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2FA3FE9-0A6B-4DE1-8C57-5A15EF999F69}" xr6:coauthVersionLast="47" xr6:coauthVersionMax="47" xr10:uidLastSave="{00000000-0000-0000-0000-000000000000}"/>
  <bookViews>
    <workbookView xWindow="14175" yWindow="150" windowWidth="13995" windowHeight="14310" xr2:uid="{00000000-000D-0000-FFFF-FFFF00000000}"/>
  </bookViews>
  <sheets>
    <sheet name="Active" sheetId="1" r:id="rId1"/>
    <sheet name="A (2)" sheetId="2" r:id="rId2"/>
    <sheet name="Q_fit" sheetId="3" r:id="rId3"/>
    <sheet name="A (3)" sheetId="4" r:id="rId4"/>
    <sheet name="Q_fit (2)" sheetId="5" r:id="rId5"/>
    <sheet name="BAV" sheetId="6" r:id="rId6"/>
  </sheets>
  <definedNames>
    <definedName name="solver_adj" localSheetId="1" hidden="1">'A (2)'!$E$11:$E$13</definedName>
    <definedName name="solver_adj" localSheetId="3" hidden="1">'A (3)'!$E$11:$E$13</definedName>
    <definedName name="solver_adj" localSheetId="0" hidden="1">Active!$E$11:$E$13</definedName>
    <definedName name="solver_cvg" localSheetId="1" hidden="1">0.0001</definedName>
    <definedName name="solver_cvg" localSheetId="3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0" hidden="1">1</definedName>
    <definedName name="solver_est" localSheetId="1" hidden="1">1</definedName>
    <definedName name="solver_est" localSheetId="3" hidden="1">1</definedName>
    <definedName name="solver_est" localSheetId="0" hidden="1">1</definedName>
    <definedName name="solver_itr" localSheetId="1" hidden="1">100</definedName>
    <definedName name="solver_itr" localSheetId="3" hidden="1">100</definedName>
    <definedName name="solver_itr" localSheetId="0" hidden="1">100</definedName>
    <definedName name="solver_lin" localSheetId="1" hidden="1">2</definedName>
    <definedName name="solver_lin" localSheetId="3" hidden="1">2</definedName>
    <definedName name="solver_lin" localSheetId="0" hidden="1">2</definedName>
    <definedName name="solver_neg" localSheetId="1" hidden="1">2</definedName>
    <definedName name="solver_neg" localSheetId="3" hidden="1">2</definedName>
    <definedName name="solver_neg" localSheetId="0" hidden="1">2</definedName>
    <definedName name="solver_num" localSheetId="1" hidden="1">0</definedName>
    <definedName name="solver_num" localSheetId="3" hidden="1">0</definedName>
    <definedName name="solver_num" localSheetId="0" hidden="1">0</definedName>
    <definedName name="solver_nwt" localSheetId="1" hidden="1">1</definedName>
    <definedName name="solver_nwt" localSheetId="3" hidden="1">1</definedName>
    <definedName name="solver_nwt" localSheetId="0" hidden="1">1</definedName>
    <definedName name="solver_opt" localSheetId="1" hidden="1">'A (2)'!$E$14</definedName>
    <definedName name="solver_opt" localSheetId="3" hidden="1">'A (3)'!$E$14</definedName>
    <definedName name="solver_opt" localSheetId="0" hidden="1">Active!$E$14</definedName>
    <definedName name="solver_pre" localSheetId="1" hidden="1">0.000001</definedName>
    <definedName name="solver_pre" localSheetId="3" hidden="1">0.000001</definedName>
    <definedName name="solver_pre" localSheetId="0" hidden="1">0.000001</definedName>
    <definedName name="solver_scl" localSheetId="1" hidden="1">2</definedName>
    <definedName name="solver_scl" localSheetId="3" hidden="1">2</definedName>
    <definedName name="solver_scl" localSheetId="0" hidden="1">2</definedName>
    <definedName name="solver_sho" localSheetId="1" hidden="1">2</definedName>
    <definedName name="solver_sho" localSheetId="3" hidden="1">2</definedName>
    <definedName name="solver_sho" localSheetId="0" hidden="1">2</definedName>
    <definedName name="solver_tim" localSheetId="1" hidden="1">100</definedName>
    <definedName name="solver_tim" localSheetId="3" hidden="1">100</definedName>
    <definedName name="solver_tim" localSheetId="0" hidden="1">100</definedName>
    <definedName name="solver_tol" localSheetId="1" hidden="1">0.05</definedName>
    <definedName name="solver_tol" localSheetId="3" hidden="1">0.05</definedName>
    <definedName name="solver_tol" localSheetId="0" hidden="1">0.05</definedName>
    <definedName name="solver_typ" localSheetId="1" hidden="1">2</definedName>
    <definedName name="solver_typ" localSheetId="3" hidden="1">2</definedName>
    <definedName name="solver_typ" localSheetId="0" hidden="1">2</definedName>
    <definedName name="solver_val" localSheetId="1" hidden="1">0</definedName>
    <definedName name="solver_val" localSheetId="3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34" i="1" l="1"/>
  <c r="F134" i="1" s="1"/>
  <c r="Q134" i="1"/>
  <c r="E135" i="1"/>
  <c r="F135" i="1" s="1"/>
  <c r="Q135" i="1"/>
  <c r="E136" i="1"/>
  <c r="F136" i="1"/>
  <c r="P136" i="1" s="1"/>
  <c r="G136" i="1"/>
  <c r="R136" i="1" s="1"/>
  <c r="T136" i="1" s="1"/>
  <c r="Q136" i="1"/>
  <c r="E137" i="1"/>
  <c r="F137" i="1" s="1"/>
  <c r="Q137" i="1"/>
  <c r="E138" i="1"/>
  <c r="F138" i="1" s="1"/>
  <c r="Q138" i="1"/>
  <c r="E139" i="1"/>
  <c r="F139" i="1" s="1"/>
  <c r="Q139" i="1"/>
  <c r="E140" i="1"/>
  <c r="F140" i="1"/>
  <c r="P140" i="1" s="1"/>
  <c r="G140" i="1"/>
  <c r="Q140" i="1"/>
  <c r="E141" i="1"/>
  <c r="F141" i="1" s="1"/>
  <c r="Q141" i="1"/>
  <c r="E142" i="1"/>
  <c r="F142" i="1" s="1"/>
  <c r="Q142" i="1"/>
  <c r="E127" i="1"/>
  <c r="F127" i="1" s="1"/>
  <c r="Q127" i="1"/>
  <c r="E128" i="1"/>
  <c r="F128" i="1" s="1"/>
  <c r="Q128" i="1"/>
  <c r="E129" i="1"/>
  <c r="F129" i="1"/>
  <c r="Q129" i="1"/>
  <c r="E130" i="1"/>
  <c r="F130" i="1"/>
  <c r="G130" i="1" s="1"/>
  <c r="Q130" i="1"/>
  <c r="E131" i="1"/>
  <c r="F131" i="1" s="1"/>
  <c r="Q131" i="1"/>
  <c r="E132" i="1"/>
  <c r="F132" i="1" s="1"/>
  <c r="Q132" i="1"/>
  <c r="E133" i="1"/>
  <c r="F133" i="1"/>
  <c r="P133" i="1" s="1"/>
  <c r="Q133" i="1"/>
  <c r="Q117" i="1"/>
  <c r="Q118" i="1"/>
  <c r="D11" i="1"/>
  <c r="D12" i="1"/>
  <c r="W13" i="1" s="1"/>
  <c r="Q119" i="1"/>
  <c r="Q120" i="1"/>
  <c r="Q121" i="1"/>
  <c r="Q122" i="1"/>
  <c r="Q123" i="1"/>
  <c r="Q124" i="1"/>
  <c r="Q125" i="1"/>
  <c r="Q126" i="1"/>
  <c r="Q112" i="1"/>
  <c r="Q113" i="1"/>
  <c r="Q114" i="1"/>
  <c r="Q115" i="1"/>
  <c r="Q116" i="1"/>
  <c r="Q87" i="1"/>
  <c r="G9" i="1"/>
  <c r="F9" i="1"/>
  <c r="D13" i="1"/>
  <c r="W6" i="1"/>
  <c r="W3" i="1"/>
  <c r="W14" i="1"/>
  <c r="W16" i="1"/>
  <c r="W2" i="1"/>
  <c r="Q111" i="1"/>
  <c r="Q110" i="1"/>
  <c r="Q109" i="1"/>
  <c r="Q108" i="1"/>
  <c r="Q107" i="1"/>
  <c r="Q106" i="1"/>
  <c r="Q105" i="1"/>
  <c r="Q104" i="1"/>
  <c r="Q103" i="1"/>
  <c r="Q101" i="1"/>
  <c r="Q100" i="1"/>
  <c r="Q99" i="1"/>
  <c r="Q98" i="1"/>
  <c r="Q97" i="1"/>
  <c r="Q96" i="1"/>
  <c r="Q95" i="1"/>
  <c r="Q94" i="1"/>
  <c r="Q91" i="1"/>
  <c r="Q90" i="1"/>
  <c r="Q89" i="1"/>
  <c r="Q88" i="1"/>
  <c r="Q83" i="1"/>
  <c r="Q79" i="1"/>
  <c r="Q78" i="1"/>
  <c r="Q77" i="1"/>
  <c r="Q76" i="1"/>
  <c r="Q75" i="1"/>
  <c r="Q53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D11" i="4"/>
  <c r="D12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83" i="4"/>
  <c r="F83" i="4"/>
  <c r="D13" i="4"/>
  <c r="E88" i="4"/>
  <c r="F88" i="4"/>
  <c r="E89" i="4"/>
  <c r="F89" i="4"/>
  <c r="E90" i="4"/>
  <c r="F90" i="4"/>
  <c r="G90" i="4"/>
  <c r="J90" i="4"/>
  <c r="E91" i="4"/>
  <c r="F91" i="4"/>
  <c r="E92" i="4"/>
  <c r="F92" i="4"/>
  <c r="E93" i="4"/>
  <c r="F93" i="4"/>
  <c r="E94" i="4"/>
  <c r="F94" i="4"/>
  <c r="E95" i="4"/>
  <c r="F95" i="4"/>
  <c r="G95" i="4"/>
  <c r="J95" i="4"/>
  <c r="E96" i="4"/>
  <c r="F96" i="4"/>
  <c r="E97" i="4"/>
  <c r="F97" i="4"/>
  <c r="E98" i="4"/>
  <c r="F98" i="4"/>
  <c r="G98" i="4"/>
  <c r="J98" i="4"/>
  <c r="E99" i="4"/>
  <c r="F99" i="4"/>
  <c r="E100" i="4"/>
  <c r="F100" i="4"/>
  <c r="E101" i="4"/>
  <c r="F101" i="4"/>
  <c r="E102" i="4"/>
  <c r="F102" i="4"/>
  <c r="E103" i="4"/>
  <c r="F103" i="4"/>
  <c r="G103" i="4"/>
  <c r="J103" i="4"/>
  <c r="E104" i="4"/>
  <c r="F104" i="4"/>
  <c r="E87" i="4"/>
  <c r="F87" i="4"/>
  <c r="E78" i="4"/>
  <c r="F78" i="4"/>
  <c r="G78" i="4"/>
  <c r="J78" i="4"/>
  <c r="E79" i="4"/>
  <c r="F79" i="4"/>
  <c r="E80" i="4"/>
  <c r="F80" i="4"/>
  <c r="E81" i="4"/>
  <c r="F81" i="4"/>
  <c r="E82" i="4"/>
  <c r="F82" i="4"/>
  <c r="E84" i="4"/>
  <c r="F84" i="4"/>
  <c r="G84" i="4"/>
  <c r="J84" i="4"/>
  <c r="E85" i="4"/>
  <c r="F85" i="4"/>
  <c r="G85" i="4"/>
  <c r="J85" i="4"/>
  <c r="E86" i="4"/>
  <c r="F86" i="4"/>
  <c r="E77" i="4"/>
  <c r="F77" i="4"/>
  <c r="E21" i="4"/>
  <c r="F21" i="4"/>
  <c r="G21" i="4"/>
  <c r="E22" i="4"/>
  <c r="F22" i="4"/>
  <c r="E23" i="4"/>
  <c r="F23" i="4"/>
  <c r="G23" i="4"/>
  <c r="E24" i="4"/>
  <c r="F24" i="4"/>
  <c r="E25" i="4"/>
  <c r="F25" i="4"/>
  <c r="E26" i="4"/>
  <c r="F26" i="4"/>
  <c r="G26" i="4"/>
  <c r="E27" i="4"/>
  <c r="E28" i="4"/>
  <c r="F28" i="4"/>
  <c r="E29" i="4"/>
  <c r="F29" i="4"/>
  <c r="G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E40" i="4"/>
  <c r="F40" i="4"/>
  <c r="E41" i="4"/>
  <c r="E25" i="6"/>
  <c r="E42" i="4"/>
  <c r="F42" i="4"/>
  <c r="E43" i="4"/>
  <c r="F43" i="4"/>
  <c r="E44" i="4"/>
  <c r="F44" i="4"/>
  <c r="E45" i="4"/>
  <c r="F45" i="4"/>
  <c r="E46" i="4"/>
  <c r="F46" i="4"/>
  <c r="E47" i="4"/>
  <c r="E48" i="4"/>
  <c r="F48" i="4"/>
  <c r="E49" i="4"/>
  <c r="F49" i="4"/>
  <c r="G49" i="4"/>
  <c r="E50" i="4"/>
  <c r="F50" i="4"/>
  <c r="G50" i="4"/>
  <c r="E51" i="4"/>
  <c r="F51" i="4"/>
  <c r="G51" i="4"/>
  <c r="E52" i="4"/>
  <c r="F52" i="4"/>
  <c r="E53" i="4"/>
  <c r="F53" i="4"/>
  <c r="E54" i="4"/>
  <c r="F54" i="4"/>
  <c r="E55" i="4"/>
  <c r="E56" i="4"/>
  <c r="F56" i="4"/>
  <c r="E57" i="4"/>
  <c r="F57" i="4"/>
  <c r="E58" i="4"/>
  <c r="F58" i="4"/>
  <c r="E59" i="4"/>
  <c r="F59" i="4"/>
  <c r="Q83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87" i="4"/>
  <c r="Q78" i="4"/>
  <c r="Q79" i="4"/>
  <c r="Q80" i="4"/>
  <c r="Q81" i="4"/>
  <c r="Q82" i="4"/>
  <c r="Q84" i="4"/>
  <c r="Q85" i="4"/>
  <c r="Q86" i="4"/>
  <c r="Q60" i="4"/>
  <c r="Q70" i="4"/>
  <c r="Q71" i="4"/>
  <c r="Q72" i="4"/>
  <c r="Q73" i="4"/>
  <c r="Q74" i="4"/>
  <c r="Q75" i="4"/>
  <c r="Q76" i="4"/>
  <c r="Q61" i="4"/>
  <c r="Q62" i="4"/>
  <c r="Q63" i="4"/>
  <c r="Q64" i="4"/>
  <c r="Q65" i="4"/>
  <c r="Q66" i="4"/>
  <c r="Q67" i="4"/>
  <c r="Q68" i="4"/>
  <c r="Q69" i="4"/>
  <c r="Q77" i="4"/>
  <c r="E24" i="6"/>
  <c r="E26" i="6"/>
  <c r="E29" i="6"/>
  <c r="E30" i="6"/>
  <c r="E32" i="6"/>
  <c r="E33" i="6"/>
  <c r="E34" i="6"/>
  <c r="E35" i="6"/>
  <c r="E62" i="6"/>
  <c r="E63" i="6"/>
  <c r="E64" i="6"/>
  <c r="E65" i="6"/>
  <c r="E66" i="6"/>
  <c r="E36" i="6"/>
  <c r="E37" i="6"/>
  <c r="E67" i="6"/>
  <c r="E40" i="6"/>
  <c r="E68" i="6"/>
  <c r="E69" i="6"/>
  <c r="E70" i="6"/>
  <c r="E41" i="6"/>
  <c r="E42" i="6"/>
  <c r="E71" i="6"/>
  <c r="E72" i="6"/>
  <c r="E73" i="6"/>
  <c r="E74" i="6"/>
  <c r="E75" i="6"/>
  <c r="E76" i="6"/>
  <c r="E77" i="6"/>
  <c r="E78" i="6"/>
  <c r="E43" i="6"/>
  <c r="E79" i="6"/>
  <c r="E80" i="6"/>
  <c r="E81" i="6"/>
  <c r="E82" i="6"/>
  <c r="E83" i="6"/>
  <c r="E84" i="6"/>
  <c r="E85" i="6"/>
  <c r="E86" i="6"/>
  <c r="E87" i="6"/>
  <c r="E88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11" i="6"/>
  <c r="E12" i="6"/>
  <c r="E13" i="6"/>
  <c r="E16" i="6"/>
  <c r="E18" i="6"/>
  <c r="E20" i="6"/>
  <c r="E61" i="6"/>
  <c r="E21" i="6"/>
  <c r="E22" i="6"/>
  <c r="E28" i="6"/>
  <c r="E14" i="6"/>
  <c r="E15" i="6"/>
  <c r="E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11" i="6"/>
  <c r="B12" i="6"/>
  <c r="B13" i="6"/>
  <c r="B16" i="6"/>
  <c r="B17" i="6"/>
  <c r="B18" i="6"/>
  <c r="B19" i="6"/>
  <c r="B20" i="6"/>
  <c r="B61" i="6"/>
  <c r="B21" i="6"/>
  <c r="B22" i="6"/>
  <c r="B28" i="6"/>
  <c r="B14" i="6"/>
  <c r="B15" i="6"/>
  <c r="B23" i="6"/>
  <c r="B24" i="6"/>
  <c r="B25" i="6"/>
  <c r="B26" i="6"/>
  <c r="B27" i="6"/>
  <c r="B29" i="6"/>
  <c r="B30" i="6"/>
  <c r="B31" i="6"/>
  <c r="B32" i="6"/>
  <c r="B33" i="6"/>
  <c r="B34" i="6"/>
  <c r="B35" i="6"/>
  <c r="B62" i="6"/>
  <c r="B63" i="6"/>
  <c r="B64" i="6"/>
  <c r="B65" i="6"/>
  <c r="B66" i="6"/>
  <c r="B36" i="6"/>
  <c r="B37" i="6"/>
  <c r="B67" i="6"/>
  <c r="B38" i="6"/>
  <c r="B39" i="6"/>
  <c r="B40" i="6"/>
  <c r="B68" i="6"/>
  <c r="B69" i="6"/>
  <c r="B70" i="6"/>
  <c r="B41" i="6"/>
  <c r="B42" i="6"/>
  <c r="B71" i="6"/>
  <c r="B72" i="6"/>
  <c r="B73" i="6"/>
  <c r="B74" i="6"/>
  <c r="B75" i="6"/>
  <c r="B76" i="6"/>
  <c r="B77" i="6"/>
  <c r="B78" i="6"/>
  <c r="B43" i="6"/>
  <c r="B79" i="6"/>
  <c r="B80" i="6"/>
  <c r="B81" i="6"/>
  <c r="B82" i="6"/>
  <c r="B83" i="6"/>
  <c r="B84" i="6"/>
  <c r="B85" i="6"/>
  <c r="B86" i="6"/>
  <c r="B87" i="6"/>
  <c r="B88" i="6"/>
  <c r="B44" i="6"/>
  <c r="P26" i="4"/>
  <c r="P29" i="4"/>
  <c r="R29" i="4" s="1"/>
  <c r="T29" i="4" s="1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44" i="4"/>
  <c r="P23" i="4"/>
  <c r="U23" i="4" s="1"/>
  <c r="P49" i="4"/>
  <c r="Q59" i="4"/>
  <c r="Q93" i="1"/>
  <c r="Q92" i="1"/>
  <c r="Q86" i="1"/>
  <c r="Q85" i="1"/>
  <c r="Q84" i="1"/>
  <c r="Q80" i="1"/>
  <c r="Q42" i="1"/>
  <c r="Q41" i="1"/>
  <c r="Q40" i="1"/>
  <c r="Q39" i="1"/>
  <c r="Q38" i="1"/>
  <c r="F16" i="1"/>
  <c r="C17" i="1"/>
  <c r="Q102" i="1"/>
  <c r="B10" i="5"/>
  <c r="H16" i="5"/>
  <c r="H15" i="5"/>
  <c r="A9" i="5"/>
  <c r="C9" i="5" s="1"/>
  <c r="D21" i="5"/>
  <c r="H21" i="5" s="1"/>
  <c r="D22" i="5"/>
  <c r="D23" i="5"/>
  <c r="H23" i="5"/>
  <c r="D24" i="5"/>
  <c r="L24" i="5" s="1"/>
  <c r="D25" i="5"/>
  <c r="H25" i="5" s="1"/>
  <c r="D26" i="5"/>
  <c r="J26" i="5" s="1"/>
  <c r="D27" i="5"/>
  <c r="I27" i="5" s="1"/>
  <c r="H27" i="5"/>
  <c r="D28" i="5"/>
  <c r="D29" i="5"/>
  <c r="H29" i="5" s="1"/>
  <c r="D30" i="5"/>
  <c r="H30" i="5" s="1"/>
  <c r="D31" i="5"/>
  <c r="L31" i="5" s="1"/>
  <c r="D32" i="5"/>
  <c r="H32" i="5" s="1"/>
  <c r="D33" i="5"/>
  <c r="J33" i="5" s="1"/>
  <c r="H33" i="5"/>
  <c r="D34" i="5"/>
  <c r="D35" i="5"/>
  <c r="J35" i="5" s="1"/>
  <c r="D36" i="5"/>
  <c r="H36" i="5" s="1"/>
  <c r="D37" i="5"/>
  <c r="D38" i="5"/>
  <c r="F38" i="5" s="1"/>
  <c r="H38" i="5"/>
  <c r="D39" i="5"/>
  <c r="H39" i="5"/>
  <c r="D40" i="5"/>
  <c r="D41" i="5"/>
  <c r="D42" i="5"/>
  <c r="H42" i="5" s="1"/>
  <c r="D43" i="5"/>
  <c r="I43" i="5"/>
  <c r="D44" i="5"/>
  <c r="H44" i="5" s="1"/>
  <c r="D45" i="5"/>
  <c r="D46" i="5"/>
  <c r="D47" i="5"/>
  <c r="H47" i="5" s="1"/>
  <c r="D48" i="5"/>
  <c r="K48" i="5" s="1"/>
  <c r="H48" i="5"/>
  <c r="D49" i="5"/>
  <c r="H49" i="5"/>
  <c r="D50" i="5"/>
  <c r="D51" i="5"/>
  <c r="I51" i="5" s="1"/>
  <c r="J16" i="5"/>
  <c r="J15" i="5"/>
  <c r="J12" i="5"/>
  <c r="J21" i="5"/>
  <c r="J24" i="5"/>
  <c r="J25" i="5"/>
  <c r="J30" i="5"/>
  <c r="J36" i="5"/>
  <c r="J39" i="5"/>
  <c r="J40" i="5"/>
  <c r="J42" i="5"/>
  <c r="J49" i="5"/>
  <c r="I16" i="5"/>
  <c r="I15" i="5"/>
  <c r="I12" i="5"/>
  <c r="I21" i="5"/>
  <c r="I25" i="5"/>
  <c r="I30" i="5"/>
  <c r="I32" i="5"/>
  <c r="I36" i="5"/>
  <c r="I38" i="5"/>
  <c r="I39" i="5"/>
  <c r="I42" i="5"/>
  <c r="I48" i="5"/>
  <c r="I49" i="5"/>
  <c r="F16" i="5"/>
  <c r="F15" i="5"/>
  <c r="F12" i="5"/>
  <c r="F25" i="5"/>
  <c r="F27" i="5"/>
  <c r="F30" i="5"/>
  <c r="F33" i="5"/>
  <c r="F34" i="5"/>
  <c r="F36" i="5"/>
  <c r="F42" i="5"/>
  <c r="F47" i="5"/>
  <c r="F48" i="5"/>
  <c r="F49" i="5"/>
  <c r="F51" i="5"/>
  <c r="G16" i="5"/>
  <c r="G15" i="5"/>
  <c r="G12" i="5"/>
  <c r="E21" i="5"/>
  <c r="E22" i="5"/>
  <c r="E23" i="5"/>
  <c r="E24" i="5"/>
  <c r="K24" i="5"/>
  <c r="G24" i="5"/>
  <c r="E25" i="5"/>
  <c r="L25" i="5"/>
  <c r="E26" i="5"/>
  <c r="E27" i="5"/>
  <c r="E28" i="5"/>
  <c r="G28" i="5"/>
  <c r="E29" i="5"/>
  <c r="E30" i="5"/>
  <c r="E31" i="5"/>
  <c r="E32" i="5"/>
  <c r="G32" i="5"/>
  <c r="E33" i="5"/>
  <c r="G33" i="5"/>
  <c r="E34" i="5"/>
  <c r="E35" i="5"/>
  <c r="E36" i="5"/>
  <c r="G36" i="5"/>
  <c r="E37" i="5"/>
  <c r="G37" i="5"/>
  <c r="E38" i="5"/>
  <c r="L38" i="5"/>
  <c r="E39" i="5"/>
  <c r="E40" i="5"/>
  <c r="G40" i="5"/>
  <c r="E41" i="5"/>
  <c r="G41" i="5"/>
  <c r="E42" i="5"/>
  <c r="K42" i="5"/>
  <c r="G42" i="5"/>
  <c r="E43" i="5"/>
  <c r="E44" i="5"/>
  <c r="E45" i="5"/>
  <c r="G45" i="5"/>
  <c r="E46" i="5"/>
  <c r="G46" i="5"/>
  <c r="E47" i="5"/>
  <c r="E48" i="5"/>
  <c r="G48" i="5"/>
  <c r="E49" i="5"/>
  <c r="G49" i="5"/>
  <c r="E50" i="5"/>
  <c r="E51" i="5"/>
  <c r="K51" i="5"/>
  <c r="K16" i="5"/>
  <c r="K15" i="5"/>
  <c r="K12" i="5"/>
  <c r="K36" i="5"/>
  <c r="K43" i="5"/>
  <c r="K49" i="5"/>
  <c r="L16" i="5"/>
  <c r="L15" i="5"/>
  <c r="L12" i="5"/>
  <c r="L28" i="5"/>
  <c r="L29" i="5"/>
  <c r="L33" i="5"/>
  <c r="L36" i="5"/>
  <c r="L42" i="5"/>
  <c r="L47" i="5"/>
  <c r="L49" i="5"/>
  <c r="C16" i="5"/>
  <c r="C15" i="5"/>
  <c r="C12" i="5"/>
  <c r="N16" i="5"/>
  <c r="N15" i="5"/>
  <c r="O16" i="5"/>
  <c r="O15" i="5"/>
  <c r="O12" i="5"/>
  <c r="G4" i="5"/>
  <c r="P16" i="5"/>
  <c r="P15" i="5"/>
  <c r="P12" i="5"/>
  <c r="G5" i="5"/>
  <c r="Q16" i="5"/>
  <c r="Q15" i="5"/>
  <c r="Q12" i="5"/>
  <c r="G6" i="5"/>
  <c r="G7" i="5"/>
  <c r="E16" i="5"/>
  <c r="E15" i="5"/>
  <c r="M16" i="5"/>
  <c r="M15" i="5"/>
  <c r="D16" i="5"/>
  <c r="D15" i="5"/>
  <c r="D52" i="5"/>
  <c r="E52" i="5"/>
  <c r="G52" i="5"/>
  <c r="D53" i="5"/>
  <c r="E53" i="5"/>
  <c r="G53" i="5"/>
  <c r="D54" i="5"/>
  <c r="K54" i="5"/>
  <c r="E54" i="5"/>
  <c r="D55" i="5"/>
  <c r="H55" i="5" s="1"/>
  <c r="K55" i="5"/>
  <c r="E55" i="5"/>
  <c r="F55" i="5"/>
  <c r="G55" i="5"/>
  <c r="D56" i="5"/>
  <c r="K56" i="5" s="1"/>
  <c r="E56" i="5"/>
  <c r="G56" i="5"/>
  <c r="I56" i="5"/>
  <c r="D57" i="5"/>
  <c r="E57" i="5"/>
  <c r="G57" i="5"/>
  <c r="D58" i="5"/>
  <c r="E58" i="5"/>
  <c r="D59" i="5"/>
  <c r="E59" i="5"/>
  <c r="G59" i="5"/>
  <c r="D60" i="5"/>
  <c r="F60" i="5" s="1"/>
  <c r="E60" i="5"/>
  <c r="D61" i="5"/>
  <c r="E61" i="5"/>
  <c r="G61" i="5"/>
  <c r="D62" i="5"/>
  <c r="E62" i="5"/>
  <c r="D63" i="5"/>
  <c r="E63" i="5"/>
  <c r="D64" i="5"/>
  <c r="L64" i="5" s="1"/>
  <c r="F64" i="5"/>
  <c r="E64" i="5"/>
  <c r="J64" i="5"/>
  <c r="D65" i="5"/>
  <c r="E65" i="5"/>
  <c r="D66" i="5"/>
  <c r="J66" i="5" s="1"/>
  <c r="E66" i="5"/>
  <c r="G66" i="5"/>
  <c r="D67" i="5"/>
  <c r="E67" i="5"/>
  <c r="G67" i="5"/>
  <c r="D68" i="5"/>
  <c r="E68" i="5"/>
  <c r="D69" i="5"/>
  <c r="I69" i="5" s="1"/>
  <c r="E69" i="5"/>
  <c r="G69" i="5"/>
  <c r="D70" i="5"/>
  <c r="E70" i="5"/>
  <c r="D71" i="5"/>
  <c r="E71" i="5"/>
  <c r="G71" i="5"/>
  <c r="D72" i="5"/>
  <c r="J72" i="5" s="1"/>
  <c r="E72" i="5"/>
  <c r="G72" i="5"/>
  <c r="D73" i="5"/>
  <c r="E73" i="5"/>
  <c r="G73" i="5"/>
  <c r="D74" i="5"/>
  <c r="H74" i="5" s="1"/>
  <c r="E74" i="5"/>
  <c r="G74" i="5"/>
  <c r="D75" i="5"/>
  <c r="E75" i="5"/>
  <c r="G75" i="5"/>
  <c r="D76" i="5"/>
  <c r="E76" i="5"/>
  <c r="D77" i="5"/>
  <c r="I77" i="5" s="1"/>
  <c r="E77" i="5"/>
  <c r="H77" i="5"/>
  <c r="J77" i="5"/>
  <c r="D78" i="5"/>
  <c r="I78" i="5" s="1"/>
  <c r="E78" i="5"/>
  <c r="G78" i="5"/>
  <c r="H78" i="5"/>
  <c r="J78" i="5"/>
  <c r="D79" i="5"/>
  <c r="F79" i="5"/>
  <c r="E79" i="5"/>
  <c r="G79" i="5"/>
  <c r="D80" i="5"/>
  <c r="E80" i="5"/>
  <c r="D81" i="5"/>
  <c r="K81" i="5" s="1"/>
  <c r="E81" i="5"/>
  <c r="D82" i="5"/>
  <c r="F82" i="5" s="1"/>
  <c r="E82" i="5"/>
  <c r="H82" i="5"/>
  <c r="D83" i="5"/>
  <c r="I83" i="5" s="1"/>
  <c r="F83" i="5"/>
  <c r="E83" i="5"/>
  <c r="G83" i="5"/>
  <c r="D84" i="5"/>
  <c r="E84" i="5"/>
  <c r="J84" i="5"/>
  <c r="D85" i="5"/>
  <c r="E85" i="5"/>
  <c r="K85" i="5"/>
  <c r="D86" i="5"/>
  <c r="I86" i="5"/>
  <c r="E86" i="5"/>
  <c r="G86" i="5"/>
  <c r="H86" i="5"/>
  <c r="D87" i="5"/>
  <c r="J87" i="5"/>
  <c r="F87" i="5"/>
  <c r="E87" i="5"/>
  <c r="I87" i="5"/>
  <c r="D88" i="5"/>
  <c r="H88" i="5"/>
  <c r="E88" i="5"/>
  <c r="K88" i="5"/>
  <c r="L88" i="5"/>
  <c r="F88" i="5"/>
  <c r="J88" i="5"/>
  <c r="D89" i="5"/>
  <c r="J89" i="5"/>
  <c r="E89" i="5"/>
  <c r="K89" i="5"/>
  <c r="D90" i="5"/>
  <c r="H90" i="5"/>
  <c r="E90" i="5"/>
  <c r="K90" i="5"/>
  <c r="L90" i="5"/>
  <c r="D91" i="5"/>
  <c r="I91" i="5"/>
  <c r="E91" i="5"/>
  <c r="L91" i="5"/>
  <c r="F91" i="5"/>
  <c r="D92" i="5"/>
  <c r="F92" i="5"/>
  <c r="E92" i="5"/>
  <c r="H92" i="5"/>
  <c r="I92" i="5"/>
  <c r="J92" i="5"/>
  <c r="D93" i="5"/>
  <c r="I93" i="5"/>
  <c r="E93" i="5"/>
  <c r="G93" i="5"/>
  <c r="F93" i="5"/>
  <c r="H93" i="5"/>
  <c r="J93" i="5"/>
  <c r="K93" i="5"/>
  <c r="L93" i="5"/>
  <c r="D94" i="5"/>
  <c r="E94" i="5"/>
  <c r="G94" i="5"/>
  <c r="D95" i="5"/>
  <c r="E95" i="5"/>
  <c r="D96" i="5"/>
  <c r="H96" i="5"/>
  <c r="E96" i="5"/>
  <c r="D97" i="5"/>
  <c r="J97" i="5"/>
  <c r="K97" i="5"/>
  <c r="E97" i="5"/>
  <c r="G97" i="5"/>
  <c r="D98" i="5"/>
  <c r="H98" i="5"/>
  <c r="E98" i="5"/>
  <c r="L98" i="5"/>
  <c r="K98" i="5"/>
  <c r="D99" i="5"/>
  <c r="I99" i="5"/>
  <c r="E99" i="5"/>
  <c r="D100" i="5"/>
  <c r="E100" i="5"/>
  <c r="F100" i="5"/>
  <c r="H100" i="5"/>
  <c r="I100" i="5"/>
  <c r="J100" i="5"/>
  <c r="D101" i="5"/>
  <c r="I101" i="5"/>
  <c r="E101" i="5"/>
  <c r="F101" i="5"/>
  <c r="G101" i="5"/>
  <c r="H101" i="5"/>
  <c r="J101" i="5"/>
  <c r="K101" i="5"/>
  <c r="L101" i="5"/>
  <c r="D102" i="5"/>
  <c r="E102" i="5"/>
  <c r="G102" i="5"/>
  <c r="I102" i="5"/>
  <c r="D103" i="5"/>
  <c r="J103" i="5"/>
  <c r="E103" i="5"/>
  <c r="L103" i="5"/>
  <c r="I103" i="5"/>
  <c r="D104" i="5"/>
  <c r="F104" i="5"/>
  <c r="H104" i="5"/>
  <c r="E104" i="5"/>
  <c r="K104" i="5"/>
  <c r="I104" i="5"/>
  <c r="J104" i="5"/>
  <c r="D105" i="5"/>
  <c r="F105" i="5"/>
  <c r="E105" i="5"/>
  <c r="G105" i="5"/>
  <c r="D106" i="5"/>
  <c r="E106" i="5"/>
  <c r="L106" i="5"/>
  <c r="K106" i="5"/>
  <c r="D107" i="5"/>
  <c r="I107" i="5"/>
  <c r="J107" i="5"/>
  <c r="E107" i="5"/>
  <c r="H107" i="5"/>
  <c r="L107" i="5"/>
  <c r="D108" i="5"/>
  <c r="H108" i="5"/>
  <c r="E108" i="5"/>
  <c r="L108" i="5"/>
  <c r="G108" i="5"/>
  <c r="D109" i="5"/>
  <c r="H109" i="5"/>
  <c r="I109" i="5"/>
  <c r="E109" i="5"/>
  <c r="K109" i="5"/>
  <c r="G109" i="5"/>
  <c r="J109" i="5"/>
  <c r="L109" i="5"/>
  <c r="D110" i="5"/>
  <c r="E110" i="5"/>
  <c r="G110" i="5"/>
  <c r="H110" i="5"/>
  <c r="D111" i="5"/>
  <c r="J111" i="5"/>
  <c r="F111" i="5"/>
  <c r="E111" i="5"/>
  <c r="G111" i="5"/>
  <c r="H111" i="5"/>
  <c r="I111" i="5"/>
  <c r="D112" i="5"/>
  <c r="L112" i="5"/>
  <c r="E112" i="5"/>
  <c r="G112" i="5"/>
  <c r="D113" i="5"/>
  <c r="E113" i="5"/>
  <c r="D114" i="5"/>
  <c r="I114" i="5"/>
  <c r="E114" i="5"/>
  <c r="K114" i="5"/>
  <c r="F114" i="5"/>
  <c r="D115" i="5"/>
  <c r="J115" i="5"/>
  <c r="E115" i="5"/>
  <c r="G115" i="5"/>
  <c r="L115" i="5"/>
  <c r="D116" i="5"/>
  <c r="E116" i="5"/>
  <c r="H116" i="5"/>
  <c r="J116" i="5"/>
  <c r="D117" i="5"/>
  <c r="I117" i="5"/>
  <c r="E117" i="5"/>
  <c r="G117" i="5"/>
  <c r="L117" i="5"/>
  <c r="F117" i="5"/>
  <c r="H117" i="5"/>
  <c r="J117" i="5"/>
  <c r="K117" i="5"/>
  <c r="D118" i="5"/>
  <c r="J118" i="5"/>
  <c r="E118" i="5"/>
  <c r="G118" i="5"/>
  <c r="D119" i="5"/>
  <c r="L119" i="5"/>
  <c r="F119" i="5"/>
  <c r="E119" i="5"/>
  <c r="G119" i="5"/>
  <c r="K119" i="5"/>
  <c r="D120" i="5"/>
  <c r="L120" i="5"/>
  <c r="E120" i="5"/>
  <c r="G120" i="5"/>
  <c r="D121" i="5"/>
  <c r="H121" i="5"/>
  <c r="E121" i="5"/>
  <c r="J121" i="5"/>
  <c r="D122" i="5"/>
  <c r="K122" i="5"/>
  <c r="I122" i="5"/>
  <c r="E122" i="5"/>
  <c r="D123" i="5"/>
  <c r="J123" i="5"/>
  <c r="E123" i="5"/>
  <c r="L123" i="5"/>
  <c r="D124" i="5"/>
  <c r="E124" i="5"/>
  <c r="K124" i="5"/>
  <c r="F124" i="5"/>
  <c r="H124" i="5"/>
  <c r="I124" i="5"/>
  <c r="J124" i="5"/>
  <c r="D125" i="5"/>
  <c r="L125" i="5"/>
  <c r="E125" i="5"/>
  <c r="G125" i="5"/>
  <c r="D126" i="5"/>
  <c r="F126" i="5"/>
  <c r="E126" i="5"/>
  <c r="L126" i="5"/>
  <c r="G126" i="5"/>
  <c r="H126" i="5"/>
  <c r="I126" i="5"/>
  <c r="J126" i="5"/>
  <c r="K126" i="5"/>
  <c r="D127" i="5"/>
  <c r="F127" i="5"/>
  <c r="E127" i="5"/>
  <c r="K127" i="5"/>
  <c r="G127" i="5"/>
  <c r="H127" i="5"/>
  <c r="D128" i="5"/>
  <c r="E128" i="5"/>
  <c r="G128" i="5"/>
  <c r="L128" i="5"/>
  <c r="D129" i="5"/>
  <c r="J129" i="5"/>
  <c r="H129" i="5"/>
  <c r="E129" i="5"/>
  <c r="D130" i="5"/>
  <c r="I130" i="5"/>
  <c r="E130" i="5"/>
  <c r="G130" i="5"/>
  <c r="F130" i="5"/>
  <c r="D131" i="5"/>
  <c r="J131" i="5"/>
  <c r="E131" i="5"/>
  <c r="G131" i="5"/>
  <c r="L131" i="5"/>
  <c r="D132" i="5"/>
  <c r="F132" i="5"/>
  <c r="E132" i="5"/>
  <c r="K132" i="5"/>
  <c r="D133" i="5"/>
  <c r="H133" i="5"/>
  <c r="E133" i="5"/>
  <c r="L133" i="5"/>
  <c r="F133" i="5"/>
  <c r="G133" i="5"/>
  <c r="D134" i="5"/>
  <c r="F134" i="5"/>
  <c r="E134" i="5"/>
  <c r="G134" i="5"/>
  <c r="H134" i="5"/>
  <c r="K134" i="5"/>
  <c r="D135" i="5"/>
  <c r="H135" i="5"/>
  <c r="F135" i="5"/>
  <c r="E135" i="5"/>
  <c r="K135" i="5"/>
  <c r="G135" i="5"/>
  <c r="D136" i="5"/>
  <c r="L136" i="5"/>
  <c r="E136" i="5"/>
  <c r="G136" i="5"/>
  <c r="D137" i="5"/>
  <c r="H137" i="5"/>
  <c r="E137" i="5"/>
  <c r="F137" i="5"/>
  <c r="D138" i="5"/>
  <c r="I138" i="5"/>
  <c r="E138" i="5"/>
  <c r="D139" i="5"/>
  <c r="E139" i="5"/>
  <c r="L139" i="5"/>
  <c r="G139" i="5"/>
  <c r="D140" i="5"/>
  <c r="I140" i="5"/>
  <c r="E140" i="5"/>
  <c r="D141" i="5"/>
  <c r="H141" i="5"/>
  <c r="E141" i="5"/>
  <c r="G141" i="5"/>
  <c r="L141" i="5"/>
  <c r="I141" i="5"/>
  <c r="J141" i="5"/>
  <c r="D142" i="5"/>
  <c r="H142" i="5"/>
  <c r="F142" i="5"/>
  <c r="E142" i="5"/>
  <c r="G142" i="5"/>
  <c r="I142" i="5"/>
  <c r="J142" i="5"/>
  <c r="K142" i="5"/>
  <c r="L142" i="5"/>
  <c r="D143" i="5"/>
  <c r="L143" i="5"/>
  <c r="E143" i="5"/>
  <c r="G143" i="5"/>
  <c r="H143" i="5"/>
  <c r="K143" i="5"/>
  <c r="D144" i="5"/>
  <c r="E144" i="5"/>
  <c r="L144" i="5"/>
  <c r="I144" i="5"/>
  <c r="D145" i="5"/>
  <c r="E145" i="5"/>
  <c r="J145" i="5"/>
  <c r="L145" i="5"/>
  <c r="D146" i="5"/>
  <c r="F146" i="5"/>
  <c r="I146" i="5"/>
  <c r="E146" i="5"/>
  <c r="D147" i="5"/>
  <c r="E147" i="5"/>
  <c r="G147" i="5"/>
  <c r="H147" i="5"/>
  <c r="L147" i="5"/>
  <c r="D148" i="5"/>
  <c r="F148" i="5"/>
  <c r="E148" i="5"/>
  <c r="G148" i="5"/>
  <c r="D149" i="5"/>
  <c r="F149" i="5"/>
  <c r="E149" i="5"/>
  <c r="G149" i="5"/>
  <c r="D150" i="5"/>
  <c r="F150" i="5"/>
  <c r="E150" i="5"/>
  <c r="G150" i="5"/>
  <c r="H150" i="5"/>
  <c r="I150" i="5"/>
  <c r="D151" i="5"/>
  <c r="F151" i="5"/>
  <c r="E151" i="5"/>
  <c r="G151" i="5"/>
  <c r="H151" i="5"/>
  <c r="D152" i="5"/>
  <c r="E152" i="5"/>
  <c r="G152" i="5"/>
  <c r="D153" i="5"/>
  <c r="E153" i="5"/>
  <c r="G153" i="5"/>
  <c r="J153" i="5"/>
  <c r="K153" i="5"/>
  <c r="L153" i="5"/>
  <c r="D154" i="5"/>
  <c r="F154" i="5"/>
  <c r="E154" i="5"/>
  <c r="G154" i="5"/>
  <c r="K154" i="5"/>
  <c r="L154" i="5"/>
  <c r="D155" i="5"/>
  <c r="H155" i="5"/>
  <c r="E155" i="5"/>
  <c r="F155" i="5"/>
  <c r="G155" i="5"/>
  <c r="D156" i="5"/>
  <c r="J156" i="5"/>
  <c r="E156" i="5"/>
  <c r="F156" i="5"/>
  <c r="G156" i="5"/>
  <c r="H156" i="5"/>
  <c r="I156" i="5"/>
  <c r="D157" i="5"/>
  <c r="J157" i="5"/>
  <c r="E157" i="5"/>
  <c r="K157" i="5"/>
  <c r="F157" i="5"/>
  <c r="H157" i="5"/>
  <c r="I157" i="5"/>
  <c r="D158" i="5"/>
  <c r="E158" i="5"/>
  <c r="G158" i="5"/>
  <c r="D159" i="5"/>
  <c r="H159" i="5"/>
  <c r="F159" i="5"/>
  <c r="E159" i="5"/>
  <c r="G159" i="5"/>
  <c r="I159" i="5"/>
  <c r="J159" i="5"/>
  <c r="K159" i="5"/>
  <c r="D160" i="5"/>
  <c r="F160" i="5"/>
  <c r="E160" i="5"/>
  <c r="D161" i="5"/>
  <c r="E161" i="5"/>
  <c r="G161" i="5"/>
  <c r="J161" i="5"/>
  <c r="K161" i="5"/>
  <c r="L161" i="5"/>
  <c r="D162" i="5"/>
  <c r="K162" i="5"/>
  <c r="E162" i="5"/>
  <c r="G162" i="5"/>
  <c r="H162" i="5"/>
  <c r="D163" i="5"/>
  <c r="E163" i="5"/>
  <c r="D164" i="5"/>
  <c r="F164" i="5"/>
  <c r="E164" i="5"/>
  <c r="G164" i="5"/>
  <c r="D165" i="5"/>
  <c r="F165" i="5"/>
  <c r="E165" i="5"/>
  <c r="G165" i="5"/>
  <c r="D166" i="5"/>
  <c r="F166" i="5"/>
  <c r="E166" i="5"/>
  <c r="G166" i="5"/>
  <c r="H166" i="5"/>
  <c r="D167" i="5"/>
  <c r="F167" i="5"/>
  <c r="E167" i="5"/>
  <c r="G167" i="5"/>
  <c r="K167" i="5"/>
  <c r="L167" i="5"/>
  <c r="D168" i="5"/>
  <c r="J168" i="5"/>
  <c r="H168" i="5"/>
  <c r="E168" i="5"/>
  <c r="G168" i="5"/>
  <c r="D169" i="5"/>
  <c r="E169" i="5"/>
  <c r="G169" i="5"/>
  <c r="D170" i="5"/>
  <c r="F170" i="5"/>
  <c r="E170" i="5"/>
  <c r="G170" i="5"/>
  <c r="H170" i="5"/>
  <c r="D171" i="5"/>
  <c r="F171" i="5"/>
  <c r="J171" i="5"/>
  <c r="E171" i="5"/>
  <c r="G171" i="5"/>
  <c r="D172" i="5"/>
  <c r="J172" i="5"/>
  <c r="E172" i="5"/>
  <c r="G172" i="5"/>
  <c r="F172" i="5"/>
  <c r="D173" i="5"/>
  <c r="J173" i="5"/>
  <c r="E173" i="5"/>
  <c r="K173" i="5"/>
  <c r="F173" i="5"/>
  <c r="H173" i="5"/>
  <c r="I173" i="5"/>
  <c r="D174" i="5"/>
  <c r="J174" i="5"/>
  <c r="F174" i="5"/>
  <c r="E174" i="5"/>
  <c r="K174" i="5"/>
  <c r="H174" i="5"/>
  <c r="I174" i="5"/>
  <c r="D175" i="5"/>
  <c r="E175" i="5"/>
  <c r="G175" i="5"/>
  <c r="D176" i="5"/>
  <c r="F176" i="5"/>
  <c r="E176" i="5"/>
  <c r="G176" i="5"/>
  <c r="I176" i="5"/>
  <c r="D177" i="5"/>
  <c r="J177" i="5"/>
  <c r="E177" i="5"/>
  <c r="K177" i="5"/>
  <c r="F177" i="5"/>
  <c r="G177" i="5"/>
  <c r="D178" i="5"/>
  <c r="E178" i="5"/>
  <c r="D179" i="5"/>
  <c r="J179" i="5"/>
  <c r="E179" i="5"/>
  <c r="L179" i="5"/>
  <c r="F179" i="5"/>
  <c r="G179" i="5"/>
  <c r="H179" i="5"/>
  <c r="I179" i="5"/>
  <c r="D180" i="5"/>
  <c r="E180" i="5"/>
  <c r="I180" i="5"/>
  <c r="J180" i="5"/>
  <c r="D181" i="5"/>
  <c r="H181" i="5"/>
  <c r="E181" i="5"/>
  <c r="G181" i="5"/>
  <c r="L181" i="5"/>
  <c r="D182" i="5"/>
  <c r="H182" i="5"/>
  <c r="E182" i="5"/>
  <c r="G182" i="5"/>
  <c r="I182" i="5"/>
  <c r="D183" i="5"/>
  <c r="E183" i="5"/>
  <c r="D184" i="5"/>
  <c r="J184" i="5"/>
  <c r="E184" i="5"/>
  <c r="G184" i="5"/>
  <c r="F184" i="5"/>
  <c r="H184" i="5"/>
  <c r="I184" i="5"/>
  <c r="D185" i="5"/>
  <c r="H185" i="5"/>
  <c r="E185" i="5"/>
  <c r="G185" i="5"/>
  <c r="I185" i="5"/>
  <c r="J185" i="5"/>
  <c r="K185" i="5"/>
  <c r="D186" i="5"/>
  <c r="I186" i="5"/>
  <c r="E186" i="5"/>
  <c r="F186" i="5"/>
  <c r="D187" i="5"/>
  <c r="H187" i="5"/>
  <c r="E187" i="5"/>
  <c r="G187" i="5"/>
  <c r="D188" i="5"/>
  <c r="F188" i="5"/>
  <c r="E188" i="5"/>
  <c r="L188" i="5"/>
  <c r="D189" i="5"/>
  <c r="F189" i="5"/>
  <c r="E189" i="5"/>
  <c r="D190" i="5"/>
  <c r="F190" i="5"/>
  <c r="E190" i="5"/>
  <c r="G190" i="5"/>
  <c r="H190" i="5"/>
  <c r="D191" i="5"/>
  <c r="F191" i="5"/>
  <c r="E191" i="5"/>
  <c r="G191" i="5"/>
  <c r="J191" i="5"/>
  <c r="K191" i="5"/>
  <c r="L191" i="5"/>
  <c r="D192" i="5"/>
  <c r="E192" i="5"/>
  <c r="G192" i="5"/>
  <c r="D193" i="5"/>
  <c r="I193" i="5"/>
  <c r="E193" i="5"/>
  <c r="G193" i="5"/>
  <c r="F193" i="5"/>
  <c r="L193" i="5"/>
  <c r="D194" i="5"/>
  <c r="F194" i="5"/>
  <c r="E194" i="5"/>
  <c r="G194" i="5"/>
  <c r="H194" i="5"/>
  <c r="D195" i="5"/>
  <c r="H195" i="5"/>
  <c r="E195" i="5"/>
  <c r="G195" i="5"/>
  <c r="K195" i="5"/>
  <c r="D196" i="5"/>
  <c r="H196" i="5"/>
  <c r="E196" i="5"/>
  <c r="G196" i="5"/>
  <c r="F196" i="5"/>
  <c r="I196" i="5"/>
  <c r="J196" i="5"/>
  <c r="D197" i="5"/>
  <c r="H197" i="5"/>
  <c r="F197" i="5"/>
  <c r="E197" i="5"/>
  <c r="G197" i="5"/>
  <c r="I197" i="5"/>
  <c r="J197" i="5"/>
  <c r="K197" i="5"/>
  <c r="D198" i="5"/>
  <c r="F198" i="5"/>
  <c r="E198" i="5"/>
  <c r="G198" i="5"/>
  <c r="K198" i="5"/>
  <c r="L198" i="5"/>
  <c r="D199" i="5"/>
  <c r="E199" i="5"/>
  <c r="G199" i="5"/>
  <c r="D200" i="5"/>
  <c r="H200" i="5"/>
  <c r="E200" i="5"/>
  <c r="F200" i="5"/>
  <c r="D201" i="5"/>
  <c r="I201" i="5"/>
  <c r="E201" i="5"/>
  <c r="F201" i="5"/>
  <c r="G201" i="5"/>
  <c r="D202" i="5"/>
  <c r="J202" i="5"/>
  <c r="E202" i="5"/>
  <c r="F202" i="5"/>
  <c r="G202" i="5"/>
  <c r="H202" i="5"/>
  <c r="D203" i="5"/>
  <c r="F203" i="5"/>
  <c r="E203" i="5"/>
  <c r="K203" i="5"/>
  <c r="D204" i="5"/>
  <c r="F204" i="5"/>
  <c r="E204" i="5"/>
  <c r="G204" i="5"/>
  <c r="H204" i="5"/>
  <c r="D205" i="5"/>
  <c r="F205" i="5"/>
  <c r="E205" i="5"/>
  <c r="G205" i="5"/>
  <c r="H205" i="5"/>
  <c r="I205" i="5"/>
  <c r="J205" i="5"/>
  <c r="D206" i="5"/>
  <c r="E206" i="5"/>
  <c r="G206" i="5"/>
  <c r="D207" i="5"/>
  <c r="E207" i="5"/>
  <c r="L207" i="5"/>
  <c r="D208" i="5"/>
  <c r="F208" i="5"/>
  <c r="E208" i="5"/>
  <c r="D209" i="5"/>
  <c r="I209" i="5"/>
  <c r="E209" i="5"/>
  <c r="F209" i="5"/>
  <c r="G209" i="5"/>
  <c r="D210" i="5"/>
  <c r="J210" i="5"/>
  <c r="E210" i="5"/>
  <c r="F210" i="5"/>
  <c r="G210" i="5"/>
  <c r="H210" i="5"/>
  <c r="L210" i="5"/>
  <c r="D211" i="5"/>
  <c r="E211" i="5"/>
  <c r="G211" i="5"/>
  <c r="D212" i="5"/>
  <c r="F212" i="5"/>
  <c r="E212" i="5"/>
  <c r="G212" i="5"/>
  <c r="D213" i="5"/>
  <c r="F213" i="5"/>
  <c r="E213" i="5"/>
  <c r="G213" i="5"/>
  <c r="H213" i="5"/>
  <c r="D214" i="5"/>
  <c r="E214" i="5"/>
  <c r="G214" i="5"/>
  <c r="D215" i="5"/>
  <c r="E215" i="5"/>
  <c r="D216" i="5"/>
  <c r="E216" i="5"/>
  <c r="G216" i="5"/>
  <c r="D217" i="5"/>
  <c r="E217" i="5"/>
  <c r="D218" i="5"/>
  <c r="H218" i="5"/>
  <c r="E218" i="5"/>
  <c r="G218" i="5"/>
  <c r="D219" i="5"/>
  <c r="E219" i="5"/>
  <c r="G219" i="5"/>
  <c r="F219" i="5"/>
  <c r="H219" i="5"/>
  <c r="I219" i="5"/>
  <c r="J219" i="5"/>
  <c r="D220" i="5"/>
  <c r="E220" i="5"/>
  <c r="L220" i="5"/>
  <c r="F220" i="5"/>
  <c r="G220" i="5"/>
  <c r="H220" i="5"/>
  <c r="I220" i="5"/>
  <c r="J220" i="5"/>
  <c r="K220" i="5"/>
  <c r="D221" i="5"/>
  <c r="F221" i="5"/>
  <c r="E221" i="5"/>
  <c r="L221" i="5"/>
  <c r="G221" i="5"/>
  <c r="H221" i="5"/>
  <c r="I221" i="5"/>
  <c r="J221" i="5"/>
  <c r="K221" i="5"/>
  <c r="D222" i="5"/>
  <c r="F222" i="5"/>
  <c r="E222" i="5"/>
  <c r="G222" i="5"/>
  <c r="D223" i="5"/>
  <c r="K223" i="5"/>
  <c r="E223" i="5"/>
  <c r="L223" i="5"/>
  <c r="G223" i="5"/>
  <c r="D224" i="5"/>
  <c r="J224" i="5"/>
  <c r="E224" i="5"/>
  <c r="K224" i="5"/>
  <c r="G224" i="5"/>
  <c r="F224" i="5"/>
  <c r="L224" i="5"/>
  <c r="D225" i="5"/>
  <c r="F225" i="5"/>
  <c r="E225" i="5"/>
  <c r="L225" i="5"/>
  <c r="G225" i="5"/>
  <c r="D226" i="5"/>
  <c r="H226" i="5"/>
  <c r="E226" i="5"/>
  <c r="F226" i="5"/>
  <c r="G226" i="5"/>
  <c r="D227" i="5"/>
  <c r="E227" i="5"/>
  <c r="I227" i="5"/>
  <c r="J227" i="5"/>
  <c r="D228" i="5"/>
  <c r="H228" i="5"/>
  <c r="E228" i="5"/>
  <c r="G228" i="5"/>
  <c r="L228" i="5"/>
  <c r="D229" i="5"/>
  <c r="H229" i="5"/>
  <c r="E229" i="5"/>
  <c r="G229" i="5"/>
  <c r="I229" i="5"/>
  <c r="D230" i="5"/>
  <c r="F230" i="5"/>
  <c r="E230" i="5"/>
  <c r="G230" i="5"/>
  <c r="I230" i="5"/>
  <c r="J230" i="5"/>
  <c r="D231" i="5"/>
  <c r="J231" i="5"/>
  <c r="E231" i="5"/>
  <c r="I231" i="5"/>
  <c r="D232" i="5"/>
  <c r="E232" i="5"/>
  <c r="G232" i="5"/>
  <c r="D233" i="5"/>
  <c r="E233" i="5"/>
  <c r="D234" i="5"/>
  <c r="H234" i="5"/>
  <c r="E234" i="5"/>
  <c r="L234" i="5"/>
  <c r="G234" i="5"/>
  <c r="D235" i="5"/>
  <c r="J235" i="5"/>
  <c r="E235" i="5"/>
  <c r="G235" i="5"/>
  <c r="D236" i="5"/>
  <c r="J236" i="5"/>
  <c r="E236" i="5"/>
  <c r="F236" i="5"/>
  <c r="H236" i="5"/>
  <c r="I236" i="5"/>
  <c r="D237" i="5"/>
  <c r="F237" i="5"/>
  <c r="E237" i="5"/>
  <c r="G237" i="5"/>
  <c r="H237" i="5"/>
  <c r="D238" i="5"/>
  <c r="F238" i="5"/>
  <c r="E238" i="5"/>
  <c r="G238" i="5"/>
  <c r="I238" i="5"/>
  <c r="J238" i="5"/>
  <c r="K238" i="5"/>
  <c r="L238" i="5"/>
  <c r="D239" i="5"/>
  <c r="H239" i="5"/>
  <c r="E239" i="5"/>
  <c r="G239" i="5"/>
  <c r="I239" i="5"/>
  <c r="J239" i="5"/>
  <c r="D240" i="5"/>
  <c r="E240" i="5"/>
  <c r="G240" i="5"/>
  <c r="D241" i="5"/>
  <c r="E241" i="5"/>
  <c r="F241" i="5"/>
  <c r="G241" i="5"/>
  <c r="H241" i="5"/>
  <c r="K241" i="5"/>
  <c r="L241" i="5"/>
  <c r="D242" i="5"/>
  <c r="J242" i="5"/>
  <c r="E242" i="5"/>
  <c r="F242" i="5"/>
  <c r="G242" i="5"/>
  <c r="D243" i="5"/>
  <c r="E243" i="5"/>
  <c r="G243" i="5"/>
  <c r="I243" i="5"/>
  <c r="D244" i="5"/>
  <c r="H244" i="5"/>
  <c r="E244" i="5"/>
  <c r="G244" i="5"/>
  <c r="L244" i="5"/>
  <c r="F244" i="5"/>
  <c r="I244" i="5"/>
  <c r="J244" i="5"/>
  <c r="K244" i="5"/>
  <c r="D245" i="5"/>
  <c r="H245" i="5"/>
  <c r="E245" i="5"/>
  <c r="G245" i="5"/>
  <c r="J245" i="5"/>
  <c r="K245" i="5"/>
  <c r="D246" i="5"/>
  <c r="E246" i="5"/>
  <c r="G246" i="5"/>
  <c r="D247" i="5"/>
  <c r="H247" i="5"/>
  <c r="E247" i="5"/>
  <c r="G247" i="5"/>
  <c r="F247" i="5"/>
  <c r="I247" i="5"/>
  <c r="J247" i="5"/>
  <c r="D248" i="5"/>
  <c r="E248" i="5"/>
  <c r="F248" i="5"/>
  <c r="G248" i="5"/>
  <c r="D249" i="5"/>
  <c r="E249" i="5"/>
  <c r="D250" i="5"/>
  <c r="F250" i="5"/>
  <c r="E250" i="5"/>
  <c r="G250" i="5"/>
  <c r="H250" i="5"/>
  <c r="D251" i="5"/>
  <c r="E251" i="5"/>
  <c r="F251" i="5"/>
  <c r="H251" i="5"/>
  <c r="I251" i="5"/>
  <c r="J251" i="5"/>
  <c r="D252" i="5"/>
  <c r="H252" i="5"/>
  <c r="E252" i="5"/>
  <c r="G252" i="5"/>
  <c r="D253" i="5"/>
  <c r="E253" i="5"/>
  <c r="L253" i="5"/>
  <c r="F253" i="5"/>
  <c r="G253" i="5"/>
  <c r="H253" i="5"/>
  <c r="I253" i="5"/>
  <c r="J253" i="5"/>
  <c r="K253" i="5"/>
  <c r="D254" i="5"/>
  <c r="F254" i="5"/>
  <c r="E254" i="5"/>
  <c r="G254" i="5"/>
  <c r="L254" i="5"/>
  <c r="D255" i="5"/>
  <c r="J255" i="5"/>
  <c r="E255" i="5"/>
  <c r="G255" i="5"/>
  <c r="F255" i="5"/>
  <c r="H255" i="5"/>
  <c r="D256" i="5"/>
  <c r="H256" i="5"/>
  <c r="E256" i="5"/>
  <c r="G256" i="5"/>
  <c r="K256" i="5"/>
  <c r="L256" i="5"/>
  <c r="D257" i="5"/>
  <c r="E257" i="5"/>
  <c r="G257" i="5"/>
  <c r="D258" i="5"/>
  <c r="J258" i="5"/>
  <c r="E258" i="5"/>
  <c r="G258" i="5"/>
  <c r="H258" i="5"/>
  <c r="D259" i="5"/>
  <c r="E259" i="5"/>
  <c r="I259" i="5"/>
  <c r="D260" i="5"/>
  <c r="J260" i="5"/>
  <c r="E260" i="5"/>
  <c r="L260" i="5"/>
  <c r="F260" i="5"/>
  <c r="H260" i="5"/>
  <c r="I260" i="5"/>
  <c r="D261" i="5"/>
  <c r="I261" i="5"/>
  <c r="E261" i="5"/>
  <c r="G261" i="5"/>
  <c r="F261" i="5"/>
  <c r="L261" i="5"/>
  <c r="D262" i="5"/>
  <c r="J262" i="5"/>
  <c r="E262" i="5"/>
  <c r="L262" i="5"/>
  <c r="G262" i="5"/>
  <c r="H262" i="5"/>
  <c r="D263" i="5"/>
  <c r="E263" i="5"/>
  <c r="K263" i="5"/>
  <c r="I263" i="5"/>
  <c r="J263" i="5"/>
  <c r="D264" i="5"/>
  <c r="I264" i="5"/>
  <c r="E264" i="5"/>
  <c r="K264" i="5"/>
  <c r="F264" i="5"/>
  <c r="J264" i="5"/>
  <c r="D265" i="5"/>
  <c r="F265" i="5"/>
  <c r="E265" i="5"/>
  <c r="G265" i="5"/>
  <c r="J265" i="5"/>
  <c r="L265" i="5"/>
  <c r="D266" i="5"/>
  <c r="F266" i="5"/>
  <c r="E266" i="5"/>
  <c r="G266" i="5"/>
  <c r="K266" i="5"/>
  <c r="L266" i="5"/>
  <c r="D267" i="5"/>
  <c r="E267" i="5"/>
  <c r="L267" i="5"/>
  <c r="D268" i="5"/>
  <c r="H268" i="5"/>
  <c r="E268" i="5"/>
  <c r="F268" i="5"/>
  <c r="J268" i="5"/>
  <c r="D269" i="5"/>
  <c r="F269" i="5"/>
  <c r="I269" i="5"/>
  <c r="E269" i="5"/>
  <c r="G269" i="5"/>
  <c r="K269" i="5"/>
  <c r="L269" i="5"/>
  <c r="D270" i="5"/>
  <c r="H270" i="5"/>
  <c r="J270" i="5"/>
  <c r="E270" i="5"/>
  <c r="D271" i="5"/>
  <c r="F271" i="5"/>
  <c r="E271" i="5"/>
  <c r="D272" i="5"/>
  <c r="J272" i="5"/>
  <c r="E272" i="5"/>
  <c r="F272" i="5"/>
  <c r="H272" i="5"/>
  <c r="I272" i="5"/>
  <c r="D273" i="5"/>
  <c r="F273" i="5"/>
  <c r="E273" i="5"/>
  <c r="G273" i="5"/>
  <c r="D274" i="5"/>
  <c r="K274" i="5"/>
  <c r="E274" i="5"/>
  <c r="L274" i="5"/>
  <c r="G274" i="5"/>
  <c r="D275" i="5"/>
  <c r="E275" i="5"/>
  <c r="D276" i="5"/>
  <c r="J276" i="5"/>
  <c r="E276" i="5"/>
  <c r="F276" i="5"/>
  <c r="D277" i="5"/>
  <c r="I277" i="5"/>
  <c r="E277" i="5"/>
  <c r="F277" i="5"/>
  <c r="G277" i="5"/>
  <c r="K277" i="5"/>
  <c r="L277" i="5"/>
  <c r="D278" i="5"/>
  <c r="H278" i="5"/>
  <c r="E278" i="5"/>
  <c r="G278" i="5"/>
  <c r="L278" i="5"/>
  <c r="D279" i="5"/>
  <c r="E279" i="5"/>
  <c r="H279" i="5"/>
  <c r="D280" i="5"/>
  <c r="J280" i="5"/>
  <c r="E280" i="5"/>
  <c r="G280" i="5"/>
  <c r="D281" i="5"/>
  <c r="F281" i="5"/>
  <c r="E281" i="5"/>
  <c r="G281" i="5"/>
  <c r="D282" i="5"/>
  <c r="I282" i="5"/>
  <c r="E282" i="5"/>
  <c r="K282" i="5"/>
  <c r="D283" i="5"/>
  <c r="J283" i="5"/>
  <c r="E283" i="5"/>
  <c r="L283" i="5"/>
  <c r="D284" i="5"/>
  <c r="H284" i="5"/>
  <c r="E284" i="5"/>
  <c r="K284" i="5"/>
  <c r="F284" i="5"/>
  <c r="J284" i="5"/>
  <c r="D285" i="5"/>
  <c r="F285" i="5"/>
  <c r="E285" i="5"/>
  <c r="D286" i="5"/>
  <c r="H286" i="5"/>
  <c r="E286" i="5"/>
  <c r="L286" i="5"/>
  <c r="D287" i="5"/>
  <c r="E287" i="5"/>
  <c r="F287" i="5"/>
  <c r="H287" i="5"/>
  <c r="I287" i="5"/>
  <c r="J287" i="5"/>
  <c r="D288" i="5"/>
  <c r="F288" i="5"/>
  <c r="E288" i="5"/>
  <c r="G288" i="5"/>
  <c r="H288" i="5"/>
  <c r="L288" i="5"/>
  <c r="D289" i="5"/>
  <c r="F289" i="5"/>
  <c r="E289" i="5"/>
  <c r="L289" i="5"/>
  <c r="G289" i="5"/>
  <c r="H289" i="5"/>
  <c r="I289" i="5"/>
  <c r="J289" i="5"/>
  <c r="K289" i="5"/>
  <c r="D290" i="5"/>
  <c r="E290" i="5"/>
  <c r="L290" i="5"/>
  <c r="G290" i="5"/>
  <c r="H290" i="5"/>
  <c r="I290" i="5"/>
  <c r="K290" i="5"/>
  <c r="D291" i="5"/>
  <c r="E291" i="5"/>
  <c r="I291" i="5"/>
  <c r="J291" i="5"/>
  <c r="L291" i="5"/>
  <c r="D292" i="5"/>
  <c r="F292" i="5"/>
  <c r="E292" i="5"/>
  <c r="G292" i="5"/>
  <c r="J292" i="5"/>
  <c r="D293" i="5"/>
  <c r="E293" i="5"/>
  <c r="G293" i="5"/>
  <c r="F293" i="5"/>
  <c r="D294" i="5"/>
  <c r="F294" i="5"/>
  <c r="E294" i="5"/>
  <c r="D295" i="5"/>
  <c r="J295" i="5"/>
  <c r="E295" i="5"/>
  <c r="H295" i="5"/>
  <c r="I295" i="5"/>
  <c r="D296" i="5"/>
  <c r="E296" i="5"/>
  <c r="F296" i="5"/>
  <c r="G296" i="5"/>
  <c r="H296" i="5"/>
  <c r="I296" i="5"/>
  <c r="J296" i="5"/>
  <c r="D297" i="5"/>
  <c r="E297" i="5"/>
  <c r="G297" i="5"/>
  <c r="H297" i="5"/>
  <c r="D298" i="5"/>
  <c r="F298" i="5"/>
  <c r="E298" i="5"/>
  <c r="G298" i="5"/>
  <c r="D299" i="5"/>
  <c r="E299" i="5"/>
  <c r="G299" i="5"/>
  <c r="D300" i="5"/>
  <c r="J300" i="5"/>
  <c r="E300" i="5"/>
  <c r="K300" i="5"/>
  <c r="G300" i="5"/>
  <c r="L300" i="5"/>
  <c r="D301" i="5"/>
  <c r="E301" i="5"/>
  <c r="F301" i="5"/>
  <c r="G301" i="5"/>
  <c r="K301" i="5"/>
  <c r="L301" i="5"/>
  <c r="D302" i="5"/>
  <c r="F302" i="5"/>
  <c r="E302" i="5"/>
  <c r="H302" i="5"/>
  <c r="D303" i="5"/>
  <c r="F303" i="5"/>
  <c r="E303" i="5"/>
  <c r="G303" i="5"/>
  <c r="J303" i="5"/>
  <c r="D304" i="5"/>
  <c r="E304" i="5"/>
  <c r="H304" i="5"/>
  <c r="K304" i="5"/>
  <c r="D305" i="5"/>
  <c r="F305" i="5"/>
  <c r="E305" i="5"/>
  <c r="G305" i="5"/>
  <c r="D306" i="5"/>
  <c r="H306" i="5"/>
  <c r="F306" i="5"/>
  <c r="E306" i="5"/>
  <c r="G306" i="5"/>
  <c r="I306" i="5"/>
  <c r="J306" i="5"/>
  <c r="D307" i="5"/>
  <c r="H307" i="5"/>
  <c r="E307" i="5"/>
  <c r="D308" i="5"/>
  <c r="E308" i="5"/>
  <c r="G308" i="5"/>
  <c r="J308" i="5"/>
  <c r="K308" i="5"/>
  <c r="L308" i="5"/>
  <c r="D309" i="5"/>
  <c r="F309" i="5"/>
  <c r="E309" i="5"/>
  <c r="G309" i="5"/>
  <c r="D310" i="5"/>
  <c r="E310" i="5"/>
  <c r="D311" i="5"/>
  <c r="H311" i="5"/>
  <c r="E311" i="5"/>
  <c r="G311" i="5"/>
  <c r="F311" i="5"/>
  <c r="I311" i="5"/>
  <c r="D312" i="5"/>
  <c r="E312" i="5"/>
  <c r="G312" i="5"/>
  <c r="F312" i="5"/>
  <c r="D313" i="5"/>
  <c r="F313" i="5"/>
  <c r="E313" i="5"/>
  <c r="G313" i="5"/>
  <c r="D314" i="5"/>
  <c r="F314" i="5"/>
  <c r="E314" i="5"/>
  <c r="G314" i="5"/>
  <c r="H314" i="5"/>
  <c r="I314" i="5"/>
  <c r="J314" i="5"/>
  <c r="D315" i="5"/>
  <c r="H315" i="5"/>
  <c r="E315" i="5"/>
  <c r="G315" i="5"/>
  <c r="F315" i="5"/>
  <c r="D316" i="5"/>
  <c r="E316" i="5"/>
  <c r="L316" i="5"/>
  <c r="D317" i="5"/>
  <c r="E317" i="5"/>
  <c r="G317" i="5"/>
  <c r="F317" i="5"/>
  <c r="D318" i="5"/>
  <c r="J318" i="5"/>
  <c r="E318" i="5"/>
  <c r="D319" i="5"/>
  <c r="E319" i="5"/>
  <c r="G319" i="5"/>
  <c r="J319" i="5"/>
  <c r="D320" i="5"/>
  <c r="E320" i="5"/>
  <c r="G320" i="5"/>
  <c r="J320" i="5"/>
  <c r="D321" i="5"/>
  <c r="F321" i="5"/>
  <c r="E321" i="5"/>
  <c r="D322" i="5"/>
  <c r="I322" i="5"/>
  <c r="F322" i="5"/>
  <c r="E322" i="5"/>
  <c r="J322" i="5"/>
  <c r="D323" i="5"/>
  <c r="E323" i="5"/>
  <c r="G323" i="5"/>
  <c r="F323" i="5"/>
  <c r="D324" i="5"/>
  <c r="E324" i="5"/>
  <c r="G324" i="5"/>
  <c r="D325" i="5"/>
  <c r="H325" i="5"/>
  <c r="J325" i="5"/>
  <c r="E325" i="5"/>
  <c r="G325" i="5"/>
  <c r="K325" i="5"/>
  <c r="F325" i="5"/>
  <c r="I325" i="5"/>
  <c r="D326" i="5"/>
  <c r="F326" i="5"/>
  <c r="E326" i="5"/>
  <c r="I326" i="5"/>
  <c r="D327" i="5"/>
  <c r="E327" i="5"/>
  <c r="H327" i="5"/>
  <c r="I327" i="5"/>
  <c r="D328" i="5"/>
  <c r="J328" i="5"/>
  <c r="E328" i="5"/>
  <c r="F328" i="5"/>
  <c r="D329" i="5"/>
  <c r="F329" i="5"/>
  <c r="E329" i="5"/>
  <c r="G329" i="5"/>
  <c r="I329" i="5"/>
  <c r="J329" i="5"/>
  <c r="D330" i="5"/>
  <c r="E330" i="5"/>
  <c r="G330" i="5"/>
  <c r="D331" i="5"/>
  <c r="H331" i="5"/>
  <c r="E331" i="5"/>
  <c r="D332" i="5"/>
  <c r="E332" i="5"/>
  <c r="D333" i="5"/>
  <c r="J333" i="5"/>
  <c r="E333" i="5"/>
  <c r="F333" i="5"/>
  <c r="G333" i="5"/>
  <c r="L333" i="5"/>
  <c r="D334" i="5"/>
  <c r="I334" i="5"/>
  <c r="E334" i="5"/>
  <c r="K334" i="5"/>
  <c r="F334" i="5"/>
  <c r="H334" i="5"/>
  <c r="J334" i="5"/>
  <c r="D335" i="5"/>
  <c r="J335" i="5"/>
  <c r="E335" i="5"/>
  <c r="D336" i="5"/>
  <c r="F336" i="5"/>
  <c r="E336" i="5"/>
  <c r="G336" i="5"/>
  <c r="J336" i="5"/>
  <c r="K336" i="5"/>
  <c r="D337" i="5"/>
  <c r="F337" i="5"/>
  <c r="E337" i="5"/>
  <c r="L337" i="5"/>
  <c r="G337" i="5"/>
  <c r="H337" i="5"/>
  <c r="I337" i="5"/>
  <c r="J337" i="5"/>
  <c r="K337" i="5"/>
  <c r="E9" i="4"/>
  <c r="D9" i="4"/>
  <c r="Q21" i="4"/>
  <c r="H21" i="4"/>
  <c r="R23" i="4"/>
  <c r="T23" i="4" s="1"/>
  <c r="Q22" i="4"/>
  <c r="H23" i="4"/>
  <c r="Q23" i="4"/>
  <c r="Q24" i="4"/>
  <c r="Q25" i="4"/>
  <c r="Q39" i="4"/>
  <c r="Q40" i="4"/>
  <c r="Q41" i="4"/>
  <c r="Q42" i="4"/>
  <c r="Q43" i="4"/>
  <c r="Q45" i="4"/>
  <c r="Q46" i="4"/>
  <c r="Q47" i="4"/>
  <c r="Q48" i="4"/>
  <c r="H49" i="4"/>
  <c r="Q49" i="4"/>
  <c r="H50" i="4"/>
  <c r="Q50" i="4"/>
  <c r="H51" i="4"/>
  <c r="Q51" i="4"/>
  <c r="Q52" i="4"/>
  <c r="Q53" i="4"/>
  <c r="Q54" i="4"/>
  <c r="Q55" i="4"/>
  <c r="Q56" i="4"/>
  <c r="Q57" i="4"/>
  <c r="Q58" i="4"/>
  <c r="R5" i="4"/>
  <c r="R7" i="4"/>
  <c r="R8" i="4"/>
  <c r="F16" i="4"/>
  <c r="F17" i="4" s="1"/>
  <c r="C17" i="4"/>
  <c r="D11" i="2"/>
  <c r="D12" i="2"/>
  <c r="D16" i="2" s="1"/>
  <c r="D19" i="2" s="1"/>
  <c r="E54" i="2"/>
  <c r="F54" i="2"/>
  <c r="G54" i="2"/>
  <c r="L54" i="2"/>
  <c r="Q54" i="2"/>
  <c r="E52" i="2"/>
  <c r="F52" i="2"/>
  <c r="E55" i="2"/>
  <c r="F55" i="2"/>
  <c r="Q50" i="2"/>
  <c r="C7" i="2"/>
  <c r="G55" i="2"/>
  <c r="E23" i="2"/>
  <c r="F23" i="2"/>
  <c r="G23" i="2"/>
  <c r="K23" i="2"/>
  <c r="E24" i="2"/>
  <c r="F24" i="2"/>
  <c r="E25" i="2"/>
  <c r="F25" i="2"/>
  <c r="E36" i="2"/>
  <c r="F36" i="2"/>
  <c r="E42" i="2"/>
  <c r="F42" i="2"/>
  <c r="E43" i="2"/>
  <c r="F43" i="2"/>
  <c r="E44" i="2"/>
  <c r="F44" i="2"/>
  <c r="G44" i="2"/>
  <c r="E47" i="2"/>
  <c r="F47" i="2"/>
  <c r="E9" i="2"/>
  <c r="D9" i="2"/>
  <c r="D13" i="2"/>
  <c r="Q21" i="2"/>
  <c r="Q22" i="2"/>
  <c r="Q23" i="2"/>
  <c r="Q24" i="2"/>
  <c r="Q25" i="2"/>
  <c r="Q36" i="2"/>
  <c r="Q59" i="2"/>
  <c r="E337" i="3"/>
  <c r="G16" i="3"/>
  <c r="G15" i="3"/>
  <c r="G12" i="3"/>
  <c r="A9" i="3"/>
  <c r="C9" i="3" s="1"/>
  <c r="E21" i="3"/>
  <c r="G21" i="3"/>
  <c r="E22" i="3"/>
  <c r="G22" i="3"/>
  <c r="E23" i="3"/>
  <c r="L23" i="3"/>
  <c r="E24" i="3"/>
  <c r="G24" i="3"/>
  <c r="E25" i="3"/>
  <c r="G25" i="3"/>
  <c r="E26" i="3"/>
  <c r="L26" i="3"/>
  <c r="G26" i="3"/>
  <c r="E27" i="3"/>
  <c r="K27" i="3"/>
  <c r="E28" i="3"/>
  <c r="G28" i="3"/>
  <c r="E29" i="3"/>
  <c r="L29" i="3"/>
  <c r="G29" i="3"/>
  <c r="E30" i="3"/>
  <c r="G30" i="3"/>
  <c r="E31" i="3"/>
  <c r="G31" i="3"/>
  <c r="E32" i="3"/>
  <c r="G32" i="3"/>
  <c r="E33" i="3"/>
  <c r="K33" i="3"/>
  <c r="G33" i="3"/>
  <c r="E34" i="3"/>
  <c r="G34" i="3"/>
  <c r="E35" i="3"/>
  <c r="E36" i="3"/>
  <c r="E37" i="3"/>
  <c r="G37" i="3"/>
  <c r="E38" i="3"/>
  <c r="G38" i="3"/>
  <c r="E39" i="3"/>
  <c r="G39" i="3"/>
  <c r="E40" i="3"/>
  <c r="E41" i="3"/>
  <c r="K41" i="3"/>
  <c r="G41" i="3"/>
  <c r="E42" i="3"/>
  <c r="G42" i="3"/>
  <c r="E43" i="3"/>
  <c r="E44" i="3"/>
  <c r="G44" i="3"/>
  <c r="E45" i="3"/>
  <c r="G45" i="3"/>
  <c r="E46" i="3"/>
  <c r="G46" i="3"/>
  <c r="E47" i="3"/>
  <c r="G47" i="3"/>
  <c r="E48" i="3"/>
  <c r="G48" i="3"/>
  <c r="E49" i="3"/>
  <c r="G49" i="3"/>
  <c r="E50" i="3"/>
  <c r="G50" i="3"/>
  <c r="E51" i="3"/>
  <c r="E52" i="3"/>
  <c r="G52" i="3"/>
  <c r="E53" i="3"/>
  <c r="G53" i="3"/>
  <c r="E54" i="3"/>
  <c r="G54" i="3"/>
  <c r="E55" i="3"/>
  <c r="G55" i="3"/>
  <c r="E56" i="3"/>
  <c r="G56" i="3"/>
  <c r="E57" i="3"/>
  <c r="G57" i="3"/>
  <c r="E58" i="3"/>
  <c r="L58" i="3"/>
  <c r="G58" i="3"/>
  <c r="E59" i="3"/>
  <c r="E60" i="3"/>
  <c r="G60" i="3"/>
  <c r="E61" i="3"/>
  <c r="K61" i="3"/>
  <c r="E62" i="3"/>
  <c r="G62" i="3"/>
  <c r="E63" i="3"/>
  <c r="L63" i="3"/>
  <c r="E64" i="3"/>
  <c r="G64" i="3"/>
  <c r="E65" i="3"/>
  <c r="G65" i="3"/>
  <c r="E66" i="3"/>
  <c r="G66" i="3"/>
  <c r="E67" i="3"/>
  <c r="K67" i="3"/>
  <c r="E68" i="3"/>
  <c r="E69" i="3"/>
  <c r="K69" i="3"/>
  <c r="G69" i="3"/>
  <c r="E70" i="3"/>
  <c r="G70" i="3"/>
  <c r="E71" i="3"/>
  <c r="G71" i="3"/>
  <c r="E72" i="3"/>
  <c r="E73" i="3"/>
  <c r="G73" i="3"/>
  <c r="E74" i="3"/>
  <c r="E75" i="3"/>
  <c r="E76" i="3"/>
  <c r="G76" i="3"/>
  <c r="E77" i="3"/>
  <c r="G77" i="3"/>
  <c r="E78" i="3"/>
  <c r="G78" i="3"/>
  <c r="E79" i="3"/>
  <c r="G79" i="3"/>
  <c r="E80" i="3"/>
  <c r="K80" i="3"/>
  <c r="E81" i="3"/>
  <c r="G81" i="3"/>
  <c r="E82" i="3"/>
  <c r="G82" i="3"/>
  <c r="E83" i="3"/>
  <c r="E84" i="3"/>
  <c r="K84" i="3"/>
  <c r="G84" i="3"/>
  <c r="E85" i="3"/>
  <c r="G85" i="3"/>
  <c r="E86" i="3"/>
  <c r="L86" i="3"/>
  <c r="E87" i="3"/>
  <c r="G87" i="3"/>
  <c r="E88" i="3"/>
  <c r="G88" i="3"/>
  <c r="E89" i="3"/>
  <c r="L89" i="3"/>
  <c r="E90" i="3"/>
  <c r="L90" i="3"/>
  <c r="E91" i="3"/>
  <c r="E92" i="3"/>
  <c r="G92" i="3"/>
  <c r="E93" i="3"/>
  <c r="K93" i="3"/>
  <c r="G93" i="3"/>
  <c r="E94" i="3"/>
  <c r="G94" i="3"/>
  <c r="E95" i="3"/>
  <c r="G95" i="3"/>
  <c r="E96" i="3"/>
  <c r="G96" i="3"/>
  <c r="E97" i="3"/>
  <c r="G97" i="3"/>
  <c r="E98" i="3"/>
  <c r="G98" i="3"/>
  <c r="E99" i="3"/>
  <c r="E100" i="3"/>
  <c r="E101" i="3"/>
  <c r="K101" i="3"/>
  <c r="G101" i="3"/>
  <c r="E102" i="3"/>
  <c r="G102" i="3"/>
  <c r="E103" i="3"/>
  <c r="G103" i="3"/>
  <c r="E104" i="3"/>
  <c r="E105" i="3"/>
  <c r="G105" i="3"/>
  <c r="E106" i="3"/>
  <c r="G106" i="3"/>
  <c r="E107" i="3"/>
  <c r="E108" i="3"/>
  <c r="G108" i="3"/>
  <c r="E109" i="3"/>
  <c r="G109" i="3"/>
  <c r="E110" i="3"/>
  <c r="G110" i="3"/>
  <c r="E111" i="3"/>
  <c r="G111" i="3"/>
  <c r="H16" i="3"/>
  <c r="H15" i="3"/>
  <c r="D21" i="3"/>
  <c r="D22" i="3"/>
  <c r="J22" i="3"/>
  <c r="D23" i="3"/>
  <c r="H23" i="3"/>
  <c r="D24" i="3"/>
  <c r="D25" i="3"/>
  <c r="I25" i="3"/>
  <c r="J25" i="3"/>
  <c r="H25" i="3"/>
  <c r="D26" i="3"/>
  <c r="H26" i="3"/>
  <c r="D27" i="3"/>
  <c r="J27" i="3"/>
  <c r="H27" i="3"/>
  <c r="D28" i="3"/>
  <c r="H28" i="3"/>
  <c r="D29" i="3"/>
  <c r="H29" i="3"/>
  <c r="J29" i="3"/>
  <c r="D30" i="3"/>
  <c r="J30" i="3"/>
  <c r="D31" i="3"/>
  <c r="D32" i="3"/>
  <c r="K32" i="3"/>
  <c r="D33" i="3"/>
  <c r="H33" i="3"/>
  <c r="D34" i="3"/>
  <c r="I34" i="3"/>
  <c r="D35" i="3"/>
  <c r="H35" i="3"/>
  <c r="D36" i="3"/>
  <c r="J36" i="3"/>
  <c r="D37" i="3"/>
  <c r="J37" i="3"/>
  <c r="H37" i="3"/>
  <c r="D38" i="3"/>
  <c r="J38" i="3"/>
  <c r="D39" i="3"/>
  <c r="H39" i="3"/>
  <c r="D40" i="3"/>
  <c r="H40" i="3"/>
  <c r="D41" i="3"/>
  <c r="I41" i="3"/>
  <c r="J41" i="3"/>
  <c r="H41" i="3"/>
  <c r="D42" i="3"/>
  <c r="H42" i="3"/>
  <c r="D43" i="3"/>
  <c r="H43" i="3"/>
  <c r="D44" i="3"/>
  <c r="H44" i="3"/>
  <c r="D45" i="3"/>
  <c r="K45" i="3"/>
  <c r="J45" i="3"/>
  <c r="D46" i="3"/>
  <c r="J46" i="3"/>
  <c r="D47" i="3"/>
  <c r="L47" i="3"/>
  <c r="D48" i="3"/>
  <c r="I48" i="3"/>
  <c r="H48" i="3"/>
  <c r="D49" i="3"/>
  <c r="H49" i="3"/>
  <c r="D50" i="3"/>
  <c r="H50" i="3"/>
  <c r="D51" i="3"/>
  <c r="H51" i="3"/>
  <c r="D52" i="3"/>
  <c r="J52" i="3"/>
  <c r="H52" i="3"/>
  <c r="D53" i="3"/>
  <c r="J53" i="3"/>
  <c r="H53" i="3"/>
  <c r="D54" i="3"/>
  <c r="J54" i="3"/>
  <c r="D55" i="3"/>
  <c r="H55" i="3"/>
  <c r="D56" i="3"/>
  <c r="J56" i="3"/>
  <c r="D57" i="3"/>
  <c r="I57" i="3"/>
  <c r="D58" i="3"/>
  <c r="H58" i="3"/>
  <c r="D59" i="3"/>
  <c r="H59" i="3"/>
  <c r="D60" i="3"/>
  <c r="H60" i="3"/>
  <c r="D61" i="3"/>
  <c r="H61" i="3"/>
  <c r="J61" i="3"/>
  <c r="D62" i="3"/>
  <c r="J62" i="3"/>
  <c r="D63" i="3"/>
  <c r="D64" i="3"/>
  <c r="H64" i="3"/>
  <c r="D65" i="3"/>
  <c r="H65" i="3"/>
  <c r="D66" i="3"/>
  <c r="I66" i="3"/>
  <c r="H66" i="3"/>
  <c r="D67" i="3"/>
  <c r="H67" i="3"/>
  <c r="D68" i="3"/>
  <c r="J68" i="3"/>
  <c r="D69" i="3"/>
  <c r="J69" i="3"/>
  <c r="H69" i="3"/>
  <c r="D70" i="3"/>
  <c r="J70" i="3"/>
  <c r="D71" i="3"/>
  <c r="L71" i="3"/>
  <c r="D72" i="3"/>
  <c r="H72" i="3"/>
  <c r="D73" i="3"/>
  <c r="H73" i="3"/>
  <c r="J73" i="3"/>
  <c r="D74" i="3"/>
  <c r="H74" i="3"/>
  <c r="D75" i="3"/>
  <c r="J75" i="3"/>
  <c r="D76" i="3"/>
  <c r="H76" i="3"/>
  <c r="D77" i="3"/>
  <c r="J77" i="3"/>
  <c r="D78" i="3"/>
  <c r="J78" i="3"/>
  <c r="D79" i="3"/>
  <c r="D80" i="3"/>
  <c r="H80" i="3"/>
  <c r="D81" i="3"/>
  <c r="K81" i="3"/>
  <c r="H81" i="3"/>
  <c r="D82" i="3"/>
  <c r="J82" i="3"/>
  <c r="H82" i="3"/>
  <c r="D83" i="3"/>
  <c r="H83" i="3"/>
  <c r="D84" i="3"/>
  <c r="J84" i="3"/>
  <c r="H84" i="3"/>
  <c r="D85" i="3"/>
  <c r="J85" i="3"/>
  <c r="H85" i="3"/>
  <c r="D86" i="3"/>
  <c r="J86" i="3"/>
  <c r="D87" i="3"/>
  <c r="H87" i="3"/>
  <c r="D88" i="3"/>
  <c r="D89" i="3"/>
  <c r="J89" i="3"/>
  <c r="H89" i="3"/>
  <c r="D90" i="3"/>
  <c r="J90" i="3"/>
  <c r="D91" i="3"/>
  <c r="H91" i="3"/>
  <c r="D92" i="3"/>
  <c r="H92" i="3"/>
  <c r="D93" i="3"/>
  <c r="H93" i="3"/>
  <c r="J93" i="3"/>
  <c r="D94" i="3"/>
  <c r="D95" i="3"/>
  <c r="H95" i="3"/>
  <c r="D96" i="3"/>
  <c r="H96" i="3"/>
  <c r="D97" i="3"/>
  <c r="J97" i="3"/>
  <c r="D98" i="3"/>
  <c r="D99" i="3"/>
  <c r="H99" i="3"/>
  <c r="D100" i="3"/>
  <c r="I100" i="3"/>
  <c r="H100" i="3"/>
  <c r="D101" i="3"/>
  <c r="H101" i="3"/>
  <c r="D102" i="3"/>
  <c r="D103" i="3"/>
  <c r="H103" i="3"/>
  <c r="D104" i="3"/>
  <c r="J104" i="3"/>
  <c r="H104" i="3"/>
  <c r="D105" i="3"/>
  <c r="J105" i="3"/>
  <c r="H105" i="3"/>
  <c r="D106" i="3"/>
  <c r="F106" i="3"/>
  <c r="H106" i="3"/>
  <c r="D107" i="3"/>
  <c r="H107" i="3"/>
  <c r="D108" i="3"/>
  <c r="H108" i="3"/>
  <c r="D109" i="3"/>
  <c r="J109" i="3"/>
  <c r="H109" i="3"/>
  <c r="D110" i="3"/>
  <c r="D111" i="3"/>
  <c r="H111" i="3"/>
  <c r="J16" i="3"/>
  <c r="J15" i="3"/>
  <c r="J12" i="3"/>
  <c r="J24" i="3"/>
  <c r="J26" i="3"/>
  <c r="J28" i="3"/>
  <c r="J34" i="3"/>
  <c r="J35" i="3"/>
  <c r="J42" i="3"/>
  <c r="J43" i="3"/>
  <c r="J44" i="3"/>
  <c r="J48" i="3"/>
  <c r="J50" i="3"/>
  <c r="J51" i="3"/>
  <c r="J58" i="3"/>
  <c r="J59" i="3"/>
  <c r="J60" i="3"/>
  <c r="J66" i="3"/>
  <c r="J67" i="3"/>
  <c r="J72" i="3"/>
  <c r="J74" i="3"/>
  <c r="J76" i="3"/>
  <c r="J80" i="3"/>
  <c r="J83" i="3"/>
  <c r="J88" i="3"/>
  <c r="J91" i="3"/>
  <c r="J92" i="3"/>
  <c r="J96" i="3"/>
  <c r="J99" i="3"/>
  <c r="J107" i="3"/>
  <c r="J108" i="3"/>
  <c r="I16" i="3"/>
  <c r="I15" i="3"/>
  <c r="I12" i="3"/>
  <c r="I23" i="3"/>
  <c r="I24" i="3"/>
  <c r="I26" i="3"/>
  <c r="I28" i="3"/>
  <c r="I32" i="3"/>
  <c r="I33" i="3"/>
  <c r="I35" i="3"/>
  <c r="I36" i="3"/>
  <c r="I39" i="3"/>
  <c r="I42" i="3"/>
  <c r="I43" i="3"/>
  <c r="I44" i="3"/>
  <c r="I49" i="3"/>
  <c r="I50" i="3"/>
  <c r="I51" i="3"/>
  <c r="I55" i="3"/>
  <c r="I56" i="3"/>
  <c r="I58" i="3"/>
  <c r="I59" i="3"/>
  <c r="I60" i="3"/>
  <c r="I64" i="3"/>
  <c r="I65" i="3"/>
  <c r="I67" i="3"/>
  <c r="I68" i="3"/>
  <c r="I72" i="3"/>
  <c r="I74" i="3"/>
  <c r="I76" i="3"/>
  <c r="I80" i="3"/>
  <c r="I82" i="3"/>
  <c r="I83" i="3"/>
  <c r="I84" i="3"/>
  <c r="I90" i="3"/>
  <c r="I91" i="3"/>
  <c r="I92" i="3"/>
  <c r="I96" i="3"/>
  <c r="I99" i="3"/>
  <c r="I104" i="3"/>
  <c r="I107" i="3"/>
  <c r="I108" i="3"/>
  <c r="K16" i="3"/>
  <c r="K15" i="3"/>
  <c r="K12" i="3"/>
  <c r="K24" i="3"/>
  <c r="K25" i="3"/>
  <c r="K28" i="3"/>
  <c r="K29" i="3"/>
  <c r="K31" i="3"/>
  <c r="K34" i="3"/>
  <c r="K35" i="3"/>
  <c r="K37" i="3"/>
  <c r="K40" i="3"/>
  <c r="K42" i="3"/>
  <c r="K44" i="3"/>
  <c r="K48" i="3"/>
  <c r="K49" i="3"/>
  <c r="K50" i="3"/>
  <c r="K51" i="3"/>
  <c r="K52" i="3"/>
  <c r="K53" i="3"/>
  <c r="K55" i="3"/>
  <c r="K58" i="3"/>
  <c r="K59" i="3"/>
  <c r="K60" i="3"/>
  <c r="K63" i="3"/>
  <c r="K64" i="3"/>
  <c r="K66" i="3"/>
  <c r="K68" i="3"/>
  <c r="K71" i="3"/>
  <c r="K72" i="3"/>
  <c r="K76" i="3"/>
  <c r="K77" i="3"/>
  <c r="K79" i="3"/>
  <c r="K82" i="3"/>
  <c r="K83" i="3"/>
  <c r="K85" i="3"/>
  <c r="K88" i="3"/>
  <c r="K90" i="3"/>
  <c r="K91" i="3"/>
  <c r="K96" i="3"/>
  <c r="K97" i="3"/>
  <c r="K98" i="3"/>
  <c r="K104" i="3"/>
  <c r="K106" i="3"/>
  <c r="K109" i="3"/>
  <c r="K111" i="3"/>
  <c r="F16" i="3"/>
  <c r="F15" i="3"/>
  <c r="F23" i="3"/>
  <c r="F25" i="3"/>
  <c r="F26" i="3"/>
  <c r="F28" i="3"/>
  <c r="F29" i="3"/>
  <c r="F31" i="3"/>
  <c r="F34" i="3"/>
  <c r="F35" i="3"/>
  <c r="F36" i="3"/>
  <c r="F37" i="3"/>
  <c r="F39" i="3"/>
  <c r="F40" i="3"/>
  <c r="F41" i="3"/>
  <c r="F42" i="3"/>
  <c r="F43" i="3"/>
  <c r="F44" i="3"/>
  <c r="F45" i="3"/>
  <c r="F49" i="3"/>
  <c r="F50" i="3"/>
  <c r="F51" i="3"/>
  <c r="F53" i="3"/>
  <c r="F55" i="3"/>
  <c r="F57" i="3"/>
  <c r="F58" i="3"/>
  <c r="F59" i="3"/>
  <c r="F60" i="3"/>
  <c r="F61" i="3"/>
  <c r="F63" i="3"/>
  <c r="F64" i="3"/>
  <c r="F66" i="3"/>
  <c r="F67" i="3"/>
  <c r="F69" i="3"/>
  <c r="F71" i="3"/>
  <c r="F72" i="3"/>
  <c r="F74" i="3"/>
  <c r="F75" i="3"/>
  <c r="F76" i="3"/>
  <c r="F80" i="3"/>
  <c r="F81" i="3"/>
  <c r="F82" i="3"/>
  <c r="F83" i="3"/>
  <c r="F84" i="3"/>
  <c r="F85" i="3"/>
  <c r="F87" i="3"/>
  <c r="F90" i="3"/>
  <c r="F91" i="3"/>
  <c r="F92" i="3"/>
  <c r="F95" i="3"/>
  <c r="F96" i="3"/>
  <c r="F98" i="3"/>
  <c r="F100" i="3"/>
  <c r="F103" i="3"/>
  <c r="F104" i="3"/>
  <c r="F107" i="3"/>
  <c r="F108" i="3"/>
  <c r="F109" i="3"/>
  <c r="F111" i="3"/>
  <c r="L16" i="3"/>
  <c r="L15" i="3"/>
  <c r="L24" i="3"/>
  <c r="L25" i="3"/>
  <c r="L28" i="3"/>
  <c r="L30" i="3"/>
  <c r="L32" i="3"/>
  <c r="L33" i="3"/>
  <c r="L37" i="3"/>
  <c r="L38" i="3"/>
  <c r="L39" i="3"/>
  <c r="L42" i="3"/>
  <c r="L44" i="3"/>
  <c r="L46" i="3"/>
  <c r="L48" i="3"/>
  <c r="L50" i="3"/>
  <c r="L52" i="3"/>
  <c r="L55" i="3"/>
  <c r="L56" i="3"/>
  <c r="L57" i="3"/>
  <c r="L60" i="3"/>
  <c r="L61" i="3"/>
  <c r="L62" i="3"/>
  <c r="L64" i="3"/>
  <c r="L66" i="3"/>
  <c r="L69" i="3"/>
  <c r="L70" i="3"/>
  <c r="L73" i="3"/>
  <c r="L74" i="3"/>
  <c r="L76" i="3"/>
  <c r="L79" i="3"/>
  <c r="L80" i="3"/>
  <c r="L82" i="3"/>
  <c r="L85" i="3"/>
  <c r="L87" i="3"/>
  <c r="L88" i="3"/>
  <c r="L92" i="3"/>
  <c r="L93" i="3"/>
  <c r="L94" i="3"/>
  <c r="L96" i="3"/>
  <c r="L97" i="3"/>
  <c r="L98" i="3"/>
  <c r="L101" i="3"/>
  <c r="L103" i="3"/>
  <c r="L105" i="3"/>
  <c r="L106" i="3"/>
  <c r="L108" i="3"/>
  <c r="L109" i="3"/>
  <c r="L110" i="3"/>
  <c r="L111" i="3"/>
  <c r="C16" i="3"/>
  <c r="C15" i="3"/>
  <c r="D337" i="3"/>
  <c r="F337" i="3"/>
  <c r="J337" i="3"/>
  <c r="G337" i="3"/>
  <c r="E336" i="3"/>
  <c r="G336" i="3"/>
  <c r="D336" i="3"/>
  <c r="F336" i="3"/>
  <c r="H336" i="3"/>
  <c r="J336" i="3"/>
  <c r="I336" i="3"/>
  <c r="E335" i="3"/>
  <c r="D335" i="3"/>
  <c r="K335" i="3"/>
  <c r="F335" i="3"/>
  <c r="J335" i="3"/>
  <c r="G335" i="3"/>
  <c r="E334" i="3"/>
  <c r="D334" i="3"/>
  <c r="F334" i="3"/>
  <c r="H334" i="3"/>
  <c r="J334" i="3"/>
  <c r="I334" i="3"/>
  <c r="E333" i="3"/>
  <c r="K333" i="3"/>
  <c r="D333" i="3"/>
  <c r="H333" i="3"/>
  <c r="E332" i="3"/>
  <c r="L332" i="3"/>
  <c r="G332" i="3"/>
  <c r="D332" i="3"/>
  <c r="F332" i="3"/>
  <c r="J332" i="3"/>
  <c r="E331" i="3"/>
  <c r="D331" i="3"/>
  <c r="E330" i="3"/>
  <c r="L330" i="3"/>
  <c r="D330" i="3"/>
  <c r="F330" i="3"/>
  <c r="J330" i="3"/>
  <c r="G330" i="3"/>
  <c r="E329" i="3"/>
  <c r="K329" i="3"/>
  <c r="L329" i="3"/>
  <c r="D329" i="3"/>
  <c r="F329" i="3"/>
  <c r="G329" i="3"/>
  <c r="E328" i="3"/>
  <c r="L328" i="3"/>
  <c r="D328" i="3"/>
  <c r="H328" i="3"/>
  <c r="F328" i="3"/>
  <c r="J328" i="3"/>
  <c r="E327" i="3"/>
  <c r="D327" i="3"/>
  <c r="I327" i="3"/>
  <c r="F327" i="3"/>
  <c r="E326" i="3"/>
  <c r="D326" i="3"/>
  <c r="G326" i="3"/>
  <c r="E325" i="3"/>
  <c r="D325" i="3"/>
  <c r="L325" i="3"/>
  <c r="F325" i="3"/>
  <c r="H325" i="3"/>
  <c r="G325" i="3"/>
  <c r="E324" i="3"/>
  <c r="K324" i="3"/>
  <c r="G324" i="3"/>
  <c r="D324" i="3"/>
  <c r="H324" i="3"/>
  <c r="E323" i="3"/>
  <c r="L323" i="3"/>
  <c r="D323" i="3"/>
  <c r="H323" i="3"/>
  <c r="F323" i="3"/>
  <c r="J323" i="3"/>
  <c r="G323" i="3"/>
  <c r="E322" i="3"/>
  <c r="D322" i="3"/>
  <c r="L322" i="3"/>
  <c r="F322" i="3"/>
  <c r="H322" i="3"/>
  <c r="G322" i="3"/>
  <c r="E321" i="3"/>
  <c r="D321" i="3"/>
  <c r="F321" i="3"/>
  <c r="E320" i="3"/>
  <c r="L320" i="3"/>
  <c r="D320" i="3"/>
  <c r="H320" i="3"/>
  <c r="F320" i="3"/>
  <c r="J320" i="3"/>
  <c r="E319" i="3"/>
  <c r="D319" i="3"/>
  <c r="F319" i="3"/>
  <c r="H319" i="3"/>
  <c r="I319" i="3"/>
  <c r="E318" i="3"/>
  <c r="D318" i="3"/>
  <c r="G318" i="3"/>
  <c r="E317" i="3"/>
  <c r="K317" i="3"/>
  <c r="D317" i="3"/>
  <c r="F317" i="3"/>
  <c r="H317" i="3"/>
  <c r="J317" i="3"/>
  <c r="I317" i="3"/>
  <c r="E316" i="3"/>
  <c r="G316" i="3"/>
  <c r="D316" i="3"/>
  <c r="H316" i="3"/>
  <c r="F316" i="3"/>
  <c r="K316" i="3"/>
  <c r="I316" i="3"/>
  <c r="E315" i="3"/>
  <c r="L315" i="3"/>
  <c r="D315" i="3"/>
  <c r="F315" i="3"/>
  <c r="H315" i="3"/>
  <c r="J315" i="3"/>
  <c r="G315" i="3"/>
  <c r="E314" i="3"/>
  <c r="L314" i="3"/>
  <c r="D314" i="3"/>
  <c r="I314" i="3"/>
  <c r="F314" i="3"/>
  <c r="H314" i="3"/>
  <c r="G314" i="3"/>
  <c r="E313" i="3"/>
  <c r="L313" i="3"/>
  <c r="D313" i="3"/>
  <c r="F313" i="3"/>
  <c r="K313" i="3"/>
  <c r="G313" i="3"/>
  <c r="E312" i="3"/>
  <c r="L312" i="3"/>
  <c r="D312" i="3"/>
  <c r="F312" i="3"/>
  <c r="H312" i="3"/>
  <c r="E311" i="3"/>
  <c r="D311" i="3"/>
  <c r="F311" i="3"/>
  <c r="H311" i="3"/>
  <c r="E310" i="3"/>
  <c r="D310" i="3"/>
  <c r="G310" i="3"/>
  <c r="E309" i="3"/>
  <c r="K309" i="3"/>
  <c r="D309" i="3"/>
  <c r="H309" i="3"/>
  <c r="L309" i="3"/>
  <c r="G309" i="3"/>
  <c r="E308" i="3"/>
  <c r="D308" i="3"/>
  <c r="I308" i="3"/>
  <c r="F308" i="3"/>
  <c r="H308" i="3"/>
  <c r="J308" i="3"/>
  <c r="E307" i="3"/>
  <c r="L307" i="3"/>
  <c r="D307" i="3"/>
  <c r="J307" i="3"/>
  <c r="H307" i="3"/>
  <c r="G307" i="3"/>
  <c r="E306" i="3"/>
  <c r="G306" i="3"/>
  <c r="D306" i="3"/>
  <c r="F306" i="3"/>
  <c r="E305" i="3"/>
  <c r="L305" i="3"/>
  <c r="D305" i="3"/>
  <c r="F305" i="3"/>
  <c r="K305" i="3"/>
  <c r="G305" i="3"/>
  <c r="E304" i="3"/>
  <c r="D304" i="3"/>
  <c r="J304" i="3"/>
  <c r="F304" i="3"/>
  <c r="E303" i="3"/>
  <c r="D303" i="3"/>
  <c r="H303" i="3"/>
  <c r="F303" i="3"/>
  <c r="I303" i="3"/>
  <c r="E302" i="3"/>
  <c r="G302" i="3"/>
  <c r="D302" i="3"/>
  <c r="E301" i="3"/>
  <c r="G301" i="3"/>
  <c r="D301" i="3"/>
  <c r="F301" i="3"/>
  <c r="L301" i="3"/>
  <c r="K301" i="3"/>
  <c r="J301" i="3"/>
  <c r="E300" i="3"/>
  <c r="D300" i="3"/>
  <c r="F300" i="3"/>
  <c r="H300" i="3"/>
  <c r="I300" i="3"/>
  <c r="E299" i="3"/>
  <c r="D299" i="3"/>
  <c r="F299" i="3"/>
  <c r="G299" i="3"/>
  <c r="E298" i="3"/>
  <c r="D298" i="3"/>
  <c r="F298" i="3"/>
  <c r="H298" i="3"/>
  <c r="I298" i="3"/>
  <c r="G298" i="3"/>
  <c r="E297" i="3"/>
  <c r="D297" i="3"/>
  <c r="F297" i="3"/>
  <c r="K297" i="3"/>
  <c r="E296" i="3"/>
  <c r="D296" i="3"/>
  <c r="F296" i="3"/>
  <c r="J296" i="3"/>
  <c r="E295" i="3"/>
  <c r="D295" i="3"/>
  <c r="H295" i="3"/>
  <c r="E294" i="3"/>
  <c r="G294" i="3"/>
  <c r="D294" i="3"/>
  <c r="E293" i="3"/>
  <c r="K293" i="3"/>
  <c r="D293" i="3"/>
  <c r="F293" i="3"/>
  <c r="E292" i="3"/>
  <c r="D292" i="3"/>
  <c r="F292" i="3"/>
  <c r="J292" i="3"/>
  <c r="E291" i="3"/>
  <c r="D291" i="3"/>
  <c r="F291" i="3"/>
  <c r="H291" i="3"/>
  <c r="G291" i="3"/>
  <c r="E290" i="3"/>
  <c r="L290" i="3"/>
  <c r="D290" i="3"/>
  <c r="I290" i="3"/>
  <c r="F290" i="3"/>
  <c r="H290" i="3"/>
  <c r="E289" i="3"/>
  <c r="K289" i="3"/>
  <c r="D289" i="3"/>
  <c r="F289" i="3"/>
  <c r="E288" i="3"/>
  <c r="D288" i="3"/>
  <c r="J288" i="3"/>
  <c r="H288" i="3"/>
  <c r="F288" i="3"/>
  <c r="E287" i="3"/>
  <c r="D287" i="3"/>
  <c r="I287" i="3"/>
  <c r="H287" i="3"/>
  <c r="E286" i="3"/>
  <c r="G286" i="3"/>
  <c r="D286" i="3"/>
  <c r="E285" i="3"/>
  <c r="K285" i="3"/>
  <c r="D285" i="3"/>
  <c r="F285" i="3"/>
  <c r="E284" i="3"/>
  <c r="D284" i="3"/>
  <c r="F284" i="3"/>
  <c r="J284" i="3"/>
  <c r="E283" i="3"/>
  <c r="D283" i="3"/>
  <c r="G283" i="3"/>
  <c r="E282" i="3"/>
  <c r="L282" i="3"/>
  <c r="D282" i="3"/>
  <c r="F282" i="3"/>
  <c r="H282" i="3"/>
  <c r="I282" i="3"/>
  <c r="G282" i="3"/>
  <c r="E281" i="3"/>
  <c r="L281" i="3"/>
  <c r="D281" i="3"/>
  <c r="F281" i="3"/>
  <c r="K281" i="3"/>
  <c r="E280" i="3"/>
  <c r="D280" i="3"/>
  <c r="E279" i="3"/>
  <c r="D279" i="3"/>
  <c r="E278" i="3"/>
  <c r="D278" i="3"/>
  <c r="G278" i="3"/>
  <c r="E277" i="3"/>
  <c r="K277" i="3"/>
  <c r="D277" i="3"/>
  <c r="F277" i="3"/>
  <c r="H277" i="3"/>
  <c r="L277" i="3"/>
  <c r="J277" i="3"/>
  <c r="I277" i="3"/>
  <c r="G277" i="3"/>
  <c r="E276" i="3"/>
  <c r="D276" i="3"/>
  <c r="J276" i="3"/>
  <c r="F276" i="3"/>
  <c r="H276" i="3"/>
  <c r="I276" i="3"/>
  <c r="E275" i="3"/>
  <c r="G275" i="3"/>
  <c r="D275" i="3"/>
  <c r="J275" i="3"/>
  <c r="F275" i="3"/>
  <c r="H275" i="3"/>
  <c r="E274" i="3"/>
  <c r="L274" i="3"/>
  <c r="D274" i="3"/>
  <c r="I274" i="3"/>
  <c r="E273" i="3"/>
  <c r="L273" i="3"/>
  <c r="K273" i="3"/>
  <c r="D273" i="3"/>
  <c r="E272" i="3"/>
  <c r="K272" i="3"/>
  <c r="G272" i="3"/>
  <c r="D272" i="3"/>
  <c r="F272" i="3"/>
  <c r="J272" i="3"/>
  <c r="E271" i="3"/>
  <c r="G271" i="3"/>
  <c r="D271" i="3"/>
  <c r="J271" i="3"/>
  <c r="E270" i="3"/>
  <c r="D270" i="3"/>
  <c r="H270" i="3"/>
  <c r="F270" i="3"/>
  <c r="K270" i="3"/>
  <c r="J270" i="3"/>
  <c r="G270" i="3"/>
  <c r="E269" i="3"/>
  <c r="G269" i="3"/>
  <c r="D269" i="3"/>
  <c r="F269" i="3"/>
  <c r="L269" i="3"/>
  <c r="K269" i="3"/>
  <c r="J269" i="3"/>
  <c r="E268" i="3"/>
  <c r="L268" i="3"/>
  <c r="D268" i="3"/>
  <c r="F268" i="3"/>
  <c r="H268" i="3"/>
  <c r="K268" i="3"/>
  <c r="J268" i="3"/>
  <c r="I268" i="3"/>
  <c r="G268" i="3"/>
  <c r="E267" i="3"/>
  <c r="G267" i="3"/>
  <c r="D267" i="3"/>
  <c r="J267" i="3"/>
  <c r="H267" i="3"/>
  <c r="I267" i="3"/>
  <c r="E266" i="3"/>
  <c r="G266" i="3"/>
  <c r="D266" i="3"/>
  <c r="H266" i="3"/>
  <c r="I266" i="3"/>
  <c r="E265" i="3"/>
  <c r="G265" i="3"/>
  <c r="D265" i="3"/>
  <c r="L265" i="3"/>
  <c r="E264" i="3"/>
  <c r="G264" i="3"/>
  <c r="D264" i="3"/>
  <c r="J264" i="3"/>
  <c r="E263" i="3"/>
  <c r="K263" i="3"/>
  <c r="G263" i="3"/>
  <c r="D263" i="3"/>
  <c r="E262" i="3"/>
  <c r="K262" i="3"/>
  <c r="D262" i="3"/>
  <c r="F262" i="3"/>
  <c r="E261" i="3"/>
  <c r="D261" i="3"/>
  <c r="K261" i="3"/>
  <c r="H261" i="3"/>
  <c r="L261" i="3"/>
  <c r="G261" i="3"/>
  <c r="E260" i="3"/>
  <c r="D260" i="3"/>
  <c r="F260" i="3"/>
  <c r="H260" i="3"/>
  <c r="J260" i="3"/>
  <c r="I260" i="3"/>
  <c r="E259" i="3"/>
  <c r="D259" i="3"/>
  <c r="I259" i="3"/>
  <c r="J259" i="3"/>
  <c r="E258" i="3"/>
  <c r="G258" i="3"/>
  <c r="D258" i="3"/>
  <c r="I258" i="3"/>
  <c r="E257" i="3"/>
  <c r="G257" i="3"/>
  <c r="D257" i="3"/>
  <c r="E256" i="3"/>
  <c r="G256" i="3"/>
  <c r="D256" i="3"/>
  <c r="J256" i="3"/>
  <c r="F256" i="3"/>
  <c r="E255" i="3"/>
  <c r="G255" i="3"/>
  <c r="D255" i="3"/>
  <c r="H255" i="3"/>
  <c r="L255" i="3"/>
  <c r="K255" i="3"/>
  <c r="J255" i="3"/>
  <c r="I255" i="3"/>
  <c r="E254" i="3"/>
  <c r="D254" i="3"/>
  <c r="L254" i="3"/>
  <c r="J254" i="3"/>
  <c r="H254" i="3"/>
  <c r="G254" i="3"/>
  <c r="E253" i="3"/>
  <c r="K253" i="3"/>
  <c r="D253" i="3"/>
  <c r="F253" i="3"/>
  <c r="H253" i="3"/>
  <c r="J253" i="3"/>
  <c r="I253" i="3"/>
  <c r="E252" i="3"/>
  <c r="L252" i="3"/>
  <c r="D252" i="3"/>
  <c r="H252" i="3"/>
  <c r="F252" i="3"/>
  <c r="K252" i="3"/>
  <c r="J252" i="3"/>
  <c r="G252" i="3"/>
  <c r="E251" i="3"/>
  <c r="D251" i="3"/>
  <c r="H251" i="3"/>
  <c r="E250" i="3"/>
  <c r="D250" i="3"/>
  <c r="H250" i="3"/>
  <c r="L250" i="3"/>
  <c r="I250" i="3"/>
  <c r="E249" i="3"/>
  <c r="D249" i="3"/>
  <c r="K249" i="3"/>
  <c r="G249" i="3"/>
  <c r="E248" i="3"/>
  <c r="D248" i="3"/>
  <c r="K248" i="3"/>
  <c r="J248" i="3"/>
  <c r="E247" i="3"/>
  <c r="G247" i="3"/>
  <c r="D247" i="3"/>
  <c r="H247" i="3"/>
  <c r="F247" i="3"/>
  <c r="J247" i="3"/>
  <c r="I247" i="3"/>
  <c r="E246" i="3"/>
  <c r="G246" i="3"/>
  <c r="D246" i="3"/>
  <c r="L246" i="3"/>
  <c r="K246" i="3"/>
  <c r="E245" i="3"/>
  <c r="G245" i="3"/>
  <c r="D245" i="3"/>
  <c r="F245" i="3"/>
  <c r="L245" i="3"/>
  <c r="K245" i="3"/>
  <c r="J245" i="3"/>
  <c r="E244" i="3"/>
  <c r="D244" i="3"/>
  <c r="F244" i="3"/>
  <c r="J244" i="3"/>
  <c r="I244" i="3"/>
  <c r="E243" i="3"/>
  <c r="D243" i="3"/>
  <c r="J243" i="3"/>
  <c r="I243" i="3"/>
  <c r="G243" i="3"/>
  <c r="E242" i="3"/>
  <c r="D242" i="3"/>
  <c r="I242" i="3"/>
  <c r="L242" i="3"/>
  <c r="E241" i="3"/>
  <c r="L241" i="3"/>
  <c r="D241" i="3"/>
  <c r="F241" i="3"/>
  <c r="E240" i="3"/>
  <c r="D240" i="3"/>
  <c r="F240" i="3"/>
  <c r="E239" i="3"/>
  <c r="D239" i="3"/>
  <c r="H239" i="3"/>
  <c r="I239" i="3"/>
  <c r="G239" i="3"/>
  <c r="E238" i="3"/>
  <c r="G238" i="3"/>
  <c r="D238" i="3"/>
  <c r="L238" i="3"/>
  <c r="E237" i="3"/>
  <c r="G237" i="3"/>
  <c r="D237" i="3"/>
  <c r="E236" i="3"/>
  <c r="K236" i="3"/>
  <c r="G236" i="3"/>
  <c r="D236" i="3"/>
  <c r="F236" i="3"/>
  <c r="J236" i="3"/>
  <c r="E235" i="3"/>
  <c r="D235" i="3"/>
  <c r="J235" i="3"/>
  <c r="G235" i="3"/>
  <c r="E234" i="3"/>
  <c r="L234" i="3"/>
  <c r="D234" i="3"/>
  <c r="H234" i="3"/>
  <c r="E233" i="3"/>
  <c r="D233" i="3"/>
  <c r="J233" i="3"/>
  <c r="F233" i="3"/>
  <c r="E232" i="3"/>
  <c r="D232" i="3"/>
  <c r="J232" i="3"/>
  <c r="F232" i="3"/>
  <c r="H232" i="3"/>
  <c r="E231" i="3"/>
  <c r="D231" i="3"/>
  <c r="H231" i="3"/>
  <c r="G231" i="3"/>
  <c r="E230" i="3"/>
  <c r="G230" i="3"/>
  <c r="D230" i="3"/>
  <c r="E229" i="3"/>
  <c r="L229" i="3"/>
  <c r="G229" i="3"/>
  <c r="D229" i="3"/>
  <c r="E228" i="3"/>
  <c r="G228" i="3"/>
  <c r="D228" i="3"/>
  <c r="F228" i="3"/>
  <c r="E227" i="3"/>
  <c r="D227" i="3"/>
  <c r="K227" i="3"/>
  <c r="L227" i="3"/>
  <c r="H227" i="3"/>
  <c r="G227" i="3"/>
  <c r="E226" i="3"/>
  <c r="G226" i="3"/>
  <c r="D226" i="3"/>
  <c r="H226" i="3"/>
  <c r="L226" i="3"/>
  <c r="K226" i="3"/>
  <c r="I226" i="3"/>
  <c r="E225" i="3"/>
  <c r="G225" i="3"/>
  <c r="D225" i="3"/>
  <c r="F225" i="3"/>
  <c r="H225" i="3"/>
  <c r="J225" i="3"/>
  <c r="I225" i="3"/>
  <c r="E224" i="3"/>
  <c r="D224" i="3"/>
  <c r="I224" i="3"/>
  <c r="F224" i="3"/>
  <c r="E223" i="3"/>
  <c r="G223" i="3"/>
  <c r="D223" i="3"/>
  <c r="I223" i="3"/>
  <c r="H223" i="3"/>
  <c r="E222" i="3"/>
  <c r="G222" i="3"/>
  <c r="D222" i="3"/>
  <c r="E221" i="3"/>
  <c r="D221" i="3"/>
  <c r="F221" i="3"/>
  <c r="J221" i="3"/>
  <c r="E220" i="3"/>
  <c r="G220" i="3"/>
  <c r="D220" i="3"/>
  <c r="L220" i="3"/>
  <c r="E219" i="3"/>
  <c r="D219" i="3"/>
  <c r="I219" i="3"/>
  <c r="F219" i="3"/>
  <c r="L219" i="3"/>
  <c r="G219" i="3"/>
  <c r="E218" i="3"/>
  <c r="G218" i="3"/>
  <c r="D218" i="3"/>
  <c r="H218" i="3"/>
  <c r="L218" i="3"/>
  <c r="K218" i="3"/>
  <c r="I218" i="3"/>
  <c r="E217" i="3"/>
  <c r="G217" i="3"/>
  <c r="D217" i="3"/>
  <c r="F217" i="3"/>
  <c r="E216" i="3"/>
  <c r="D216" i="3"/>
  <c r="I216" i="3"/>
  <c r="F216" i="3"/>
  <c r="E215" i="3"/>
  <c r="G215" i="3"/>
  <c r="D215" i="3"/>
  <c r="E214" i="3"/>
  <c r="G214" i="3"/>
  <c r="D214" i="3"/>
  <c r="F214" i="3"/>
  <c r="H214" i="3"/>
  <c r="E213" i="3"/>
  <c r="D213" i="3"/>
  <c r="F213" i="3"/>
  <c r="H213" i="3"/>
  <c r="K213" i="3"/>
  <c r="I213" i="3"/>
  <c r="E212" i="3"/>
  <c r="K212" i="3"/>
  <c r="D212" i="3"/>
  <c r="J212" i="3"/>
  <c r="L212" i="3"/>
  <c r="F212" i="3"/>
  <c r="G212" i="3"/>
  <c r="E211" i="3"/>
  <c r="L211" i="3"/>
  <c r="D211" i="3"/>
  <c r="H211" i="3"/>
  <c r="E210" i="3"/>
  <c r="D210" i="3"/>
  <c r="J210" i="3"/>
  <c r="F210" i="3"/>
  <c r="E209" i="3"/>
  <c r="L209" i="3"/>
  <c r="D209" i="3"/>
  <c r="F209" i="3"/>
  <c r="G209" i="3"/>
  <c r="E208" i="3"/>
  <c r="D208" i="3"/>
  <c r="I208" i="3"/>
  <c r="F208" i="3"/>
  <c r="H208" i="3"/>
  <c r="E207" i="3"/>
  <c r="G207" i="3"/>
  <c r="D207" i="3"/>
  <c r="E206" i="3"/>
  <c r="G206" i="3"/>
  <c r="D206" i="3"/>
  <c r="F206" i="3"/>
  <c r="H206" i="3"/>
  <c r="L206" i="3"/>
  <c r="J206" i="3"/>
  <c r="E205" i="3"/>
  <c r="D205" i="3"/>
  <c r="I205" i="3"/>
  <c r="F205" i="3"/>
  <c r="H205" i="3"/>
  <c r="E204" i="3"/>
  <c r="L204" i="3"/>
  <c r="D204" i="3"/>
  <c r="F204" i="3"/>
  <c r="K204" i="3"/>
  <c r="J204" i="3"/>
  <c r="E203" i="3"/>
  <c r="L203" i="3"/>
  <c r="D203" i="3"/>
  <c r="H203" i="3"/>
  <c r="K203" i="3"/>
  <c r="I203" i="3"/>
  <c r="G203" i="3"/>
  <c r="E202" i="3"/>
  <c r="D202" i="3"/>
  <c r="J202" i="3"/>
  <c r="F202" i="3"/>
  <c r="H202" i="3"/>
  <c r="G202" i="3"/>
  <c r="E201" i="3"/>
  <c r="D201" i="3"/>
  <c r="F201" i="3"/>
  <c r="E200" i="3"/>
  <c r="D200" i="3"/>
  <c r="I200" i="3"/>
  <c r="H200" i="3"/>
  <c r="E199" i="3"/>
  <c r="G199" i="3"/>
  <c r="D199" i="3"/>
  <c r="E198" i="3"/>
  <c r="G198" i="3"/>
  <c r="D198" i="3"/>
  <c r="F198" i="3"/>
  <c r="L198" i="3"/>
  <c r="J198" i="3"/>
  <c r="E197" i="3"/>
  <c r="D197" i="3"/>
  <c r="I197" i="3"/>
  <c r="F197" i="3"/>
  <c r="H197" i="3"/>
  <c r="E196" i="3"/>
  <c r="K196" i="3"/>
  <c r="D196" i="3"/>
  <c r="J196" i="3"/>
  <c r="L196" i="3"/>
  <c r="F196" i="3"/>
  <c r="E195" i="3"/>
  <c r="G195" i="3"/>
  <c r="D195" i="3"/>
  <c r="H195" i="3"/>
  <c r="L195" i="3"/>
  <c r="K195" i="3"/>
  <c r="I195" i="3"/>
  <c r="E194" i="3"/>
  <c r="D194" i="3"/>
  <c r="J194" i="3"/>
  <c r="H194" i="3"/>
  <c r="I194" i="3"/>
  <c r="G194" i="3"/>
  <c r="E193" i="3"/>
  <c r="D193" i="3"/>
  <c r="F193" i="3"/>
  <c r="G193" i="3"/>
  <c r="E192" i="3"/>
  <c r="D192" i="3"/>
  <c r="I192" i="3"/>
  <c r="F192" i="3"/>
  <c r="H192" i="3"/>
  <c r="E191" i="3"/>
  <c r="G191" i="3"/>
  <c r="D191" i="3"/>
  <c r="E190" i="3"/>
  <c r="G190" i="3"/>
  <c r="D190" i="3"/>
  <c r="L190" i="3"/>
  <c r="H190" i="3"/>
  <c r="E189" i="3"/>
  <c r="L189" i="3"/>
  <c r="D189" i="3"/>
  <c r="H189" i="3"/>
  <c r="E188" i="3"/>
  <c r="G188" i="3"/>
  <c r="D188" i="3"/>
  <c r="F188" i="3"/>
  <c r="L188" i="3"/>
  <c r="E187" i="3"/>
  <c r="L187" i="3"/>
  <c r="D187" i="3"/>
  <c r="F187" i="3"/>
  <c r="H187" i="3"/>
  <c r="K187" i="3"/>
  <c r="J187" i="3"/>
  <c r="I187" i="3"/>
  <c r="G187" i="3"/>
  <c r="E186" i="3"/>
  <c r="G186" i="3"/>
  <c r="D186" i="3"/>
  <c r="F186" i="3"/>
  <c r="H186" i="3"/>
  <c r="J186" i="3"/>
  <c r="E185" i="3"/>
  <c r="G185" i="3"/>
  <c r="D185" i="3"/>
  <c r="F185" i="3"/>
  <c r="E184" i="3"/>
  <c r="D184" i="3"/>
  <c r="F184" i="3"/>
  <c r="H184" i="3"/>
  <c r="E183" i="3"/>
  <c r="G183" i="3"/>
  <c r="D183" i="3"/>
  <c r="I183" i="3"/>
  <c r="E182" i="3"/>
  <c r="G182" i="3"/>
  <c r="D182" i="3"/>
  <c r="H182" i="3"/>
  <c r="L182" i="3"/>
  <c r="E181" i="3"/>
  <c r="D181" i="3"/>
  <c r="F181" i="3"/>
  <c r="H181" i="3"/>
  <c r="I181" i="3"/>
  <c r="E180" i="3"/>
  <c r="K180" i="3"/>
  <c r="D180" i="3"/>
  <c r="F180" i="3"/>
  <c r="J180" i="3"/>
  <c r="E179" i="3"/>
  <c r="K179" i="3"/>
  <c r="D179" i="3"/>
  <c r="H179" i="3"/>
  <c r="E178" i="3"/>
  <c r="D178" i="3"/>
  <c r="J178" i="3"/>
  <c r="F178" i="3"/>
  <c r="H178" i="3"/>
  <c r="G178" i="3"/>
  <c r="E177" i="3"/>
  <c r="D177" i="3"/>
  <c r="F177" i="3"/>
  <c r="G177" i="3"/>
  <c r="E176" i="3"/>
  <c r="D176" i="3"/>
  <c r="I176" i="3"/>
  <c r="E175" i="3"/>
  <c r="G175" i="3"/>
  <c r="D175" i="3"/>
  <c r="E174" i="3"/>
  <c r="G174" i="3"/>
  <c r="D174" i="3"/>
  <c r="H174" i="3"/>
  <c r="E173" i="3"/>
  <c r="G173" i="3"/>
  <c r="D173" i="3"/>
  <c r="H173" i="3"/>
  <c r="L173" i="3"/>
  <c r="K173" i="3"/>
  <c r="E172" i="3"/>
  <c r="L172" i="3"/>
  <c r="D172" i="3"/>
  <c r="F172" i="3"/>
  <c r="J172" i="3"/>
  <c r="E171" i="3"/>
  <c r="D171" i="3"/>
  <c r="L171" i="3"/>
  <c r="F171" i="3"/>
  <c r="G171" i="3"/>
  <c r="E170" i="3"/>
  <c r="G170" i="3"/>
  <c r="D170" i="3"/>
  <c r="F170" i="3"/>
  <c r="E169" i="3"/>
  <c r="L169" i="3"/>
  <c r="D169" i="3"/>
  <c r="F169" i="3"/>
  <c r="G169" i="3"/>
  <c r="E168" i="3"/>
  <c r="D168" i="3"/>
  <c r="F168" i="3"/>
  <c r="H168" i="3"/>
  <c r="I168" i="3"/>
  <c r="E167" i="3"/>
  <c r="D167" i="3"/>
  <c r="E166" i="3"/>
  <c r="G166" i="3"/>
  <c r="D166" i="3"/>
  <c r="I166" i="3"/>
  <c r="E165" i="3"/>
  <c r="G165" i="3"/>
  <c r="D165" i="3"/>
  <c r="I165" i="3"/>
  <c r="F165" i="3"/>
  <c r="L165" i="3"/>
  <c r="K165" i="3"/>
  <c r="E164" i="3"/>
  <c r="L164" i="3"/>
  <c r="D164" i="3"/>
  <c r="J164" i="3"/>
  <c r="F164" i="3"/>
  <c r="E163" i="3"/>
  <c r="D163" i="3"/>
  <c r="H163" i="3"/>
  <c r="G163" i="3"/>
  <c r="E162" i="3"/>
  <c r="K162" i="3"/>
  <c r="D162" i="3"/>
  <c r="I162" i="3"/>
  <c r="F162" i="3"/>
  <c r="H162" i="3"/>
  <c r="J162" i="3"/>
  <c r="E161" i="3"/>
  <c r="L161" i="3"/>
  <c r="D161" i="3"/>
  <c r="G161" i="3"/>
  <c r="E160" i="3"/>
  <c r="K160" i="3"/>
  <c r="D160" i="3"/>
  <c r="I160" i="3"/>
  <c r="H160" i="3"/>
  <c r="E159" i="3"/>
  <c r="D159" i="3"/>
  <c r="J159" i="3"/>
  <c r="E158" i="3"/>
  <c r="G158" i="3"/>
  <c r="D158" i="3"/>
  <c r="L158" i="3"/>
  <c r="F158" i="3"/>
  <c r="E157" i="3"/>
  <c r="G157" i="3"/>
  <c r="D157" i="3"/>
  <c r="K157" i="3"/>
  <c r="F157" i="3"/>
  <c r="H157" i="3"/>
  <c r="E156" i="3"/>
  <c r="G156" i="3"/>
  <c r="D156" i="3"/>
  <c r="H156" i="3"/>
  <c r="F156" i="3"/>
  <c r="L156" i="3"/>
  <c r="J156" i="3"/>
  <c r="E155" i="3"/>
  <c r="K155" i="3"/>
  <c r="D155" i="3"/>
  <c r="F155" i="3"/>
  <c r="H155" i="3"/>
  <c r="L155" i="3"/>
  <c r="J155" i="3"/>
  <c r="I155" i="3"/>
  <c r="G155" i="3"/>
  <c r="E154" i="3"/>
  <c r="D154" i="3"/>
  <c r="I154" i="3"/>
  <c r="F154" i="3"/>
  <c r="H154" i="3"/>
  <c r="G154" i="3"/>
  <c r="E153" i="3"/>
  <c r="D153" i="3"/>
  <c r="G153" i="3"/>
  <c r="E152" i="3"/>
  <c r="G152" i="3"/>
  <c r="D152" i="3"/>
  <c r="H152" i="3"/>
  <c r="E151" i="3"/>
  <c r="D151" i="3"/>
  <c r="K151" i="3"/>
  <c r="G151" i="3"/>
  <c r="E150" i="3"/>
  <c r="D150" i="3"/>
  <c r="F150" i="3"/>
  <c r="J150" i="3"/>
  <c r="E149" i="3"/>
  <c r="G149" i="3"/>
  <c r="D149" i="3"/>
  <c r="I149" i="3"/>
  <c r="H149" i="3"/>
  <c r="E148" i="3"/>
  <c r="G148" i="3"/>
  <c r="D148" i="3"/>
  <c r="J148" i="3"/>
  <c r="E147" i="3"/>
  <c r="L147" i="3"/>
  <c r="D147" i="3"/>
  <c r="J147" i="3"/>
  <c r="F147" i="3"/>
  <c r="E146" i="3"/>
  <c r="G146" i="3"/>
  <c r="D146" i="3"/>
  <c r="J146" i="3"/>
  <c r="E145" i="3"/>
  <c r="D145" i="3"/>
  <c r="H145" i="3"/>
  <c r="I145" i="3"/>
  <c r="G145" i="3"/>
  <c r="E144" i="3"/>
  <c r="D144" i="3"/>
  <c r="H144" i="3"/>
  <c r="F144" i="3"/>
  <c r="L144" i="3"/>
  <c r="I144" i="3"/>
  <c r="G144" i="3"/>
  <c r="E143" i="3"/>
  <c r="D143" i="3"/>
  <c r="G143" i="3"/>
  <c r="E142" i="3"/>
  <c r="D142" i="3"/>
  <c r="F142" i="3"/>
  <c r="E141" i="3"/>
  <c r="L141" i="3"/>
  <c r="G141" i="3"/>
  <c r="D141" i="3"/>
  <c r="I141" i="3"/>
  <c r="E140" i="3"/>
  <c r="G140" i="3"/>
  <c r="D140" i="3"/>
  <c r="J140" i="3"/>
  <c r="K140" i="3"/>
  <c r="E139" i="3"/>
  <c r="K139" i="3"/>
  <c r="D139" i="3"/>
  <c r="H139" i="3"/>
  <c r="F139" i="3"/>
  <c r="E138" i="3"/>
  <c r="G138" i="3"/>
  <c r="L138" i="3"/>
  <c r="D138" i="3"/>
  <c r="F138" i="3"/>
  <c r="H138" i="3"/>
  <c r="J138" i="3"/>
  <c r="I138" i="3"/>
  <c r="E137" i="3"/>
  <c r="G137" i="3"/>
  <c r="D137" i="3"/>
  <c r="I137" i="3"/>
  <c r="H137" i="3"/>
  <c r="E136" i="3"/>
  <c r="D136" i="3"/>
  <c r="F136" i="3"/>
  <c r="H136" i="3"/>
  <c r="I136" i="3"/>
  <c r="G136" i="3"/>
  <c r="E135" i="3"/>
  <c r="D135" i="3"/>
  <c r="G135" i="3"/>
  <c r="E134" i="3"/>
  <c r="D134" i="3"/>
  <c r="E133" i="3"/>
  <c r="D133" i="3"/>
  <c r="I133" i="3"/>
  <c r="E132" i="3"/>
  <c r="G132" i="3"/>
  <c r="D132" i="3"/>
  <c r="J132" i="3"/>
  <c r="F132" i="3"/>
  <c r="L132" i="3"/>
  <c r="E131" i="3"/>
  <c r="L131" i="3"/>
  <c r="D131" i="3"/>
  <c r="I131" i="3"/>
  <c r="F131" i="3"/>
  <c r="E130" i="3"/>
  <c r="K130" i="3"/>
  <c r="D130" i="3"/>
  <c r="J130" i="3"/>
  <c r="F130" i="3"/>
  <c r="E129" i="3"/>
  <c r="D129" i="3"/>
  <c r="J129" i="3"/>
  <c r="F129" i="3"/>
  <c r="H129" i="3"/>
  <c r="G129" i="3"/>
  <c r="E128" i="3"/>
  <c r="D128" i="3"/>
  <c r="F128" i="3"/>
  <c r="H128" i="3"/>
  <c r="G128" i="3"/>
  <c r="E127" i="3"/>
  <c r="G127" i="3"/>
  <c r="K127" i="3"/>
  <c r="D127" i="3"/>
  <c r="E126" i="3"/>
  <c r="G126" i="3"/>
  <c r="D126" i="3"/>
  <c r="J126" i="3"/>
  <c r="F126" i="3"/>
  <c r="K126" i="3"/>
  <c r="E125" i="3"/>
  <c r="G125" i="3"/>
  <c r="D125" i="3"/>
  <c r="H125" i="3"/>
  <c r="F125" i="3"/>
  <c r="K125" i="3"/>
  <c r="J125" i="3"/>
  <c r="I125" i="3"/>
  <c r="E124" i="3"/>
  <c r="K124" i="3"/>
  <c r="D124" i="3"/>
  <c r="F124" i="3"/>
  <c r="H124" i="3"/>
  <c r="L124" i="3"/>
  <c r="J124" i="3"/>
  <c r="I124" i="3"/>
  <c r="G124" i="3"/>
  <c r="E123" i="3"/>
  <c r="L123" i="3"/>
  <c r="D123" i="3"/>
  <c r="F123" i="3"/>
  <c r="H123" i="3"/>
  <c r="K123" i="3"/>
  <c r="J123" i="3"/>
  <c r="I123" i="3"/>
  <c r="G123" i="3"/>
  <c r="E122" i="3"/>
  <c r="D122" i="3"/>
  <c r="L122" i="3"/>
  <c r="H122" i="3"/>
  <c r="K122" i="3"/>
  <c r="J122" i="3"/>
  <c r="G122" i="3"/>
  <c r="E121" i="3"/>
  <c r="L121" i="3"/>
  <c r="D121" i="3"/>
  <c r="F121" i="3"/>
  <c r="I121" i="3"/>
  <c r="G121" i="3"/>
  <c r="E120" i="3"/>
  <c r="G120" i="3"/>
  <c r="D120" i="3"/>
  <c r="H120" i="3"/>
  <c r="I120" i="3"/>
  <c r="E119" i="3"/>
  <c r="L119" i="3"/>
  <c r="D119" i="3"/>
  <c r="K119" i="3"/>
  <c r="I119" i="3"/>
  <c r="G119" i="3"/>
  <c r="E118" i="3"/>
  <c r="D118" i="3"/>
  <c r="L118" i="3"/>
  <c r="F118" i="3"/>
  <c r="J118" i="3"/>
  <c r="E117" i="3"/>
  <c r="G117" i="3"/>
  <c r="D117" i="3"/>
  <c r="J117" i="3"/>
  <c r="F117" i="3"/>
  <c r="E116" i="3"/>
  <c r="K116" i="3"/>
  <c r="L116" i="3"/>
  <c r="D116" i="3"/>
  <c r="F116" i="3"/>
  <c r="H116" i="3"/>
  <c r="J116" i="3"/>
  <c r="I116" i="3"/>
  <c r="E115" i="3"/>
  <c r="D115" i="3"/>
  <c r="I115" i="3"/>
  <c r="H115" i="3"/>
  <c r="L115" i="3"/>
  <c r="K115" i="3"/>
  <c r="G115" i="3"/>
  <c r="E114" i="3"/>
  <c r="G114" i="3"/>
  <c r="D114" i="3"/>
  <c r="F114" i="3"/>
  <c r="H114" i="3"/>
  <c r="L114" i="3"/>
  <c r="J114" i="3"/>
  <c r="I114" i="3"/>
  <c r="E113" i="3"/>
  <c r="G113" i="3"/>
  <c r="D113" i="3"/>
  <c r="F113" i="3"/>
  <c r="H113" i="3"/>
  <c r="K113" i="3"/>
  <c r="J113" i="3"/>
  <c r="I113" i="3"/>
  <c r="E112" i="3"/>
  <c r="K112" i="3"/>
  <c r="D112" i="3"/>
  <c r="L112" i="3"/>
  <c r="F112" i="3"/>
  <c r="H112" i="3"/>
  <c r="J112" i="3"/>
  <c r="I112" i="3"/>
  <c r="G112" i="3"/>
  <c r="Q16" i="3"/>
  <c r="Q15" i="3"/>
  <c r="Q12" i="3"/>
  <c r="P16" i="3"/>
  <c r="P15" i="3"/>
  <c r="O16" i="3"/>
  <c r="O15" i="3"/>
  <c r="N16" i="3"/>
  <c r="N15" i="3"/>
  <c r="N12" i="3"/>
  <c r="E16" i="3"/>
  <c r="E15" i="3"/>
  <c r="E12" i="3"/>
  <c r="D16" i="3"/>
  <c r="D15" i="3"/>
  <c r="M16" i="3"/>
  <c r="M15" i="3"/>
  <c r="M12" i="3"/>
  <c r="G6" i="3"/>
  <c r="G7" i="3"/>
  <c r="G5" i="3"/>
  <c r="G4" i="3"/>
  <c r="V10" i="2"/>
  <c r="E27" i="2"/>
  <c r="F27" i="2"/>
  <c r="G27" i="2"/>
  <c r="J27" i="2"/>
  <c r="E28" i="2"/>
  <c r="F28" i="2"/>
  <c r="E29" i="2"/>
  <c r="F29" i="2"/>
  <c r="E30" i="2"/>
  <c r="F30" i="2"/>
  <c r="E31" i="2"/>
  <c r="F31" i="2"/>
  <c r="E32" i="2"/>
  <c r="F32" i="2"/>
  <c r="G32" i="2"/>
  <c r="J32" i="2"/>
  <c r="E33" i="2"/>
  <c r="F33" i="2"/>
  <c r="E34" i="2"/>
  <c r="F34" i="2"/>
  <c r="G34" i="2"/>
  <c r="H34" i="2"/>
  <c r="E35" i="2"/>
  <c r="F35" i="2"/>
  <c r="E37" i="2"/>
  <c r="F37" i="2"/>
  <c r="G37" i="2"/>
  <c r="K37" i="2"/>
  <c r="E38" i="2"/>
  <c r="F38" i="2"/>
  <c r="E39" i="2"/>
  <c r="F39" i="2"/>
  <c r="E40" i="2"/>
  <c r="F40" i="2"/>
  <c r="E41" i="2"/>
  <c r="F41" i="2"/>
  <c r="E26" i="2"/>
  <c r="F26" i="2"/>
  <c r="G26" i="2"/>
  <c r="J26" i="2"/>
  <c r="F16" i="2"/>
  <c r="F17" i="2" s="1"/>
  <c r="Q58" i="2"/>
  <c r="C17" i="2"/>
  <c r="Q57" i="2"/>
  <c r="Q55" i="2"/>
  <c r="K55" i="2"/>
  <c r="Q53" i="2"/>
  <c r="Q51" i="2"/>
  <c r="Q56" i="2"/>
  <c r="Q52" i="2"/>
  <c r="Q26" i="2"/>
  <c r="Q27" i="2"/>
  <c r="Q28" i="2"/>
  <c r="Q29" i="2"/>
  <c r="Q30" i="2"/>
  <c r="Q31" i="2"/>
  <c r="Q32" i="2"/>
  <c r="Q33" i="2"/>
  <c r="Q34" i="2"/>
  <c r="Q35" i="2"/>
  <c r="Q37" i="2"/>
  <c r="Q38" i="2"/>
  <c r="Q39" i="2"/>
  <c r="Q40" i="2"/>
  <c r="Q41" i="2"/>
  <c r="Q42" i="2"/>
  <c r="Q43" i="2"/>
  <c r="K44" i="2"/>
  <c r="Q44" i="2"/>
  <c r="Q45" i="2"/>
  <c r="Q46" i="2"/>
  <c r="Q48" i="2"/>
  <c r="Q47" i="2"/>
  <c r="Q49" i="2"/>
  <c r="Q74" i="1"/>
  <c r="Q82" i="1"/>
  <c r="Q66" i="1"/>
  <c r="Q68" i="1"/>
  <c r="Q81" i="1"/>
  <c r="Q73" i="1"/>
  <c r="Q69" i="1"/>
  <c r="Q70" i="1"/>
  <c r="Q72" i="1"/>
  <c r="Q43" i="1"/>
  <c r="Q44" i="1"/>
  <c r="Q46" i="1"/>
  <c r="Q45" i="1"/>
  <c r="Q48" i="1"/>
  <c r="Q47" i="1"/>
  <c r="Q50" i="1"/>
  <c r="Q49" i="1"/>
  <c r="Q52" i="1"/>
  <c r="Q51" i="1"/>
  <c r="Q54" i="1"/>
  <c r="Q55" i="1"/>
  <c r="Q59" i="1"/>
  <c r="Q60" i="1"/>
  <c r="Q61" i="1"/>
  <c r="Q62" i="1"/>
  <c r="Q63" i="1"/>
  <c r="Q64" i="1"/>
  <c r="Q65" i="1"/>
  <c r="Q67" i="1"/>
  <c r="Q56" i="1"/>
  <c r="Q57" i="1"/>
  <c r="Q71" i="1"/>
  <c r="C8" i="1"/>
  <c r="E112" i="1"/>
  <c r="F112" i="1"/>
  <c r="G112" i="1"/>
  <c r="C7" i="1"/>
  <c r="Q58" i="1"/>
  <c r="O12" i="3"/>
  <c r="G133" i="3"/>
  <c r="L133" i="3"/>
  <c r="H134" i="3"/>
  <c r="I134" i="3"/>
  <c r="F134" i="3"/>
  <c r="J134" i="3"/>
  <c r="K152" i="3"/>
  <c r="L152" i="3"/>
  <c r="F159" i="3"/>
  <c r="H159" i="3"/>
  <c r="I159" i="3"/>
  <c r="L162" i="3"/>
  <c r="F183" i="3"/>
  <c r="J183" i="3"/>
  <c r="H183" i="3"/>
  <c r="L130" i="3"/>
  <c r="G130" i="3"/>
  <c r="G38" i="2"/>
  <c r="K38" i="2"/>
  <c r="G29" i="2"/>
  <c r="J29" i="2"/>
  <c r="H140" i="3"/>
  <c r="I140" i="3"/>
  <c r="F140" i="3"/>
  <c r="F153" i="3"/>
  <c r="J153" i="3"/>
  <c r="H153" i="3"/>
  <c r="I153" i="3"/>
  <c r="K168" i="3"/>
  <c r="G168" i="3"/>
  <c r="L168" i="3"/>
  <c r="G176" i="3"/>
  <c r="L176" i="3"/>
  <c r="F235" i="3"/>
  <c r="H235" i="3"/>
  <c r="L235" i="3"/>
  <c r="K235" i="3"/>
  <c r="I235" i="3"/>
  <c r="K118" i="3"/>
  <c r="G118" i="3"/>
  <c r="F145" i="3"/>
  <c r="J145" i="3"/>
  <c r="L153" i="3"/>
  <c r="P26" i="2"/>
  <c r="R26" i="2" s="1"/>
  <c r="T26" i="2" s="1"/>
  <c r="H121" i="3"/>
  <c r="J121" i="3"/>
  <c r="F127" i="3"/>
  <c r="J127" i="3"/>
  <c r="H127" i="3"/>
  <c r="I127" i="3"/>
  <c r="K133" i="3"/>
  <c r="H228" i="3"/>
  <c r="L228" i="3"/>
  <c r="J228" i="3"/>
  <c r="I228" i="3"/>
  <c r="G28" i="2"/>
  <c r="J28" i="2"/>
  <c r="E101" i="1"/>
  <c r="F101" i="1"/>
  <c r="E109" i="1"/>
  <c r="F109" i="1"/>
  <c r="P109" i="1"/>
  <c r="R109" i="1" s="1"/>
  <c r="T109" i="1" s="1"/>
  <c r="E23" i="1"/>
  <c r="F23" i="1"/>
  <c r="G23" i="1"/>
  <c r="E39" i="1"/>
  <c r="F39" i="1"/>
  <c r="P39" i="1"/>
  <c r="E47" i="1"/>
  <c r="F47" i="1"/>
  <c r="E55" i="1"/>
  <c r="F55" i="1"/>
  <c r="P55" i="1"/>
  <c r="E61" i="1"/>
  <c r="F61" i="1"/>
  <c r="P61" i="1"/>
  <c r="U61" i="1" s="1"/>
  <c r="E83" i="1"/>
  <c r="F83" i="1"/>
  <c r="E76" i="1"/>
  <c r="F76" i="1"/>
  <c r="P76" i="1"/>
  <c r="E104" i="1"/>
  <c r="F104" i="1"/>
  <c r="P104" i="1"/>
  <c r="E28" i="1"/>
  <c r="F28" i="1"/>
  <c r="P28" i="1"/>
  <c r="E44" i="1"/>
  <c r="F44" i="1"/>
  <c r="E52" i="1"/>
  <c r="F52" i="1"/>
  <c r="P52" i="1"/>
  <c r="E92" i="1"/>
  <c r="F92" i="1"/>
  <c r="G92" i="1"/>
  <c r="E81" i="1"/>
  <c r="F81" i="1"/>
  <c r="E86" i="1"/>
  <c r="F86" i="1"/>
  <c r="E89" i="1"/>
  <c r="F89" i="1"/>
  <c r="P89" i="1"/>
  <c r="R89" i="1" s="1"/>
  <c r="T89" i="1" s="1"/>
  <c r="E115" i="1"/>
  <c r="F115" i="1"/>
  <c r="G115" i="1"/>
  <c r="E107" i="1"/>
  <c r="F107" i="1"/>
  <c r="P107" i="1"/>
  <c r="R107" i="1" s="1"/>
  <c r="T107" i="1" s="1"/>
  <c r="E25" i="1"/>
  <c r="F25" i="1"/>
  <c r="E33" i="1"/>
  <c r="F33" i="1"/>
  <c r="P33" i="1"/>
  <c r="E41" i="1"/>
  <c r="F41" i="1"/>
  <c r="G41" i="1"/>
  <c r="E49" i="1"/>
  <c r="F49" i="1"/>
  <c r="G49" i="1"/>
  <c r="P49" i="1"/>
  <c r="E57" i="1"/>
  <c r="F57" i="1"/>
  <c r="G57" i="1"/>
  <c r="E62" i="1"/>
  <c r="F62" i="1"/>
  <c r="P62" i="1"/>
  <c r="G76" i="1"/>
  <c r="E102" i="1"/>
  <c r="F102" i="1"/>
  <c r="G104" i="1"/>
  <c r="E110" i="1"/>
  <c r="F110" i="1"/>
  <c r="P110" i="1"/>
  <c r="U110" i="1" s="1"/>
  <c r="E22" i="1"/>
  <c r="F22" i="1"/>
  <c r="P22" i="1"/>
  <c r="G28" i="1"/>
  <c r="E30" i="1"/>
  <c r="F30" i="1"/>
  <c r="E38" i="1"/>
  <c r="F38" i="1"/>
  <c r="P38" i="1"/>
  <c r="R38" i="1" s="1"/>
  <c r="T38" i="1" s="1"/>
  <c r="E46" i="1"/>
  <c r="F46" i="1"/>
  <c r="E54" i="1"/>
  <c r="F54" i="1"/>
  <c r="P54" i="1"/>
  <c r="U54" i="1" s="1"/>
  <c r="E58" i="1"/>
  <c r="F58" i="1"/>
  <c r="G58" i="1"/>
  <c r="E68" i="1"/>
  <c r="F68" i="1"/>
  <c r="G68" i="1"/>
  <c r="P68" i="1"/>
  <c r="E97" i="1"/>
  <c r="F97" i="1"/>
  <c r="P97" i="1"/>
  <c r="G89" i="1"/>
  <c r="E105" i="1"/>
  <c r="F105" i="1"/>
  <c r="E27" i="1"/>
  <c r="F27" i="1"/>
  <c r="E35" i="1"/>
  <c r="F35" i="1"/>
  <c r="P35" i="1"/>
  <c r="R35" i="1" s="1"/>
  <c r="T35" i="1" s="1"/>
  <c r="E43" i="1"/>
  <c r="F43" i="1"/>
  <c r="E51" i="1"/>
  <c r="F51" i="1"/>
  <c r="P51" i="1"/>
  <c r="E64" i="1"/>
  <c r="F64" i="1"/>
  <c r="E65" i="1"/>
  <c r="F65" i="1"/>
  <c r="P65" i="1"/>
  <c r="E74" i="1"/>
  <c r="F74" i="1"/>
  <c r="P74" i="1"/>
  <c r="E88" i="1"/>
  <c r="F88" i="1"/>
  <c r="E103" i="1"/>
  <c r="F103" i="1"/>
  <c r="E111" i="1"/>
  <c r="F111" i="1"/>
  <c r="P111" i="1"/>
  <c r="E29" i="1"/>
  <c r="F29" i="1"/>
  <c r="P29" i="1"/>
  <c r="E37" i="1"/>
  <c r="F37" i="1"/>
  <c r="P37" i="1"/>
  <c r="E45" i="1"/>
  <c r="F45" i="1"/>
  <c r="P45" i="1"/>
  <c r="E53" i="1"/>
  <c r="F53" i="1"/>
  <c r="P53" i="1"/>
  <c r="E80" i="1"/>
  <c r="F80" i="1"/>
  <c r="P80" i="1"/>
  <c r="E82" i="1"/>
  <c r="F82" i="1"/>
  <c r="E93" i="1"/>
  <c r="F93" i="1"/>
  <c r="P93" i="1"/>
  <c r="R93" i="1" s="1"/>
  <c r="T93" i="1" s="1"/>
  <c r="E90" i="1"/>
  <c r="F90" i="1"/>
  <c r="P90" i="1"/>
  <c r="E108" i="1"/>
  <c r="F108" i="1"/>
  <c r="P108" i="1"/>
  <c r="E87" i="1"/>
  <c r="F87" i="1"/>
  <c r="G87" i="1"/>
  <c r="G22" i="1"/>
  <c r="G54" i="1"/>
  <c r="E95" i="1"/>
  <c r="F95" i="1"/>
  <c r="P95" i="1"/>
  <c r="U95" i="1" s="1"/>
  <c r="E114" i="1"/>
  <c r="F114" i="1"/>
  <c r="G114" i="1"/>
  <c r="G108" i="1"/>
  <c r="E116" i="1"/>
  <c r="F116" i="1"/>
  <c r="G116" i="1"/>
  <c r="E24" i="1"/>
  <c r="F24" i="1"/>
  <c r="P24" i="1"/>
  <c r="E56" i="1"/>
  <c r="F56" i="1"/>
  <c r="E77" i="1"/>
  <c r="F77" i="1"/>
  <c r="P77" i="1"/>
  <c r="E50" i="1"/>
  <c r="F50" i="1"/>
  <c r="P50" i="1"/>
  <c r="R50" i="1" s="1"/>
  <c r="T50" i="1" s="1"/>
  <c r="E99" i="1"/>
  <c r="F99" i="1"/>
  <c r="P99" i="1"/>
  <c r="E32" i="1"/>
  <c r="F32" i="1"/>
  <c r="P32" i="1"/>
  <c r="R32" i="1" s="1"/>
  <c r="T32" i="1" s="1"/>
  <c r="E60" i="1"/>
  <c r="F60" i="1"/>
  <c r="G60" i="1"/>
  <c r="E40" i="1"/>
  <c r="F40" i="1"/>
  <c r="G40" i="1"/>
  <c r="P40" i="1"/>
  <c r="E70" i="1"/>
  <c r="F70" i="1"/>
  <c r="P70" i="1"/>
  <c r="E106" i="1"/>
  <c r="F106" i="1"/>
  <c r="G106" i="1"/>
  <c r="P106" i="1"/>
  <c r="E21" i="1"/>
  <c r="F21" i="1"/>
  <c r="P21" i="1"/>
  <c r="E79" i="1"/>
  <c r="F79" i="1"/>
  <c r="P79" i="1"/>
  <c r="E71" i="1"/>
  <c r="F71" i="1"/>
  <c r="P71" i="1"/>
  <c r="G32" i="1"/>
  <c r="E26" i="1"/>
  <c r="F26" i="1"/>
  <c r="P26" i="1"/>
  <c r="U26" i="1" s="1"/>
  <c r="L127" i="3"/>
  <c r="F133" i="3"/>
  <c r="J133" i="3"/>
  <c r="H133" i="3"/>
  <c r="K121" i="3"/>
  <c r="G134" i="3"/>
  <c r="K134" i="3"/>
  <c r="F135" i="3"/>
  <c r="J135" i="3"/>
  <c r="H135" i="3"/>
  <c r="I135" i="3"/>
  <c r="F141" i="3"/>
  <c r="J141" i="3"/>
  <c r="H148" i="3"/>
  <c r="I148" i="3"/>
  <c r="K154" i="3"/>
  <c r="G159" i="3"/>
  <c r="L159" i="3"/>
  <c r="G160" i="3"/>
  <c r="F167" i="3"/>
  <c r="J167" i="3"/>
  <c r="H167" i="3"/>
  <c r="I167" i="3"/>
  <c r="F119" i="3"/>
  <c r="J119" i="3"/>
  <c r="H119" i="3"/>
  <c r="K128" i="3"/>
  <c r="L134" i="3"/>
  <c r="L135" i="3"/>
  <c r="K141" i="3"/>
  <c r="H142" i="3"/>
  <c r="I142" i="3"/>
  <c r="H158" i="3"/>
  <c r="I158" i="3"/>
  <c r="G167" i="3"/>
  <c r="L167" i="3"/>
  <c r="K167" i="3"/>
  <c r="F175" i="3"/>
  <c r="J175" i="3"/>
  <c r="H175" i="3"/>
  <c r="I175" i="3"/>
  <c r="G40" i="2"/>
  <c r="J40" i="2"/>
  <c r="G31" i="2"/>
  <c r="J31" i="2"/>
  <c r="L113" i="3"/>
  <c r="L125" i="3"/>
  <c r="L128" i="3"/>
  <c r="K135" i="3"/>
  <c r="J142" i="3"/>
  <c r="G142" i="3"/>
  <c r="K142" i="3"/>
  <c r="F143" i="3"/>
  <c r="J143" i="3"/>
  <c r="H143" i="3"/>
  <c r="I143" i="3"/>
  <c r="F149" i="3"/>
  <c r="J149" i="3"/>
  <c r="L160" i="3"/>
  <c r="F220" i="3"/>
  <c r="I220" i="3"/>
  <c r="H220" i="3"/>
  <c r="J220" i="3"/>
  <c r="F222" i="3"/>
  <c r="J222" i="3"/>
  <c r="H222" i="3"/>
  <c r="I222" i="3"/>
  <c r="L222" i="3"/>
  <c r="L240" i="3"/>
  <c r="K240" i="3"/>
  <c r="G240" i="3"/>
  <c r="I129" i="3"/>
  <c r="L129" i="3"/>
  <c r="K136" i="3"/>
  <c r="L142" i="3"/>
  <c r="L143" i="3"/>
  <c r="K146" i="3"/>
  <c r="H150" i="3"/>
  <c r="I150" i="3"/>
  <c r="K159" i="3"/>
  <c r="K192" i="3"/>
  <c r="G192" i="3"/>
  <c r="L192" i="3"/>
  <c r="K200" i="3"/>
  <c r="G200" i="3"/>
  <c r="L200" i="3"/>
  <c r="K208" i="3"/>
  <c r="G208" i="3"/>
  <c r="L208" i="3"/>
  <c r="K216" i="3"/>
  <c r="G216" i="3"/>
  <c r="L216" i="3"/>
  <c r="F120" i="3"/>
  <c r="J120" i="3"/>
  <c r="H126" i="3"/>
  <c r="I126" i="3"/>
  <c r="H132" i="3"/>
  <c r="I132" i="3"/>
  <c r="K143" i="3"/>
  <c r="G150" i="3"/>
  <c r="K150" i="3"/>
  <c r="F151" i="3"/>
  <c r="J151" i="3"/>
  <c r="H151" i="3"/>
  <c r="I151" i="3"/>
  <c r="J158" i="3"/>
  <c r="H166" i="3"/>
  <c r="F166" i="3"/>
  <c r="J166" i="3"/>
  <c r="I117" i="3"/>
  <c r="H118" i="3"/>
  <c r="I118" i="3"/>
  <c r="L120" i="3"/>
  <c r="K120" i="3"/>
  <c r="L126" i="3"/>
  <c r="K132" i="3"/>
  <c r="L137" i="3"/>
  <c r="H141" i="3"/>
  <c r="K144" i="3"/>
  <c r="F148" i="3"/>
  <c r="L150" i="3"/>
  <c r="L151" i="3"/>
  <c r="F161" i="3"/>
  <c r="J161" i="3"/>
  <c r="H161" i="3"/>
  <c r="I161" i="3"/>
  <c r="K184" i="3"/>
  <c r="G184" i="3"/>
  <c r="L184" i="3"/>
  <c r="F191" i="3"/>
  <c r="J191" i="3"/>
  <c r="H191" i="3"/>
  <c r="I191" i="3"/>
  <c r="F199" i="3"/>
  <c r="J199" i="3"/>
  <c r="H199" i="3"/>
  <c r="I199" i="3"/>
  <c r="K199" i="3"/>
  <c r="F207" i="3"/>
  <c r="J207" i="3"/>
  <c r="H207" i="3"/>
  <c r="I207" i="3"/>
  <c r="K207" i="3"/>
  <c r="F215" i="3"/>
  <c r="J215" i="3"/>
  <c r="H215" i="3"/>
  <c r="I215" i="3"/>
  <c r="K215" i="3"/>
  <c r="J174" i="3"/>
  <c r="F174" i="3"/>
  <c r="K175" i="3"/>
  <c r="J182" i="3"/>
  <c r="F182" i="3"/>
  <c r="K183" i="3"/>
  <c r="J190" i="3"/>
  <c r="F190" i="3"/>
  <c r="K191" i="3"/>
  <c r="L232" i="3"/>
  <c r="K232" i="3"/>
  <c r="L239" i="3"/>
  <c r="K239" i="3"/>
  <c r="L244" i="3"/>
  <c r="G244" i="3"/>
  <c r="G248" i="3"/>
  <c r="K250" i="3"/>
  <c r="G250" i="3"/>
  <c r="L251" i="3"/>
  <c r="K251" i="3"/>
  <c r="F257" i="3"/>
  <c r="J257" i="3"/>
  <c r="H257" i="3"/>
  <c r="I257" i="3"/>
  <c r="L257" i="3"/>
  <c r="I156" i="3"/>
  <c r="J157" i="3"/>
  <c r="K158" i="3"/>
  <c r="I164" i="3"/>
  <c r="H164" i="3"/>
  <c r="J165" i="3"/>
  <c r="K166" i="3"/>
  <c r="I172" i="3"/>
  <c r="H172" i="3"/>
  <c r="J173" i="3"/>
  <c r="K174" i="3"/>
  <c r="L175" i="3"/>
  <c r="I180" i="3"/>
  <c r="H180" i="3"/>
  <c r="J181" i="3"/>
  <c r="K182" i="3"/>
  <c r="L183" i="3"/>
  <c r="I188" i="3"/>
  <c r="H188" i="3"/>
  <c r="J189" i="3"/>
  <c r="K190" i="3"/>
  <c r="L191" i="3"/>
  <c r="I196" i="3"/>
  <c r="H196" i="3"/>
  <c r="J197" i="3"/>
  <c r="K198" i="3"/>
  <c r="L199" i="3"/>
  <c r="I204" i="3"/>
  <c r="H204" i="3"/>
  <c r="J205" i="3"/>
  <c r="K206" i="3"/>
  <c r="L207" i="3"/>
  <c r="I212" i="3"/>
  <c r="H212" i="3"/>
  <c r="J213" i="3"/>
  <c r="K214" i="3"/>
  <c r="L215" i="3"/>
  <c r="H219" i="3"/>
  <c r="K220" i="3"/>
  <c r="J224" i="3"/>
  <c r="L224" i="3"/>
  <c r="K224" i="3"/>
  <c r="K244" i="3"/>
  <c r="G251" i="3"/>
  <c r="F263" i="3"/>
  <c r="H263" i="3"/>
  <c r="L263" i="3"/>
  <c r="J263" i="3"/>
  <c r="I263" i="3"/>
  <c r="G300" i="3"/>
  <c r="L300" i="3"/>
  <c r="K300" i="3"/>
  <c r="G331" i="3"/>
  <c r="L331" i="3"/>
  <c r="K331" i="3"/>
  <c r="F229" i="3"/>
  <c r="J229" i="3"/>
  <c r="H229" i="3"/>
  <c r="I229" i="3"/>
  <c r="H243" i="3"/>
  <c r="L248" i="3"/>
  <c r="I169" i="3"/>
  <c r="H169" i="3"/>
  <c r="I177" i="3"/>
  <c r="H177" i="3"/>
  <c r="I185" i="3"/>
  <c r="H185" i="3"/>
  <c r="I193" i="3"/>
  <c r="H193" i="3"/>
  <c r="I201" i="3"/>
  <c r="H201" i="3"/>
  <c r="I209" i="3"/>
  <c r="H209" i="3"/>
  <c r="I217" i="3"/>
  <c r="H217" i="3"/>
  <c r="G221" i="3"/>
  <c r="K229" i="3"/>
  <c r="F230" i="3"/>
  <c r="J230" i="3"/>
  <c r="H230" i="3"/>
  <c r="I230" i="3"/>
  <c r="H236" i="3"/>
  <c r="I236" i="3"/>
  <c r="F243" i="3"/>
  <c r="J169" i="3"/>
  <c r="K170" i="3"/>
  <c r="J177" i="3"/>
  <c r="K178" i="3"/>
  <c r="J185" i="3"/>
  <c r="K186" i="3"/>
  <c r="J193" i="3"/>
  <c r="K194" i="3"/>
  <c r="J201" i="3"/>
  <c r="K202" i="3"/>
  <c r="J209" i="3"/>
  <c r="K210" i="3"/>
  <c r="J217" i="3"/>
  <c r="F223" i="3"/>
  <c r="J223" i="3"/>
  <c r="K230" i="3"/>
  <c r="F231" i="3"/>
  <c r="J231" i="3"/>
  <c r="F237" i="3"/>
  <c r="J237" i="3"/>
  <c r="H237" i="3"/>
  <c r="I237" i="3"/>
  <c r="F242" i="3"/>
  <c r="J242" i="3"/>
  <c r="H242" i="3"/>
  <c r="F246" i="3"/>
  <c r="H246" i="3"/>
  <c r="K274" i="3"/>
  <c r="G274" i="3"/>
  <c r="J283" i="3"/>
  <c r="I283" i="3"/>
  <c r="F283" i="3"/>
  <c r="H283" i="3"/>
  <c r="J128" i="3"/>
  <c r="K129" i="3"/>
  <c r="J136" i="3"/>
  <c r="K137" i="3"/>
  <c r="J144" i="3"/>
  <c r="K145" i="3"/>
  <c r="J152" i="3"/>
  <c r="K153" i="3"/>
  <c r="J160" i="3"/>
  <c r="K161" i="3"/>
  <c r="J168" i="3"/>
  <c r="K169" i="3"/>
  <c r="J176" i="3"/>
  <c r="K177" i="3"/>
  <c r="J184" i="3"/>
  <c r="K185" i="3"/>
  <c r="J192" i="3"/>
  <c r="K193" i="3"/>
  <c r="J200" i="3"/>
  <c r="K201" i="3"/>
  <c r="J208" i="3"/>
  <c r="K209" i="3"/>
  <c r="J216" i="3"/>
  <c r="K217" i="3"/>
  <c r="K221" i="3"/>
  <c r="L223" i="3"/>
  <c r="K223" i="3"/>
  <c r="H224" i="3"/>
  <c r="L230" i="3"/>
  <c r="L231" i="3"/>
  <c r="K231" i="3"/>
  <c r="L236" i="3"/>
  <c r="K237" i="3"/>
  <c r="F238" i="3"/>
  <c r="J238" i="3"/>
  <c r="H238" i="3"/>
  <c r="I238" i="3"/>
  <c r="K242" i="3"/>
  <c r="I246" i="3"/>
  <c r="K257" i="3"/>
  <c r="L296" i="3"/>
  <c r="K296" i="3"/>
  <c r="G296" i="3"/>
  <c r="I174" i="3"/>
  <c r="I182" i="3"/>
  <c r="I190" i="3"/>
  <c r="I198" i="3"/>
  <c r="I206" i="3"/>
  <c r="I214" i="3"/>
  <c r="H221" i="3"/>
  <c r="I221" i="3"/>
  <c r="G224" i="3"/>
  <c r="I231" i="3"/>
  <c r="G232" i="3"/>
  <c r="L237" i="3"/>
  <c r="K238" i="3"/>
  <c r="F239" i="3"/>
  <c r="J239" i="3"/>
  <c r="G242" i="3"/>
  <c r="J246" i="3"/>
  <c r="H248" i="3"/>
  <c r="I248" i="3"/>
  <c r="F248" i="3"/>
  <c r="F249" i="3"/>
  <c r="J249" i="3"/>
  <c r="H249" i="3"/>
  <c r="I249" i="3"/>
  <c r="L249" i="3"/>
  <c r="K279" i="3"/>
  <c r="G279" i="3"/>
  <c r="L279" i="3"/>
  <c r="K265" i="3"/>
  <c r="F265" i="3"/>
  <c r="J265" i="3"/>
  <c r="H265" i="3"/>
  <c r="I265" i="3"/>
  <c r="K271" i="3"/>
  <c r="H280" i="3"/>
  <c r="I280" i="3"/>
  <c r="F12" i="3"/>
  <c r="H12" i="3"/>
  <c r="H13" i="3"/>
  <c r="G107" i="3"/>
  <c r="L107" i="3"/>
  <c r="K107" i="3"/>
  <c r="G75" i="3"/>
  <c r="L75" i="3"/>
  <c r="K75" i="3"/>
  <c r="G43" i="3"/>
  <c r="L43" i="3"/>
  <c r="L259" i="3"/>
  <c r="K259" i="3"/>
  <c r="F274" i="3"/>
  <c r="J274" i="3"/>
  <c r="F278" i="3"/>
  <c r="J278" i="3"/>
  <c r="H278" i="3"/>
  <c r="I278" i="3"/>
  <c r="F279" i="3"/>
  <c r="J279" i="3"/>
  <c r="L280" i="3"/>
  <c r="K280" i="3"/>
  <c r="G280" i="3"/>
  <c r="L299" i="3"/>
  <c r="F302" i="3"/>
  <c r="J302" i="3"/>
  <c r="H302" i="3"/>
  <c r="I302" i="3"/>
  <c r="L302" i="3"/>
  <c r="K302" i="3"/>
  <c r="F310" i="3"/>
  <c r="J310" i="3"/>
  <c r="H310" i="3"/>
  <c r="I310" i="3"/>
  <c r="L310" i="3"/>
  <c r="K310" i="3"/>
  <c r="F318" i="3"/>
  <c r="J318" i="3"/>
  <c r="H318" i="3"/>
  <c r="I318" i="3"/>
  <c r="L318" i="3"/>
  <c r="K318" i="3"/>
  <c r="F326" i="3"/>
  <c r="J326" i="3"/>
  <c r="H326" i="3"/>
  <c r="I326" i="3"/>
  <c r="L326" i="3"/>
  <c r="K326" i="3"/>
  <c r="F266" i="3"/>
  <c r="J266" i="3"/>
  <c r="H272" i="3"/>
  <c r="I272" i="3"/>
  <c r="K278" i="3"/>
  <c r="I279" i="3"/>
  <c r="J280" i="3"/>
  <c r="L283" i="3"/>
  <c r="L288" i="3"/>
  <c r="K288" i="3"/>
  <c r="G288" i="3"/>
  <c r="G292" i="3"/>
  <c r="L292" i="3"/>
  <c r="F295" i="3"/>
  <c r="J295" i="3"/>
  <c r="I299" i="3"/>
  <c r="G307" i="5"/>
  <c r="K307" i="5"/>
  <c r="L307" i="5"/>
  <c r="L266" i="3"/>
  <c r="K266" i="3"/>
  <c r="H271" i="3"/>
  <c r="L272" i="3"/>
  <c r="I275" i="3"/>
  <c r="L275" i="3"/>
  <c r="L278" i="3"/>
  <c r="G284" i="3"/>
  <c r="L284" i="3"/>
  <c r="F287" i="3"/>
  <c r="J287" i="3"/>
  <c r="I291" i="3"/>
  <c r="K295" i="3"/>
  <c r="G295" i="3"/>
  <c r="L295" i="3"/>
  <c r="J299" i="3"/>
  <c r="L243" i="3"/>
  <c r="K243" i="3"/>
  <c r="F254" i="3"/>
  <c r="F258" i="3"/>
  <c r="J258" i="3"/>
  <c r="H264" i="3"/>
  <c r="I264" i="3"/>
  <c r="F271" i="3"/>
  <c r="G273" i="3"/>
  <c r="G276" i="3"/>
  <c r="L276" i="3"/>
  <c r="K287" i="3"/>
  <c r="G287" i="3"/>
  <c r="L287" i="3"/>
  <c r="K292" i="3"/>
  <c r="F294" i="3"/>
  <c r="J294" i="3"/>
  <c r="H294" i="3"/>
  <c r="I294" i="3"/>
  <c r="K294" i="3"/>
  <c r="K247" i="3"/>
  <c r="I254" i="3"/>
  <c r="L258" i="3"/>
  <c r="K258" i="3"/>
  <c r="H259" i="3"/>
  <c r="L264" i="3"/>
  <c r="I271" i="3"/>
  <c r="F273" i="3"/>
  <c r="J273" i="3"/>
  <c r="H273" i="3"/>
  <c r="I273" i="3"/>
  <c r="K284" i="3"/>
  <c r="F286" i="3"/>
  <c r="J286" i="3"/>
  <c r="H286" i="3"/>
  <c r="I286" i="3"/>
  <c r="K286" i="3"/>
  <c r="H299" i="3"/>
  <c r="F250" i="3"/>
  <c r="J250" i="3"/>
  <c r="K256" i="3"/>
  <c r="H256" i="3"/>
  <c r="I256" i="3"/>
  <c r="G259" i="3"/>
  <c r="L267" i="3"/>
  <c r="K267" i="3"/>
  <c r="H274" i="3"/>
  <c r="H279" i="3"/>
  <c r="F280" i="3"/>
  <c r="I295" i="3"/>
  <c r="K303" i="3"/>
  <c r="G303" i="3"/>
  <c r="L303" i="3"/>
  <c r="K311" i="3"/>
  <c r="G311" i="3"/>
  <c r="L311" i="3"/>
  <c r="K319" i="3"/>
  <c r="G319" i="3"/>
  <c r="L319" i="3"/>
  <c r="K327" i="3"/>
  <c r="G327" i="3"/>
  <c r="L327" i="3"/>
  <c r="G334" i="3"/>
  <c r="L334" i="3"/>
  <c r="K334" i="3"/>
  <c r="K43" i="3"/>
  <c r="K337" i="3"/>
  <c r="G99" i="3"/>
  <c r="L99" i="3"/>
  <c r="G67" i="3"/>
  <c r="L67" i="3"/>
  <c r="G35" i="3"/>
  <c r="L35" i="3"/>
  <c r="G36" i="2"/>
  <c r="K36" i="2"/>
  <c r="L275" i="5"/>
  <c r="I307" i="3"/>
  <c r="I315" i="3"/>
  <c r="I323" i="3"/>
  <c r="F331" i="3"/>
  <c r="J331" i="3"/>
  <c r="J110" i="3"/>
  <c r="I110" i="3"/>
  <c r="K110" i="3"/>
  <c r="F110" i="3"/>
  <c r="H110" i="3"/>
  <c r="H330" i="5"/>
  <c r="I330" i="5"/>
  <c r="J330" i="5"/>
  <c r="K330" i="5"/>
  <c r="F330" i="5"/>
  <c r="H275" i="5"/>
  <c r="I275" i="5"/>
  <c r="J275" i="5"/>
  <c r="F275" i="5"/>
  <c r="K275" i="3"/>
  <c r="I281" i="3"/>
  <c r="H281" i="3"/>
  <c r="J282" i="3"/>
  <c r="K283" i="3"/>
  <c r="I289" i="3"/>
  <c r="H289" i="3"/>
  <c r="J290" i="3"/>
  <c r="K291" i="3"/>
  <c r="I297" i="3"/>
  <c r="H297" i="3"/>
  <c r="J298" i="3"/>
  <c r="K299" i="3"/>
  <c r="G304" i="3"/>
  <c r="I305" i="3"/>
  <c r="H305" i="3"/>
  <c r="J306" i="3"/>
  <c r="K307" i="3"/>
  <c r="L308" i="3"/>
  <c r="G312" i="3"/>
  <c r="I313" i="3"/>
  <c r="H313" i="3"/>
  <c r="J314" i="3"/>
  <c r="K315" i="3"/>
  <c r="L316" i="3"/>
  <c r="G320" i="3"/>
  <c r="I321" i="3"/>
  <c r="H321" i="3"/>
  <c r="J322" i="3"/>
  <c r="K323" i="3"/>
  <c r="L324" i="3"/>
  <c r="G328" i="3"/>
  <c r="I329" i="3"/>
  <c r="H329" i="3"/>
  <c r="K330" i="3"/>
  <c r="H332" i="3"/>
  <c r="H335" i="3"/>
  <c r="J106" i="3"/>
  <c r="J102" i="3"/>
  <c r="I102" i="3"/>
  <c r="K102" i="3"/>
  <c r="F102" i="3"/>
  <c r="H102" i="3"/>
  <c r="G24" i="2"/>
  <c r="K24" i="2"/>
  <c r="J281" i="3"/>
  <c r="K282" i="3"/>
  <c r="I288" i="3"/>
  <c r="J289" i="3"/>
  <c r="K290" i="3"/>
  <c r="I296" i="3"/>
  <c r="J297" i="3"/>
  <c r="K298" i="3"/>
  <c r="I304" i="3"/>
  <c r="J305" i="3"/>
  <c r="K306" i="3"/>
  <c r="I312" i="3"/>
  <c r="J313" i="3"/>
  <c r="K314" i="3"/>
  <c r="I320" i="3"/>
  <c r="J321" i="3"/>
  <c r="K322" i="3"/>
  <c r="I328" i="3"/>
  <c r="J329" i="3"/>
  <c r="H330" i="3"/>
  <c r="I330" i="3"/>
  <c r="I332" i="3"/>
  <c r="I335" i="3"/>
  <c r="H337" i="3"/>
  <c r="I106" i="3"/>
  <c r="G83" i="3"/>
  <c r="L83" i="3"/>
  <c r="G51" i="3"/>
  <c r="L51" i="3"/>
  <c r="K294" i="5"/>
  <c r="L294" i="5"/>
  <c r="G294" i="5"/>
  <c r="J94" i="3"/>
  <c r="I94" i="3"/>
  <c r="K94" i="3"/>
  <c r="F94" i="3"/>
  <c r="H94" i="3"/>
  <c r="K331" i="5"/>
  <c r="L331" i="5"/>
  <c r="G331" i="5"/>
  <c r="L327" i="5"/>
  <c r="K327" i="5"/>
  <c r="G327" i="5"/>
  <c r="J303" i="3"/>
  <c r="K304" i="3"/>
  <c r="J311" i="3"/>
  <c r="K312" i="3"/>
  <c r="J319" i="3"/>
  <c r="K320" i="3"/>
  <c r="J327" i="3"/>
  <c r="K328" i="3"/>
  <c r="H331" i="3"/>
  <c r="I337" i="3"/>
  <c r="G91" i="3"/>
  <c r="L91" i="3"/>
  <c r="G59" i="3"/>
  <c r="L59" i="3"/>
  <c r="G27" i="3"/>
  <c r="L27" i="3"/>
  <c r="H324" i="5"/>
  <c r="I324" i="5"/>
  <c r="J324" i="5"/>
  <c r="K324" i="5"/>
  <c r="L324" i="5"/>
  <c r="F324" i="5"/>
  <c r="J310" i="5"/>
  <c r="H310" i="5"/>
  <c r="I310" i="5"/>
  <c r="L310" i="5"/>
  <c r="F310" i="5"/>
  <c r="I331" i="3"/>
  <c r="K332" i="3"/>
  <c r="C12" i="3"/>
  <c r="L330" i="5"/>
  <c r="K318" i="5"/>
  <c r="L318" i="5"/>
  <c r="G318" i="5"/>
  <c r="F214" i="5"/>
  <c r="H214" i="5"/>
  <c r="I214" i="5"/>
  <c r="K214" i="5"/>
  <c r="L214" i="5"/>
  <c r="J214" i="5"/>
  <c r="K108" i="3"/>
  <c r="K100" i="3"/>
  <c r="K92" i="3"/>
  <c r="I109" i="3"/>
  <c r="I101" i="3"/>
  <c r="I93" i="3"/>
  <c r="I85" i="3"/>
  <c r="I77" i="3"/>
  <c r="I69" i="3"/>
  <c r="I61" i="3"/>
  <c r="I53" i="3"/>
  <c r="I45" i="3"/>
  <c r="I37" i="3"/>
  <c r="I29" i="3"/>
  <c r="H90" i="3"/>
  <c r="H86" i="3"/>
  <c r="H78" i="3"/>
  <c r="H70" i="3"/>
  <c r="H62" i="3"/>
  <c r="H54" i="3"/>
  <c r="H46" i="3"/>
  <c r="H38" i="3"/>
  <c r="H30" i="3"/>
  <c r="H22" i="3"/>
  <c r="I333" i="5"/>
  <c r="H332" i="5"/>
  <c r="I328" i="5"/>
  <c r="K326" i="5"/>
  <c r="K323" i="5"/>
  <c r="I321" i="5"/>
  <c r="L317" i="5"/>
  <c r="J315" i="5"/>
  <c r="H313" i="5"/>
  <c r="H308" i="5"/>
  <c r="I308" i="5"/>
  <c r="I307" i="5"/>
  <c r="L306" i="5"/>
  <c r="H300" i="5"/>
  <c r="I300" i="5"/>
  <c r="I298" i="5"/>
  <c r="K295" i="5"/>
  <c r="L295" i="5"/>
  <c r="K293" i="5"/>
  <c r="L292" i="5"/>
  <c r="I257" i="5"/>
  <c r="H257" i="5"/>
  <c r="J257" i="5"/>
  <c r="F257" i="5"/>
  <c r="H240" i="5"/>
  <c r="I240" i="5"/>
  <c r="J240" i="5"/>
  <c r="F240" i="5"/>
  <c r="H333" i="5"/>
  <c r="G332" i="5"/>
  <c r="F331" i="5"/>
  <c r="H328" i="5"/>
  <c r="J323" i="5"/>
  <c r="H321" i="5"/>
  <c r="F318" i="5"/>
  <c r="H316" i="5"/>
  <c r="I316" i="5"/>
  <c r="I315" i="5"/>
  <c r="K310" i="5"/>
  <c r="F307" i="5"/>
  <c r="K306" i="5"/>
  <c r="H299" i="5"/>
  <c r="F299" i="5"/>
  <c r="H298" i="5"/>
  <c r="G275" i="5"/>
  <c r="K275" i="5"/>
  <c r="F246" i="5"/>
  <c r="I246" i="5"/>
  <c r="J246" i="5"/>
  <c r="H246" i="5"/>
  <c r="F175" i="5"/>
  <c r="I175" i="5"/>
  <c r="J175" i="5"/>
  <c r="H175" i="5"/>
  <c r="G334" i="5"/>
  <c r="K303" i="5"/>
  <c r="L303" i="5"/>
  <c r="J294" i="5"/>
  <c r="I294" i="5"/>
  <c r="K268" i="5"/>
  <c r="L268" i="5"/>
  <c r="G268" i="5"/>
  <c r="H232" i="5"/>
  <c r="I232" i="5"/>
  <c r="J232" i="5"/>
  <c r="F232" i="5"/>
  <c r="F206" i="5"/>
  <c r="H206" i="5"/>
  <c r="I206" i="5"/>
  <c r="J206" i="5"/>
  <c r="L206" i="5"/>
  <c r="K206" i="5"/>
  <c r="I105" i="3"/>
  <c r="I97" i="3"/>
  <c r="L332" i="5"/>
  <c r="L313" i="5"/>
  <c r="L299" i="5"/>
  <c r="I293" i="5"/>
  <c r="J293" i="5"/>
  <c r="H293" i="5"/>
  <c r="G291" i="5"/>
  <c r="K291" i="5"/>
  <c r="H216" i="5"/>
  <c r="I216" i="5"/>
  <c r="J216" i="5"/>
  <c r="F216" i="5"/>
  <c r="K332" i="5"/>
  <c r="J331" i="5"/>
  <c r="K313" i="5"/>
  <c r="K311" i="5"/>
  <c r="L311" i="5"/>
  <c r="I309" i="5"/>
  <c r="J309" i="5"/>
  <c r="K302" i="5"/>
  <c r="K299" i="5"/>
  <c r="L298" i="5"/>
  <c r="H291" i="5"/>
  <c r="F291" i="5"/>
  <c r="F290" i="5"/>
  <c r="J290" i="5"/>
  <c r="K276" i="5"/>
  <c r="L276" i="5"/>
  <c r="G276" i="5"/>
  <c r="G231" i="5"/>
  <c r="K231" i="5"/>
  <c r="L231" i="5"/>
  <c r="F86" i="3"/>
  <c r="F78" i="3"/>
  <c r="F70" i="3"/>
  <c r="F62" i="3"/>
  <c r="F54" i="3"/>
  <c r="F46" i="3"/>
  <c r="F38" i="3"/>
  <c r="F30" i="3"/>
  <c r="F22" i="3"/>
  <c r="K86" i="3"/>
  <c r="K78" i="3"/>
  <c r="K70" i="3"/>
  <c r="K62" i="3"/>
  <c r="K54" i="3"/>
  <c r="K46" i="3"/>
  <c r="K38" i="3"/>
  <c r="K30" i="3"/>
  <c r="K22" i="3"/>
  <c r="I111" i="3"/>
  <c r="I103" i="3"/>
  <c r="I95" i="3"/>
  <c r="I87" i="3"/>
  <c r="I79" i="3"/>
  <c r="I71" i="3"/>
  <c r="J111" i="3"/>
  <c r="J103" i="3"/>
  <c r="J95" i="3"/>
  <c r="J87" i="3"/>
  <c r="J79" i="3"/>
  <c r="J71" i="3"/>
  <c r="J63" i="3"/>
  <c r="J55" i="3"/>
  <c r="J47" i="3"/>
  <c r="J39" i="3"/>
  <c r="J31" i="3"/>
  <c r="J23" i="3"/>
  <c r="E56" i="2"/>
  <c r="F56" i="2"/>
  <c r="L334" i="5"/>
  <c r="K333" i="5"/>
  <c r="J332" i="5"/>
  <c r="I331" i="5"/>
  <c r="K328" i="5"/>
  <c r="G326" i="5"/>
  <c r="H322" i="5"/>
  <c r="K321" i="5"/>
  <c r="K319" i="5"/>
  <c r="L319" i="5"/>
  <c r="I318" i="5"/>
  <c r="I317" i="5"/>
  <c r="J317" i="5"/>
  <c r="G316" i="5"/>
  <c r="L315" i="5"/>
  <c r="J313" i="5"/>
  <c r="F308" i="5"/>
  <c r="J302" i="5"/>
  <c r="I302" i="5"/>
  <c r="F300" i="5"/>
  <c r="J299" i="5"/>
  <c r="K298" i="5"/>
  <c r="G295" i="5"/>
  <c r="K287" i="5"/>
  <c r="L287" i="5"/>
  <c r="G287" i="5"/>
  <c r="K286" i="5"/>
  <c r="L284" i="5"/>
  <c r="G284" i="5"/>
  <c r="G283" i="5"/>
  <c r="K283" i="5"/>
  <c r="F274" i="5"/>
  <c r="H274" i="5"/>
  <c r="I274" i="5"/>
  <c r="J274" i="5"/>
  <c r="F183" i="5"/>
  <c r="H183" i="5"/>
  <c r="I183" i="5"/>
  <c r="J183" i="5"/>
  <c r="I86" i="3"/>
  <c r="I78" i="3"/>
  <c r="I70" i="3"/>
  <c r="I62" i="3"/>
  <c r="I54" i="3"/>
  <c r="I46" i="3"/>
  <c r="I38" i="3"/>
  <c r="I30" i="3"/>
  <c r="I22" i="3"/>
  <c r="L325" i="5"/>
  <c r="L323" i="5"/>
  <c r="J321" i="5"/>
  <c r="H318" i="5"/>
  <c r="F316" i="5"/>
  <c r="K315" i="5"/>
  <c r="I313" i="5"/>
  <c r="G310" i="5"/>
  <c r="L309" i="5"/>
  <c r="J307" i="5"/>
  <c r="I301" i="5"/>
  <c r="J301" i="5"/>
  <c r="H301" i="5"/>
  <c r="I299" i="5"/>
  <c r="J298" i="5"/>
  <c r="H294" i="5"/>
  <c r="L293" i="5"/>
  <c r="J286" i="5"/>
  <c r="F286" i="5"/>
  <c r="I286" i="5"/>
  <c r="I285" i="5"/>
  <c r="J285" i="5"/>
  <c r="H285" i="5"/>
  <c r="H283" i="5"/>
  <c r="F283" i="5"/>
  <c r="F282" i="5"/>
  <c r="J282" i="5"/>
  <c r="K279" i="5"/>
  <c r="L279" i="5"/>
  <c r="G279" i="5"/>
  <c r="J278" i="5"/>
  <c r="F278" i="5"/>
  <c r="I278" i="5"/>
  <c r="H267" i="5"/>
  <c r="I267" i="5"/>
  <c r="J267" i="5"/>
  <c r="F267" i="5"/>
  <c r="G215" i="5"/>
  <c r="K215" i="5"/>
  <c r="L215" i="5"/>
  <c r="H277" i="5"/>
  <c r="I270" i="5"/>
  <c r="H269" i="5"/>
  <c r="I262" i="5"/>
  <c r="H261" i="5"/>
  <c r="I258" i="5"/>
  <c r="I255" i="5"/>
  <c r="L250" i="5"/>
  <c r="H242" i="5"/>
  <c r="K239" i="5"/>
  <c r="I237" i="5"/>
  <c r="J234" i="5"/>
  <c r="I234" i="5"/>
  <c r="K230" i="5"/>
  <c r="J218" i="5"/>
  <c r="I218" i="5"/>
  <c r="H169" i="5"/>
  <c r="I169" i="5"/>
  <c r="J169" i="5"/>
  <c r="F169" i="5"/>
  <c r="K251" i="5"/>
  <c r="L251" i="5"/>
  <c r="I249" i="5"/>
  <c r="J249" i="5"/>
  <c r="I233" i="5"/>
  <c r="J233" i="5"/>
  <c r="H233" i="5"/>
  <c r="K227" i="5"/>
  <c r="L227" i="5"/>
  <c r="I217" i="5"/>
  <c r="J217" i="5"/>
  <c r="H217" i="5"/>
  <c r="K208" i="5"/>
  <c r="L208" i="5"/>
  <c r="G208" i="5"/>
  <c r="H199" i="5"/>
  <c r="I199" i="5"/>
  <c r="J199" i="5"/>
  <c r="F199" i="5"/>
  <c r="K186" i="5"/>
  <c r="L186" i="5"/>
  <c r="G186" i="5"/>
  <c r="G160" i="5"/>
  <c r="K160" i="5"/>
  <c r="L160" i="5"/>
  <c r="G271" i="5"/>
  <c r="F270" i="5"/>
  <c r="K267" i="5"/>
  <c r="J266" i="5"/>
  <c r="G263" i="5"/>
  <c r="F262" i="5"/>
  <c r="K260" i="5"/>
  <c r="F258" i="5"/>
  <c r="L257" i="5"/>
  <c r="K254" i="5"/>
  <c r="L249" i="5"/>
  <c r="K242" i="5"/>
  <c r="F239" i="5"/>
  <c r="H231" i="5"/>
  <c r="F231" i="5"/>
  <c r="H230" i="5"/>
  <c r="K226" i="5"/>
  <c r="L222" i="5"/>
  <c r="L218" i="5"/>
  <c r="H215" i="5"/>
  <c r="F215" i="5"/>
  <c r="L189" i="5"/>
  <c r="K189" i="5"/>
  <c r="G189" i="5"/>
  <c r="J163" i="5"/>
  <c r="H163" i="5"/>
  <c r="I163" i="5"/>
  <c r="F163" i="5"/>
  <c r="I266" i="5"/>
  <c r="K257" i="5"/>
  <c r="J254" i="5"/>
  <c r="K249" i="5"/>
  <c r="H248" i="5"/>
  <c r="I248" i="5"/>
  <c r="L246" i="5"/>
  <c r="L240" i="5"/>
  <c r="L233" i="5"/>
  <c r="J226" i="5"/>
  <c r="I226" i="5"/>
  <c r="K222" i="5"/>
  <c r="L217" i="5"/>
  <c r="F158" i="5"/>
  <c r="H158" i="5"/>
  <c r="I158" i="5"/>
  <c r="J158" i="5"/>
  <c r="K158" i="5"/>
  <c r="L158" i="5"/>
  <c r="K129" i="5"/>
  <c r="L129" i="5"/>
  <c r="G129" i="5"/>
  <c r="H266" i="5"/>
  <c r="L255" i="5"/>
  <c r="I254" i="5"/>
  <c r="K250" i="5"/>
  <c r="H249" i="5"/>
  <c r="K246" i="5"/>
  <c r="K240" i="5"/>
  <c r="K235" i="5"/>
  <c r="L235" i="5"/>
  <c r="K233" i="5"/>
  <c r="L232" i="5"/>
  <c r="I225" i="5"/>
  <c r="J225" i="5"/>
  <c r="H225" i="5"/>
  <c r="J222" i="5"/>
  <c r="K219" i="5"/>
  <c r="L219" i="5"/>
  <c r="K217" i="5"/>
  <c r="L216" i="5"/>
  <c r="G207" i="5"/>
  <c r="K207" i="5"/>
  <c r="K200" i="5"/>
  <c r="L200" i="5"/>
  <c r="G200" i="5"/>
  <c r="I292" i="5"/>
  <c r="I284" i="5"/>
  <c r="K278" i="5"/>
  <c r="J277" i="5"/>
  <c r="I276" i="5"/>
  <c r="L271" i="5"/>
  <c r="K270" i="5"/>
  <c r="J269" i="5"/>
  <c r="I268" i="5"/>
  <c r="L263" i="5"/>
  <c r="K262" i="5"/>
  <c r="J261" i="5"/>
  <c r="L258" i="5"/>
  <c r="K255" i="5"/>
  <c r="H254" i="5"/>
  <c r="G249" i="5"/>
  <c r="L248" i="5"/>
  <c r="L242" i="5"/>
  <c r="H238" i="5"/>
  <c r="K237" i="5"/>
  <c r="F234" i="5"/>
  <c r="G233" i="5"/>
  <c r="K232" i="5"/>
  <c r="H224" i="5"/>
  <c r="I224" i="5"/>
  <c r="I222" i="5"/>
  <c r="F218" i="5"/>
  <c r="G217" i="5"/>
  <c r="K216" i="5"/>
  <c r="H207" i="5"/>
  <c r="I207" i="5"/>
  <c r="J207" i="5"/>
  <c r="F207" i="5"/>
  <c r="H192" i="5"/>
  <c r="I192" i="5"/>
  <c r="J192" i="5"/>
  <c r="F192" i="5"/>
  <c r="G260" i="5"/>
  <c r="K259" i="5"/>
  <c r="K258" i="5"/>
  <c r="G251" i="5"/>
  <c r="F249" i="5"/>
  <c r="K243" i="5"/>
  <c r="L243" i="5"/>
  <c r="I242" i="5"/>
  <c r="I241" i="5"/>
  <c r="J241" i="5"/>
  <c r="L239" i="5"/>
  <c r="J237" i="5"/>
  <c r="K234" i="5"/>
  <c r="F233" i="5"/>
  <c r="L230" i="5"/>
  <c r="G227" i="5"/>
  <c r="L226" i="5"/>
  <c r="H223" i="5"/>
  <c r="F223" i="5"/>
  <c r="H222" i="5"/>
  <c r="K218" i="5"/>
  <c r="F217" i="5"/>
  <c r="L199" i="5"/>
  <c r="I210" i="5"/>
  <c r="H209" i="5"/>
  <c r="I202" i="5"/>
  <c r="H201" i="5"/>
  <c r="I194" i="5"/>
  <c r="H193" i="5"/>
  <c r="I190" i="5"/>
  <c r="K188" i="5"/>
  <c r="G183" i="5"/>
  <c r="H171" i="5"/>
  <c r="K168" i="5"/>
  <c r="I166" i="5"/>
  <c r="H161" i="5"/>
  <c r="I161" i="5"/>
  <c r="I160" i="5"/>
  <c r="L159" i="5"/>
  <c r="H153" i="5"/>
  <c r="I153" i="5"/>
  <c r="I151" i="5"/>
  <c r="J147" i="5"/>
  <c r="I147" i="5"/>
  <c r="H145" i="5"/>
  <c r="I145" i="5"/>
  <c r="G82" i="5"/>
  <c r="L82" i="5"/>
  <c r="K82" i="5"/>
  <c r="K180" i="5"/>
  <c r="L180" i="5"/>
  <c r="I178" i="5"/>
  <c r="J178" i="5"/>
  <c r="K163" i="5"/>
  <c r="H152" i="5"/>
  <c r="F152" i="5"/>
  <c r="K140" i="5"/>
  <c r="L140" i="5"/>
  <c r="G140" i="5"/>
  <c r="K137" i="5"/>
  <c r="L137" i="5"/>
  <c r="G137" i="5"/>
  <c r="K121" i="5"/>
  <c r="L121" i="5"/>
  <c r="G121" i="5"/>
  <c r="K113" i="5"/>
  <c r="L113" i="5"/>
  <c r="G113" i="5"/>
  <c r="K199" i="5"/>
  <c r="J198" i="5"/>
  <c r="L192" i="5"/>
  <c r="J188" i="5"/>
  <c r="L183" i="5"/>
  <c r="L178" i="5"/>
  <c r="K171" i="5"/>
  <c r="K156" i="5"/>
  <c r="L156" i="5"/>
  <c r="L209" i="5"/>
  <c r="L201" i="5"/>
  <c r="I198" i="5"/>
  <c r="K192" i="5"/>
  <c r="I188" i="5"/>
  <c r="K183" i="5"/>
  <c r="K178" i="5"/>
  <c r="H177" i="5"/>
  <c r="I177" i="5"/>
  <c r="L175" i="5"/>
  <c r="L169" i="5"/>
  <c r="L163" i="5"/>
  <c r="L152" i="5"/>
  <c r="F143" i="5"/>
  <c r="I143" i="5"/>
  <c r="J143" i="5"/>
  <c r="K209" i="5"/>
  <c r="J208" i="5"/>
  <c r="L202" i="5"/>
  <c r="K201" i="5"/>
  <c r="J200" i="5"/>
  <c r="H198" i="5"/>
  <c r="L194" i="5"/>
  <c r="K193" i="5"/>
  <c r="H188" i="5"/>
  <c r="K179" i="5"/>
  <c r="H178" i="5"/>
  <c r="K175" i="5"/>
  <c r="K169" i="5"/>
  <c r="L166" i="5"/>
  <c r="K164" i="5"/>
  <c r="L164" i="5"/>
  <c r="I162" i="5"/>
  <c r="J162" i="5"/>
  <c r="K155" i="5"/>
  <c r="K152" i="5"/>
  <c r="L151" i="5"/>
  <c r="G144" i="5"/>
  <c r="K144" i="5"/>
  <c r="H136" i="5"/>
  <c r="I136" i="5"/>
  <c r="J136" i="5"/>
  <c r="F136" i="5"/>
  <c r="H120" i="5"/>
  <c r="I120" i="5"/>
  <c r="J120" i="5"/>
  <c r="K120" i="5"/>
  <c r="F120" i="5"/>
  <c r="H112" i="5"/>
  <c r="I112" i="5"/>
  <c r="J112" i="5"/>
  <c r="K112" i="5"/>
  <c r="F112" i="5"/>
  <c r="L68" i="5"/>
  <c r="G68" i="5"/>
  <c r="L211" i="5"/>
  <c r="K210" i="5"/>
  <c r="J209" i="5"/>
  <c r="I208" i="5"/>
  <c r="L203" i="5"/>
  <c r="K202" i="5"/>
  <c r="J201" i="5"/>
  <c r="I200" i="5"/>
  <c r="L195" i="5"/>
  <c r="K194" i="5"/>
  <c r="J193" i="5"/>
  <c r="K190" i="5"/>
  <c r="G188" i="5"/>
  <c r="J186" i="5"/>
  <c r="F185" i="5"/>
  <c r="L184" i="5"/>
  <c r="G178" i="5"/>
  <c r="L177" i="5"/>
  <c r="L171" i="5"/>
  <c r="H167" i="5"/>
  <c r="K166" i="5"/>
  <c r="F161" i="5"/>
  <c r="J155" i="5"/>
  <c r="I155" i="5"/>
  <c r="F153" i="5"/>
  <c r="J152" i="5"/>
  <c r="K151" i="5"/>
  <c r="K148" i="5"/>
  <c r="L148" i="5"/>
  <c r="F147" i="5"/>
  <c r="F145" i="5"/>
  <c r="H144" i="5"/>
  <c r="J144" i="5"/>
  <c r="F144" i="5"/>
  <c r="H128" i="5"/>
  <c r="I128" i="5"/>
  <c r="J128" i="5"/>
  <c r="F128" i="5"/>
  <c r="G70" i="5"/>
  <c r="L187" i="5"/>
  <c r="H186" i="5"/>
  <c r="K184" i="5"/>
  <c r="G180" i="5"/>
  <c r="F178" i="5"/>
  <c r="L174" i="5"/>
  <c r="K172" i="5"/>
  <c r="L172" i="5"/>
  <c r="I171" i="5"/>
  <c r="I170" i="5"/>
  <c r="J170" i="5"/>
  <c r="L168" i="5"/>
  <c r="J166" i="5"/>
  <c r="G163" i="5"/>
  <c r="L162" i="5"/>
  <c r="J160" i="5"/>
  <c r="I154" i="5"/>
  <c r="J154" i="5"/>
  <c r="H154" i="5"/>
  <c r="I152" i="5"/>
  <c r="J151" i="5"/>
  <c r="L146" i="5"/>
  <c r="K145" i="5"/>
  <c r="G145" i="5"/>
  <c r="J139" i="5"/>
  <c r="F139" i="5"/>
  <c r="H139" i="5"/>
  <c r="I139" i="5"/>
  <c r="H146" i="5"/>
  <c r="H138" i="5"/>
  <c r="I131" i="5"/>
  <c r="H130" i="5"/>
  <c r="I123" i="5"/>
  <c r="H122" i="5"/>
  <c r="I115" i="5"/>
  <c r="H114" i="5"/>
  <c r="J102" i="5"/>
  <c r="K102" i="5"/>
  <c r="F102" i="5"/>
  <c r="L97" i="5"/>
  <c r="J94" i="5"/>
  <c r="K94" i="5"/>
  <c r="F94" i="5"/>
  <c r="L89" i="5"/>
  <c r="J86" i="5"/>
  <c r="K86" i="5"/>
  <c r="F86" i="5"/>
  <c r="L79" i="5"/>
  <c r="H131" i="5"/>
  <c r="H123" i="5"/>
  <c r="G122" i="5"/>
  <c r="F121" i="5"/>
  <c r="H115" i="5"/>
  <c r="G114" i="5"/>
  <c r="F113" i="5"/>
  <c r="F106" i="5"/>
  <c r="I106" i="5"/>
  <c r="J106" i="5"/>
  <c r="L83" i="5"/>
  <c r="I79" i="5"/>
  <c r="K136" i="5"/>
  <c r="J135" i="5"/>
  <c r="G132" i="5"/>
  <c r="F131" i="5"/>
  <c r="K128" i="5"/>
  <c r="J127" i="5"/>
  <c r="G124" i="5"/>
  <c r="F123" i="5"/>
  <c r="G116" i="5"/>
  <c r="F115" i="5"/>
  <c r="H105" i="5"/>
  <c r="I105" i="5"/>
  <c r="G100" i="5"/>
  <c r="G92" i="5"/>
  <c r="L86" i="5"/>
  <c r="G84" i="5"/>
  <c r="G76" i="5"/>
  <c r="L138" i="5"/>
  <c r="I135" i="5"/>
  <c r="L130" i="5"/>
  <c r="I127" i="5"/>
  <c r="L122" i="5"/>
  <c r="I119" i="5"/>
  <c r="L114" i="5"/>
  <c r="L104" i="5"/>
  <c r="G104" i="5"/>
  <c r="G98" i="5"/>
  <c r="G90" i="5"/>
  <c r="J110" i="5"/>
  <c r="F110" i="5"/>
  <c r="K100" i="5"/>
  <c r="L100" i="5"/>
  <c r="G99" i="5"/>
  <c r="K99" i="5"/>
  <c r="F98" i="5"/>
  <c r="I98" i="5"/>
  <c r="J98" i="5"/>
  <c r="F97" i="5"/>
  <c r="H97" i="5"/>
  <c r="I97" i="5"/>
  <c r="K92" i="5"/>
  <c r="L92" i="5"/>
  <c r="G91" i="5"/>
  <c r="K91" i="5"/>
  <c r="F90" i="5"/>
  <c r="I90" i="5"/>
  <c r="J90" i="5"/>
  <c r="F89" i="5"/>
  <c r="H89" i="5"/>
  <c r="I89" i="5"/>
  <c r="K84" i="5"/>
  <c r="L84" i="5"/>
  <c r="H83" i="5"/>
  <c r="J83" i="5"/>
  <c r="H79" i="5"/>
  <c r="J79" i="5"/>
  <c r="K79" i="5"/>
  <c r="K77" i="5"/>
  <c r="L77" i="5"/>
  <c r="G77" i="5"/>
  <c r="K147" i="5"/>
  <c r="J146" i="5"/>
  <c r="K139" i="5"/>
  <c r="J138" i="5"/>
  <c r="I137" i="5"/>
  <c r="L132" i="5"/>
  <c r="K131" i="5"/>
  <c r="J130" i="5"/>
  <c r="I129" i="5"/>
  <c r="L124" i="5"/>
  <c r="K123" i="5"/>
  <c r="J122" i="5"/>
  <c r="I121" i="5"/>
  <c r="L116" i="5"/>
  <c r="K115" i="5"/>
  <c r="J114" i="5"/>
  <c r="I113" i="5"/>
  <c r="F107" i="5"/>
  <c r="H106" i="5"/>
  <c r="K105" i="5"/>
  <c r="K103" i="5"/>
  <c r="G103" i="5"/>
  <c r="H99" i="5"/>
  <c r="J99" i="5"/>
  <c r="K95" i="5"/>
  <c r="L95" i="5"/>
  <c r="G95" i="5"/>
  <c r="H91" i="5"/>
  <c r="J91" i="5"/>
  <c r="K87" i="5"/>
  <c r="L87" i="5"/>
  <c r="G87" i="5"/>
  <c r="D12" i="5"/>
  <c r="L110" i="5"/>
  <c r="F109" i="5"/>
  <c r="K108" i="5"/>
  <c r="G107" i="5"/>
  <c r="K107" i="5"/>
  <c r="G106" i="5"/>
  <c r="J105" i="5"/>
  <c r="J73" i="5"/>
  <c r="J74" i="5"/>
  <c r="I74" i="5"/>
  <c r="K67" i="5"/>
  <c r="H66" i="5"/>
  <c r="F66" i="5"/>
  <c r="I65" i="5"/>
  <c r="K62" i="5"/>
  <c r="K60" i="5"/>
  <c r="L59" i="5"/>
  <c r="L30" i="5"/>
  <c r="G30" i="5"/>
  <c r="K30" i="5"/>
  <c r="E23" i="6"/>
  <c r="F39" i="4"/>
  <c r="K83" i="5"/>
  <c r="J82" i="5"/>
  <c r="F74" i="5"/>
  <c r="I72" i="5"/>
  <c r="F71" i="5"/>
  <c r="J69" i="5"/>
  <c r="H67" i="5"/>
  <c r="L66" i="5"/>
  <c r="K64" i="5"/>
  <c r="K61" i="5"/>
  <c r="H57" i="5"/>
  <c r="K44" i="5"/>
  <c r="L44" i="5"/>
  <c r="G44" i="5"/>
  <c r="G39" i="5"/>
  <c r="K39" i="5"/>
  <c r="L39" i="5"/>
  <c r="G96" i="5"/>
  <c r="G88" i="5"/>
  <c r="I82" i="5"/>
  <c r="H69" i="5"/>
  <c r="K66" i="5"/>
  <c r="J61" i="5"/>
  <c r="I61" i="5"/>
  <c r="G58" i="5"/>
  <c r="M12" i="5"/>
  <c r="I60" i="5"/>
  <c r="J60" i="5"/>
  <c r="H60" i="5"/>
  <c r="E12" i="5"/>
  <c r="B15" i="5"/>
  <c r="L74" i="5"/>
  <c r="F69" i="5"/>
  <c r="I66" i="5"/>
  <c r="L65" i="5"/>
  <c r="H59" i="5"/>
  <c r="I59" i="5"/>
  <c r="K69" i="5"/>
  <c r="I68" i="5"/>
  <c r="G64" i="5"/>
  <c r="G62" i="5"/>
  <c r="L61" i="5"/>
  <c r="N12" i="5"/>
  <c r="I53" i="5"/>
  <c r="G31" i="5"/>
  <c r="K31" i="5"/>
  <c r="G26" i="5"/>
  <c r="F27" i="4"/>
  <c r="E17" i="6"/>
  <c r="G35" i="5"/>
  <c r="L35" i="5"/>
  <c r="F17" i="1"/>
  <c r="G88" i="4"/>
  <c r="P88" i="4"/>
  <c r="G67" i="4"/>
  <c r="P67" i="4"/>
  <c r="G54" i="5"/>
  <c r="F53" i="5"/>
  <c r="K38" i="5"/>
  <c r="G43" i="5"/>
  <c r="L43" i="5"/>
  <c r="G38" i="5"/>
  <c r="H12" i="5"/>
  <c r="E31" i="6"/>
  <c r="F47" i="4"/>
  <c r="G38" i="4"/>
  <c r="J38" i="4"/>
  <c r="G47" i="5"/>
  <c r="K47" i="5"/>
  <c r="E39" i="6"/>
  <c r="F55" i="4"/>
  <c r="G46" i="4"/>
  <c r="G37" i="4"/>
  <c r="P37" i="4"/>
  <c r="G87" i="4"/>
  <c r="P87" i="4"/>
  <c r="L53" i="5"/>
  <c r="G51" i="5"/>
  <c r="L51" i="5"/>
  <c r="G54" i="4"/>
  <c r="G45" i="4"/>
  <c r="P45" i="4"/>
  <c r="G36" i="4"/>
  <c r="J29" i="4"/>
  <c r="U29" i="4"/>
  <c r="K53" i="5"/>
  <c r="K35" i="5"/>
  <c r="G50" i="5"/>
  <c r="G23" i="5"/>
  <c r="K23" i="5"/>
  <c r="G53" i="4"/>
  <c r="G44" i="4"/>
  <c r="J44" i="4"/>
  <c r="G27" i="5"/>
  <c r="P52" i="4"/>
  <c r="G52" i="4"/>
  <c r="G28" i="4"/>
  <c r="G24" i="4"/>
  <c r="P24" i="4"/>
  <c r="G86" i="4"/>
  <c r="R86" i="4"/>
  <c r="T86" i="4" s="1"/>
  <c r="P86" i="4"/>
  <c r="U86" i="4" s="1"/>
  <c r="G82" i="4"/>
  <c r="G89" i="4"/>
  <c r="G75" i="4"/>
  <c r="J75" i="4"/>
  <c r="P75" i="4"/>
  <c r="G97" i="4"/>
  <c r="G74" i="4"/>
  <c r="J13" i="5"/>
  <c r="G96" i="4"/>
  <c r="G66" i="4"/>
  <c r="J66" i="4"/>
  <c r="G80" i="4"/>
  <c r="G104" i="4"/>
  <c r="P104" i="4"/>
  <c r="U104" i="4" s="1"/>
  <c r="G91" i="4"/>
  <c r="G99" i="4"/>
  <c r="P99" i="4"/>
  <c r="U99" i="4" s="1"/>
  <c r="R99" i="4"/>
  <c r="T99" i="4" s="1"/>
  <c r="G71" i="4"/>
  <c r="G79" i="4"/>
  <c r="P79" i="4"/>
  <c r="P94" i="4"/>
  <c r="R94" i="4" s="1"/>
  <c r="T94" i="4" s="1"/>
  <c r="G94" i="4"/>
  <c r="G102" i="4"/>
  <c r="G76" i="4"/>
  <c r="J76" i="4"/>
  <c r="P63" i="4"/>
  <c r="U63" i="4" s="1"/>
  <c r="G63" i="4"/>
  <c r="P87" i="1"/>
  <c r="U87" i="1" s="1"/>
  <c r="P116" i="1"/>
  <c r="W12" i="1"/>
  <c r="W4" i="1"/>
  <c r="P112" i="1"/>
  <c r="U112" i="1" s="1"/>
  <c r="W9" i="1"/>
  <c r="P114" i="1"/>
  <c r="U114" i="1" s="1"/>
  <c r="P115" i="1"/>
  <c r="K114" i="1"/>
  <c r="R114" i="1"/>
  <c r="T114" i="1"/>
  <c r="R116" i="1"/>
  <c r="T116" i="1" s="1"/>
  <c r="U116" i="1"/>
  <c r="K116" i="1"/>
  <c r="J28" i="4"/>
  <c r="G27" i="4"/>
  <c r="P27" i="4"/>
  <c r="U106" i="1"/>
  <c r="K106" i="1"/>
  <c r="R106" i="1"/>
  <c r="T106" i="1" s="1"/>
  <c r="J82" i="4"/>
  <c r="H45" i="4"/>
  <c r="G70" i="1"/>
  <c r="R54" i="1"/>
  <c r="T54" i="1" s="1"/>
  <c r="I54" i="1"/>
  <c r="G107" i="1"/>
  <c r="U107" i="1"/>
  <c r="K104" i="1"/>
  <c r="G99" i="1"/>
  <c r="G50" i="1"/>
  <c r="J89" i="4"/>
  <c r="I57" i="1"/>
  <c r="J102" i="4"/>
  <c r="J99" i="4"/>
  <c r="J96" i="4"/>
  <c r="J79" i="4"/>
  <c r="J80" i="4"/>
  <c r="H53" i="4"/>
  <c r="J87" i="4"/>
  <c r="G47" i="4"/>
  <c r="P39" i="4"/>
  <c r="G39" i="4"/>
  <c r="G51" i="1"/>
  <c r="I51" i="1"/>
  <c r="U49" i="1"/>
  <c r="R49" i="1"/>
  <c r="T49" i="1" s="1"/>
  <c r="I49" i="1"/>
  <c r="G39" i="1"/>
  <c r="J39" i="1"/>
  <c r="G37" i="1"/>
  <c r="J88" i="4"/>
  <c r="H54" i="4"/>
  <c r="U32" i="1"/>
  <c r="H32" i="1"/>
  <c r="U40" i="1"/>
  <c r="R40" i="1"/>
  <c r="T40" i="1" s="1"/>
  <c r="J40" i="1"/>
  <c r="U68" i="1"/>
  <c r="R68" i="1"/>
  <c r="T68" i="1" s="1"/>
  <c r="K68" i="1"/>
  <c r="K87" i="1"/>
  <c r="R22" i="1"/>
  <c r="T22" i="1" s="1"/>
  <c r="U22" i="1"/>
  <c r="I22" i="1"/>
  <c r="K115" i="1"/>
  <c r="K112" i="1"/>
  <c r="R112" i="1"/>
  <c r="T112" i="1" s="1"/>
  <c r="G90" i="1"/>
  <c r="J37" i="4"/>
  <c r="K60" i="1"/>
  <c r="G110" i="1"/>
  <c r="K108" i="1"/>
  <c r="G74" i="1"/>
  <c r="J41" i="1"/>
  <c r="U76" i="1"/>
  <c r="J76" i="1"/>
  <c r="R76" i="1"/>
  <c r="T76" i="1" s="1"/>
  <c r="G21" i="1"/>
  <c r="G80" i="1"/>
  <c r="G29" i="1"/>
  <c r="G56" i="2"/>
  <c r="H58" i="1"/>
  <c r="R63" i="4"/>
  <c r="T63" i="4" s="1"/>
  <c r="J91" i="4"/>
  <c r="G24" i="1"/>
  <c r="I24" i="1"/>
  <c r="U89" i="1"/>
  <c r="J89" i="1"/>
  <c r="G93" i="1"/>
  <c r="G52" i="1"/>
  <c r="U94" i="4"/>
  <c r="J94" i="4"/>
  <c r="H24" i="4"/>
  <c r="J36" i="4"/>
  <c r="H46" i="4"/>
  <c r="J67" i="4"/>
  <c r="G95" i="1"/>
  <c r="G65" i="1"/>
  <c r="G35" i="1"/>
  <c r="G62" i="1"/>
  <c r="G33" i="1"/>
  <c r="L92" i="1"/>
  <c r="R28" i="1"/>
  <c r="T28" i="1" s="1"/>
  <c r="U28" i="1"/>
  <c r="I28" i="1"/>
  <c r="I23" i="1"/>
  <c r="G79" i="1"/>
  <c r="G53" i="1"/>
  <c r="G111" i="1"/>
  <c r="J71" i="4"/>
  <c r="J63" i="4"/>
  <c r="J86" i="4"/>
  <c r="J74" i="4"/>
  <c r="P55" i="4"/>
  <c r="U55" i="4" s="1"/>
  <c r="G55" i="4"/>
  <c r="G71" i="1"/>
  <c r="G26" i="1"/>
  <c r="R24" i="1"/>
  <c r="T24" i="1" s="1"/>
  <c r="U51" i="1"/>
  <c r="R51" i="1"/>
  <c r="T51" i="1" s="1"/>
  <c r="H47" i="4"/>
  <c r="U50" i="1"/>
  <c r="I50" i="1"/>
  <c r="K107" i="1"/>
  <c r="U74" i="1"/>
  <c r="R74" i="1"/>
  <c r="T74" i="1" s="1"/>
  <c r="K74" i="1"/>
  <c r="H55" i="4"/>
  <c r="U35" i="1"/>
  <c r="H35" i="1"/>
  <c r="U93" i="1"/>
  <c r="K93" i="1"/>
  <c r="I29" i="1"/>
  <c r="U99" i="1"/>
  <c r="R99" i="1"/>
  <c r="T99" i="1"/>
  <c r="K99" i="1"/>
  <c r="U65" i="1"/>
  <c r="R65" i="1"/>
  <c r="T65" i="1"/>
  <c r="K65" i="1"/>
  <c r="U80" i="1"/>
  <c r="R80" i="1"/>
  <c r="T80" i="1"/>
  <c r="L80" i="1"/>
  <c r="U90" i="1"/>
  <c r="J90" i="1"/>
  <c r="R90" i="1"/>
  <c r="T90" i="1"/>
  <c r="R110" i="1"/>
  <c r="T110" i="1" s="1"/>
  <c r="K110" i="1"/>
  <c r="U111" i="1"/>
  <c r="K111" i="1"/>
  <c r="R111" i="1"/>
  <c r="T111" i="1"/>
  <c r="I52" i="1"/>
  <c r="H21" i="1"/>
  <c r="R26" i="1"/>
  <c r="T26" i="1" s="1"/>
  <c r="I26" i="1"/>
  <c r="U71" i="1"/>
  <c r="R71" i="1"/>
  <c r="T71" i="1"/>
  <c r="I71" i="1"/>
  <c r="U53" i="1"/>
  <c r="R53" i="1"/>
  <c r="T53" i="1" s="1"/>
  <c r="I53" i="1"/>
  <c r="K70" i="1"/>
  <c r="J27" i="4"/>
  <c r="U62" i="1"/>
  <c r="R62" i="1"/>
  <c r="T62" i="1" s="1"/>
  <c r="K62" i="1"/>
  <c r="U79" i="1"/>
  <c r="R79" i="1"/>
  <c r="T79" i="1"/>
  <c r="J79" i="1"/>
  <c r="U33" i="1"/>
  <c r="R33" i="1"/>
  <c r="T33" i="1" s="1"/>
  <c r="H33" i="1"/>
  <c r="I95" i="1"/>
  <c r="R95" i="1"/>
  <c r="T95" i="1" s="1"/>
  <c r="K56" i="2"/>
  <c r="U37" i="1"/>
  <c r="R37" i="1"/>
  <c r="T37" i="1" s="1"/>
  <c r="H37" i="1"/>
  <c r="H39" i="4"/>
  <c r="U24" i="1"/>
  <c r="H52" i="4"/>
  <c r="J97" i="4"/>
  <c r="G39" i="2"/>
  <c r="K39" i="2"/>
  <c r="D12" i="3"/>
  <c r="P82" i="1"/>
  <c r="G82" i="1"/>
  <c r="P27" i="1"/>
  <c r="G27" i="1"/>
  <c r="G30" i="1"/>
  <c r="P30" i="1"/>
  <c r="P12" i="3"/>
  <c r="L12" i="3"/>
  <c r="P56" i="1"/>
  <c r="G56" i="1"/>
  <c r="P105" i="1"/>
  <c r="G105" i="1"/>
  <c r="P44" i="1"/>
  <c r="G44" i="1"/>
  <c r="P83" i="1"/>
  <c r="G83" i="1"/>
  <c r="P64" i="1"/>
  <c r="G64" i="1"/>
  <c r="G33" i="2"/>
  <c r="J33" i="2"/>
  <c r="J104" i="4"/>
  <c r="G103" i="1"/>
  <c r="P103" i="1"/>
  <c r="P86" i="1"/>
  <c r="R86" i="1" s="1"/>
  <c r="T86" i="1" s="1"/>
  <c r="G86" i="1"/>
  <c r="G41" i="2"/>
  <c r="K41" i="2"/>
  <c r="P88" i="1"/>
  <c r="G88" i="1"/>
  <c r="G25" i="1"/>
  <c r="P25" i="1"/>
  <c r="U25" i="1" s="1"/>
  <c r="G81" i="1"/>
  <c r="P81" i="1"/>
  <c r="U81" i="1" s="1"/>
  <c r="P101" i="1"/>
  <c r="G101" i="1"/>
  <c r="G43" i="1"/>
  <c r="P43" i="1"/>
  <c r="G46" i="1"/>
  <c r="P46" i="1"/>
  <c r="G35" i="2"/>
  <c r="K35" i="2"/>
  <c r="P102" i="1"/>
  <c r="G102" i="1"/>
  <c r="P47" i="1"/>
  <c r="G47" i="1"/>
  <c r="F137" i="3"/>
  <c r="K138" i="3"/>
  <c r="L154" i="3"/>
  <c r="E63" i="1"/>
  <c r="F63" i="1"/>
  <c r="G97" i="1"/>
  <c r="E42" i="1"/>
  <c r="F42" i="1"/>
  <c r="E48" i="1"/>
  <c r="F48" i="1"/>
  <c r="E100" i="1"/>
  <c r="F100" i="1"/>
  <c r="E113" i="1"/>
  <c r="F113" i="1"/>
  <c r="E59" i="1"/>
  <c r="F59" i="1"/>
  <c r="E78" i="1"/>
  <c r="F78" i="1"/>
  <c r="E98" i="1"/>
  <c r="F98" i="1"/>
  <c r="G61" i="1"/>
  <c r="E66" i="1"/>
  <c r="F66" i="1"/>
  <c r="E69" i="1"/>
  <c r="F69" i="1"/>
  <c r="E31" i="1"/>
  <c r="F31" i="1"/>
  <c r="K176" i="3"/>
  <c r="L140" i="3"/>
  <c r="G30" i="2"/>
  <c r="J30" i="2"/>
  <c r="K114" i="3"/>
  <c r="J115" i="3"/>
  <c r="K117" i="3"/>
  <c r="I122" i="3"/>
  <c r="H130" i="3"/>
  <c r="H131" i="3"/>
  <c r="J137" i="3"/>
  <c r="L139" i="3"/>
  <c r="F146" i="3"/>
  <c r="H147" i="3"/>
  <c r="L149" i="3"/>
  <c r="F152" i="3"/>
  <c r="J154" i="3"/>
  <c r="K156" i="3"/>
  <c r="L157" i="3"/>
  <c r="F163" i="3"/>
  <c r="H170" i="3"/>
  <c r="H171" i="3"/>
  <c r="F176" i="3"/>
  <c r="I178" i="3"/>
  <c r="L179" i="3"/>
  <c r="L180" i="3"/>
  <c r="L181" i="3"/>
  <c r="G181" i="3"/>
  <c r="I184" i="3"/>
  <c r="I186" i="3"/>
  <c r="K188" i="3"/>
  <c r="G189" i="3"/>
  <c r="L193" i="3"/>
  <c r="L202" i="3"/>
  <c r="G204" i="3"/>
  <c r="K205" i="3"/>
  <c r="H210" i="3"/>
  <c r="L214" i="3"/>
  <c r="H216" i="3"/>
  <c r="J219" i="3"/>
  <c r="I232" i="3"/>
  <c r="H233" i="3"/>
  <c r="H240" i="3"/>
  <c r="H241" i="3"/>
  <c r="I241" i="3"/>
  <c r="F251" i="3"/>
  <c r="L256" i="3"/>
  <c r="H258" i="3"/>
  <c r="L262" i="3"/>
  <c r="F264" i="3"/>
  <c r="I270" i="3"/>
  <c r="K276" i="3"/>
  <c r="G281" i="3"/>
  <c r="I284" i="3"/>
  <c r="L285" i="3"/>
  <c r="I292" i="3"/>
  <c r="L293" i="3"/>
  <c r="L297" i="3"/>
  <c r="G297" i="3"/>
  <c r="L304" i="3"/>
  <c r="H306" i="3"/>
  <c r="I311" i="3"/>
  <c r="K325" i="3"/>
  <c r="H327" i="3"/>
  <c r="L337" i="3"/>
  <c r="K103" i="3"/>
  <c r="P60" i="1"/>
  <c r="G77" i="1"/>
  <c r="P58" i="1"/>
  <c r="P57" i="1"/>
  <c r="P41" i="1"/>
  <c r="P92" i="1"/>
  <c r="R92" i="1" s="1"/>
  <c r="T92" i="1" s="1"/>
  <c r="P23" i="1"/>
  <c r="U23" i="1" s="1"/>
  <c r="G197" i="3"/>
  <c r="L197" i="3"/>
  <c r="F211" i="3"/>
  <c r="J211" i="3"/>
  <c r="J234" i="3"/>
  <c r="F234" i="3"/>
  <c r="I333" i="3"/>
  <c r="F333" i="3"/>
  <c r="H98" i="3"/>
  <c r="J98" i="3"/>
  <c r="G45" i="1"/>
  <c r="L146" i="3"/>
  <c r="L170" i="3"/>
  <c r="J179" i="3"/>
  <c r="F179" i="3"/>
  <c r="L201" i="3"/>
  <c r="H262" i="3"/>
  <c r="I262" i="3"/>
  <c r="H284" i="3"/>
  <c r="I285" i="3"/>
  <c r="H285" i="3"/>
  <c r="L289" i="3"/>
  <c r="H292" i="3"/>
  <c r="I293" i="3"/>
  <c r="H293" i="3"/>
  <c r="H296" i="3"/>
  <c r="G317" i="3"/>
  <c r="G321" i="3"/>
  <c r="L321" i="3"/>
  <c r="F324" i="3"/>
  <c r="I324" i="3"/>
  <c r="L333" i="3"/>
  <c r="L145" i="3"/>
  <c r="G162" i="3"/>
  <c r="I163" i="3"/>
  <c r="G164" i="3"/>
  <c r="L166" i="3"/>
  <c r="L174" i="3"/>
  <c r="L210" i="3"/>
  <c r="L221" i="3"/>
  <c r="I227" i="3"/>
  <c r="F227" i="3"/>
  <c r="K233" i="3"/>
  <c r="L233" i="3"/>
  <c r="G241" i="3"/>
  <c r="G253" i="3"/>
  <c r="F261" i="3"/>
  <c r="J261" i="3"/>
  <c r="J309" i="3"/>
  <c r="F309" i="3"/>
  <c r="H117" i="3"/>
  <c r="K149" i="3"/>
  <c r="L148" i="3"/>
  <c r="K148" i="3"/>
  <c r="E34" i="1"/>
  <c r="F34" i="1"/>
  <c r="G38" i="1"/>
  <c r="E84" i="1"/>
  <c r="F84" i="1"/>
  <c r="E73" i="1"/>
  <c r="F73" i="1"/>
  <c r="E96" i="1"/>
  <c r="F96" i="1"/>
  <c r="E67" i="1"/>
  <c r="F67" i="1"/>
  <c r="E85" i="1"/>
  <c r="F85" i="1"/>
  <c r="E75" i="1"/>
  <c r="F75" i="1"/>
  <c r="E91" i="1"/>
  <c r="F91" i="1"/>
  <c r="E72" i="1"/>
  <c r="F72" i="1"/>
  <c r="G55" i="1"/>
  <c r="G109" i="1"/>
  <c r="E36" i="1"/>
  <c r="F36" i="1"/>
  <c r="E94" i="1"/>
  <c r="F94" i="1"/>
  <c r="E117" i="1"/>
  <c r="F117" i="1"/>
  <c r="E121" i="1"/>
  <c r="F121" i="1"/>
  <c r="E126" i="1"/>
  <c r="F126" i="1"/>
  <c r="E124" i="1"/>
  <c r="F124" i="1"/>
  <c r="P124" i="1"/>
  <c r="E118" i="1"/>
  <c r="F118" i="1"/>
  <c r="E122" i="1"/>
  <c r="F122" i="1"/>
  <c r="E120" i="1"/>
  <c r="F120" i="1"/>
  <c r="P120" i="1"/>
  <c r="E119" i="1"/>
  <c r="F119" i="1"/>
  <c r="G119" i="1"/>
  <c r="G120" i="1"/>
  <c r="E123" i="1"/>
  <c r="F123" i="1"/>
  <c r="E125" i="1"/>
  <c r="F125" i="1"/>
  <c r="F115" i="3"/>
  <c r="L117" i="3"/>
  <c r="F122" i="3"/>
  <c r="I128" i="3"/>
  <c r="G131" i="3"/>
  <c r="G139" i="3"/>
  <c r="G147" i="3"/>
  <c r="F160" i="3"/>
  <c r="J163" i="3"/>
  <c r="H165" i="3"/>
  <c r="G172" i="3"/>
  <c r="L178" i="3"/>
  <c r="G180" i="3"/>
  <c r="K181" i="3"/>
  <c r="L186" i="3"/>
  <c r="K189" i="3"/>
  <c r="F194" i="3"/>
  <c r="F195" i="3"/>
  <c r="J195" i="3"/>
  <c r="H198" i="3"/>
  <c r="F200" i="3"/>
  <c r="I202" i="3"/>
  <c r="L205" i="3"/>
  <c r="G205" i="3"/>
  <c r="G211" i="3"/>
  <c r="K219" i="3"/>
  <c r="J226" i="3"/>
  <c r="F226" i="3"/>
  <c r="G234" i="3"/>
  <c r="J241" i="3"/>
  <c r="H244" i="3"/>
  <c r="H245" i="3"/>
  <c r="I245" i="3"/>
  <c r="L247" i="3"/>
  <c r="I252" i="3"/>
  <c r="K254" i="3"/>
  <c r="F255" i="3"/>
  <c r="F259" i="3"/>
  <c r="F267" i="3"/>
  <c r="L270" i="3"/>
  <c r="L286" i="3"/>
  <c r="G290" i="3"/>
  <c r="J291" i="3"/>
  <c r="L294" i="3"/>
  <c r="J300" i="3"/>
  <c r="F307" i="3"/>
  <c r="J312" i="3"/>
  <c r="J316" i="3"/>
  <c r="I322" i="3"/>
  <c r="L335" i="3"/>
  <c r="J131" i="3"/>
  <c r="I139" i="3"/>
  <c r="I147" i="3"/>
  <c r="K163" i="3"/>
  <c r="K164" i="3"/>
  <c r="I171" i="3"/>
  <c r="F173" i="3"/>
  <c r="I173" i="3"/>
  <c r="G179" i="3"/>
  <c r="K197" i="3"/>
  <c r="I211" i="3"/>
  <c r="J218" i="3"/>
  <c r="F218" i="3"/>
  <c r="G233" i="3"/>
  <c r="I234" i="3"/>
  <c r="K241" i="3"/>
  <c r="L260" i="3"/>
  <c r="K260" i="3"/>
  <c r="G262" i="3"/>
  <c r="I269" i="3"/>
  <c r="H269" i="3"/>
  <c r="G285" i="3"/>
  <c r="G293" i="3"/>
  <c r="H301" i="3"/>
  <c r="I301" i="3"/>
  <c r="K308" i="3"/>
  <c r="G308" i="3"/>
  <c r="L317" i="3"/>
  <c r="G333" i="3"/>
  <c r="I130" i="3"/>
  <c r="K131" i="3"/>
  <c r="L136" i="3"/>
  <c r="J139" i="3"/>
  <c r="I146" i="3"/>
  <c r="K147" i="3"/>
  <c r="I152" i="3"/>
  <c r="I157" i="3"/>
  <c r="L163" i="3"/>
  <c r="I170" i="3"/>
  <c r="J171" i="3"/>
  <c r="K172" i="3"/>
  <c r="L177" i="3"/>
  <c r="I179" i="3"/>
  <c r="L185" i="3"/>
  <c r="L194" i="3"/>
  <c r="G196" i="3"/>
  <c r="J203" i="3"/>
  <c r="F203" i="3"/>
  <c r="G210" i="3"/>
  <c r="K211" i="3"/>
  <c r="G213" i="3"/>
  <c r="L213" i="3"/>
  <c r="K225" i="3"/>
  <c r="L225" i="3"/>
  <c r="I233" i="3"/>
  <c r="K234" i="3"/>
  <c r="I240" i="3"/>
  <c r="I251" i="3"/>
  <c r="L253" i="3"/>
  <c r="J262" i="3"/>
  <c r="J285" i="3"/>
  <c r="G289" i="3"/>
  <c r="L291" i="3"/>
  <c r="J293" i="3"/>
  <c r="L298" i="3"/>
  <c r="H304" i="3"/>
  <c r="I306" i="3"/>
  <c r="I325" i="3"/>
  <c r="J333" i="3"/>
  <c r="L336" i="3"/>
  <c r="K336" i="3"/>
  <c r="G116" i="3"/>
  <c r="H146" i="3"/>
  <c r="J170" i="3"/>
  <c r="K171" i="3"/>
  <c r="H176" i="3"/>
  <c r="J188" i="3"/>
  <c r="I189" i="3"/>
  <c r="F189" i="3"/>
  <c r="G201" i="3"/>
  <c r="I210" i="3"/>
  <c r="J214" i="3"/>
  <c r="L217" i="3"/>
  <c r="K222" i="3"/>
  <c r="J227" i="3"/>
  <c r="K228" i="3"/>
  <c r="J240" i="3"/>
  <c r="J251" i="3"/>
  <c r="G260" i="3"/>
  <c r="I261" i="3"/>
  <c r="K264" i="3"/>
  <c r="L271" i="3"/>
  <c r="L306" i="3"/>
  <c r="I309" i="3"/>
  <c r="K321" i="3"/>
  <c r="J324" i="3"/>
  <c r="J325" i="3"/>
  <c r="I98" i="3"/>
  <c r="L102" i="3"/>
  <c r="L78" i="3"/>
  <c r="L65" i="3"/>
  <c r="L53" i="3"/>
  <c r="L41" i="3"/>
  <c r="F99" i="3"/>
  <c r="F89" i="3"/>
  <c r="F77" i="3"/>
  <c r="F68" i="3"/>
  <c r="F48" i="3"/>
  <c r="F27" i="3"/>
  <c r="K57" i="3"/>
  <c r="I52" i="3"/>
  <c r="I40" i="3"/>
  <c r="I27" i="3"/>
  <c r="J100" i="3"/>
  <c r="J64" i="3"/>
  <c r="F101" i="3"/>
  <c r="J101" i="3"/>
  <c r="H88" i="3"/>
  <c r="I88" i="3"/>
  <c r="F88" i="3"/>
  <c r="H75" i="3"/>
  <c r="H71" i="3"/>
  <c r="H63" i="3"/>
  <c r="I63" i="3"/>
  <c r="H34" i="3"/>
  <c r="K105" i="3"/>
  <c r="K99" i="3"/>
  <c r="K95" i="3"/>
  <c r="L95" i="3"/>
  <c r="G90" i="3"/>
  <c r="G80" i="3"/>
  <c r="G61" i="3"/>
  <c r="E48" i="2"/>
  <c r="F48" i="2"/>
  <c r="G25" i="2"/>
  <c r="K25" i="2"/>
  <c r="F327" i="5"/>
  <c r="J327" i="5"/>
  <c r="K312" i="5"/>
  <c r="J297" i="5"/>
  <c r="F297" i="5"/>
  <c r="I297" i="5"/>
  <c r="H79" i="3"/>
  <c r="F79" i="3"/>
  <c r="G104" i="3"/>
  <c r="L104" i="3"/>
  <c r="K65" i="3"/>
  <c r="K56" i="3"/>
  <c r="G36" i="3"/>
  <c r="L36" i="3"/>
  <c r="K36" i="3"/>
  <c r="L22" i="3"/>
  <c r="P25" i="2"/>
  <c r="R25" i="2" s="1"/>
  <c r="G335" i="5"/>
  <c r="L335" i="5"/>
  <c r="L329" i="5"/>
  <c r="H329" i="5"/>
  <c r="K329" i="5"/>
  <c r="H323" i="5"/>
  <c r="I323" i="5"/>
  <c r="I75" i="3"/>
  <c r="K89" i="3"/>
  <c r="G89" i="3"/>
  <c r="L31" i="3"/>
  <c r="F335" i="5"/>
  <c r="I335" i="5"/>
  <c r="H335" i="5"/>
  <c r="G302" i="5"/>
  <c r="L302" i="5"/>
  <c r="J40" i="3"/>
  <c r="H57" i="3"/>
  <c r="H45" i="3"/>
  <c r="L45" i="3"/>
  <c r="J33" i="3"/>
  <c r="F33" i="3"/>
  <c r="G74" i="3"/>
  <c r="K74" i="3"/>
  <c r="G40" i="3"/>
  <c r="L40" i="3"/>
  <c r="E58" i="2"/>
  <c r="F58" i="2"/>
  <c r="E22" i="2"/>
  <c r="F22" i="2"/>
  <c r="E51" i="2"/>
  <c r="F51" i="2"/>
  <c r="G51" i="2"/>
  <c r="L51" i="2"/>
  <c r="E57" i="2"/>
  <c r="F57" i="2"/>
  <c r="E21" i="2"/>
  <c r="F21" i="2"/>
  <c r="E45" i="2"/>
  <c r="F45" i="2"/>
  <c r="G47" i="2"/>
  <c r="E59" i="2"/>
  <c r="F59" i="2"/>
  <c r="E53" i="2"/>
  <c r="F53" i="2"/>
  <c r="G43" i="2"/>
  <c r="E49" i="2"/>
  <c r="F49" i="2"/>
  <c r="G52" i="2"/>
  <c r="E50" i="2"/>
  <c r="F50" i="2"/>
  <c r="L328" i="5"/>
  <c r="G328" i="5"/>
  <c r="K322" i="5"/>
  <c r="L322" i="5"/>
  <c r="G322" i="5"/>
  <c r="G304" i="5"/>
  <c r="L304" i="5"/>
  <c r="L84" i="3"/>
  <c r="L34" i="3"/>
  <c r="F105" i="3"/>
  <c r="F93" i="3"/>
  <c r="F73" i="3"/>
  <c r="F52" i="3"/>
  <c r="F32" i="3"/>
  <c r="K87" i="3"/>
  <c r="K73" i="3"/>
  <c r="K39" i="3"/>
  <c r="K26" i="3"/>
  <c r="I89" i="3"/>
  <c r="I73" i="3"/>
  <c r="J57" i="3"/>
  <c r="J49" i="3"/>
  <c r="L49" i="3"/>
  <c r="H36" i="3"/>
  <c r="H32" i="3"/>
  <c r="H24" i="3"/>
  <c r="F24" i="3"/>
  <c r="G68" i="3"/>
  <c r="L68" i="3"/>
  <c r="G63" i="3"/>
  <c r="L54" i="3"/>
  <c r="E46" i="2"/>
  <c r="F46" i="2"/>
  <c r="G42" i="2"/>
  <c r="J326" i="5"/>
  <c r="H326" i="5"/>
  <c r="H320" i="5"/>
  <c r="I320" i="5"/>
  <c r="L320" i="5"/>
  <c r="F320" i="5"/>
  <c r="K320" i="5"/>
  <c r="H317" i="5"/>
  <c r="K317" i="5"/>
  <c r="H309" i="5"/>
  <c r="L305" i="5"/>
  <c r="I304" i="5"/>
  <c r="J304" i="5"/>
  <c r="F304" i="5"/>
  <c r="H77" i="3"/>
  <c r="L77" i="3"/>
  <c r="F65" i="3"/>
  <c r="J65" i="3"/>
  <c r="K305" i="5"/>
  <c r="J32" i="3"/>
  <c r="J81" i="3"/>
  <c r="L81" i="3"/>
  <c r="I81" i="3"/>
  <c r="H68" i="3"/>
  <c r="H56" i="3"/>
  <c r="F56" i="3"/>
  <c r="H31" i="3"/>
  <c r="I31" i="3"/>
  <c r="G86" i="3"/>
  <c r="L72" i="3"/>
  <c r="G72" i="3"/>
  <c r="G285" i="5"/>
  <c r="K285" i="5"/>
  <c r="L285" i="5"/>
  <c r="H97" i="3"/>
  <c r="F97" i="3"/>
  <c r="F47" i="3"/>
  <c r="H47" i="3"/>
  <c r="I47" i="3"/>
  <c r="K47" i="3"/>
  <c r="G100" i="3"/>
  <c r="L100" i="3"/>
  <c r="G23" i="3"/>
  <c r="K23" i="3"/>
  <c r="K335" i="5"/>
  <c r="F332" i="5"/>
  <c r="I332" i="5"/>
  <c r="H319" i="5"/>
  <c r="I319" i="5"/>
  <c r="F319" i="5"/>
  <c r="J316" i="5"/>
  <c r="K316" i="5"/>
  <c r="L312" i="5"/>
  <c r="H336" i="5"/>
  <c r="I283" i="5"/>
  <c r="L281" i="5"/>
  <c r="I280" i="5"/>
  <c r="H276" i="5"/>
  <c r="L273" i="5"/>
  <c r="H259" i="5"/>
  <c r="F259" i="5"/>
  <c r="J259" i="5"/>
  <c r="L237" i="5"/>
  <c r="K292" i="5"/>
  <c r="G286" i="5"/>
  <c r="K281" i="5"/>
  <c r="H280" i="5"/>
  <c r="I279" i="5"/>
  <c r="J279" i="5"/>
  <c r="H273" i="5"/>
  <c r="L272" i="5"/>
  <c r="G272" i="5"/>
  <c r="K272" i="5"/>
  <c r="K236" i="5"/>
  <c r="L236" i="5"/>
  <c r="H281" i="5"/>
  <c r="I215" i="5"/>
  <c r="J215" i="5"/>
  <c r="H312" i="5"/>
  <c r="I312" i="5"/>
  <c r="H305" i="5"/>
  <c r="I305" i="5"/>
  <c r="K297" i="5"/>
  <c r="K296" i="5"/>
  <c r="L296" i="5"/>
  <c r="K288" i="5"/>
  <c r="L282" i="5"/>
  <c r="F280" i="5"/>
  <c r="K273" i="5"/>
  <c r="H271" i="5"/>
  <c r="H265" i="5"/>
  <c r="K265" i="5"/>
  <c r="K261" i="5"/>
  <c r="L252" i="5"/>
  <c r="K252" i="5"/>
  <c r="F252" i="5"/>
  <c r="I252" i="5"/>
  <c r="J252" i="5"/>
  <c r="H243" i="5"/>
  <c r="F243" i="5"/>
  <c r="J243" i="5"/>
  <c r="L336" i="5"/>
  <c r="L326" i="5"/>
  <c r="G321" i="5"/>
  <c r="L321" i="5"/>
  <c r="J311" i="5"/>
  <c r="K309" i="5"/>
  <c r="H292" i="5"/>
  <c r="J288" i="5"/>
  <c r="H282" i="5"/>
  <c r="K280" i="5"/>
  <c r="H263" i="5"/>
  <c r="F263" i="5"/>
  <c r="I256" i="5"/>
  <c r="J256" i="5"/>
  <c r="F256" i="5"/>
  <c r="K248" i="5"/>
  <c r="J248" i="5"/>
  <c r="I288" i="5"/>
  <c r="G282" i="5"/>
  <c r="I273" i="5"/>
  <c r="J273" i="5"/>
  <c r="K271" i="5"/>
  <c r="G267" i="5"/>
  <c r="I281" i="5"/>
  <c r="J281" i="5"/>
  <c r="I271" i="5"/>
  <c r="J271" i="5"/>
  <c r="I250" i="5"/>
  <c r="J250" i="5"/>
  <c r="F211" i="5"/>
  <c r="I211" i="5"/>
  <c r="J211" i="5"/>
  <c r="H211" i="5"/>
  <c r="I336" i="5"/>
  <c r="K314" i="5"/>
  <c r="L314" i="5"/>
  <c r="J312" i="5"/>
  <c r="J305" i="5"/>
  <c r="H303" i="5"/>
  <c r="I303" i="5"/>
  <c r="L297" i="5"/>
  <c r="F295" i="5"/>
  <c r="L280" i="5"/>
  <c r="F279" i="5"/>
  <c r="L270" i="5"/>
  <c r="G270" i="5"/>
  <c r="I265" i="5"/>
  <c r="L264" i="5"/>
  <c r="G264" i="5"/>
  <c r="G259" i="5"/>
  <c r="L259" i="5"/>
  <c r="G236" i="5"/>
  <c r="H264" i="5"/>
  <c r="I235" i="5"/>
  <c r="L229" i="5"/>
  <c r="J228" i="5"/>
  <c r="K213" i="5"/>
  <c r="J212" i="5"/>
  <c r="H208" i="5"/>
  <c r="L205" i="5"/>
  <c r="K204" i="5"/>
  <c r="I203" i="5"/>
  <c r="J195" i="5"/>
  <c r="I189" i="5"/>
  <c r="I187" i="5"/>
  <c r="L182" i="5"/>
  <c r="J181" i="5"/>
  <c r="L176" i="5"/>
  <c r="H172" i="5"/>
  <c r="L170" i="5"/>
  <c r="J165" i="5"/>
  <c r="H164" i="5"/>
  <c r="F162" i="5"/>
  <c r="K150" i="5"/>
  <c r="J149" i="5"/>
  <c r="H148" i="5"/>
  <c r="J140" i="5"/>
  <c r="F138" i="5"/>
  <c r="K133" i="5"/>
  <c r="K130" i="5"/>
  <c r="H113" i="5"/>
  <c r="J113" i="5"/>
  <c r="L111" i="5"/>
  <c r="K111" i="5"/>
  <c r="F108" i="5"/>
  <c r="I108" i="5"/>
  <c r="J108" i="5"/>
  <c r="L102" i="5"/>
  <c r="H102" i="5"/>
  <c r="L99" i="5"/>
  <c r="F245" i="5"/>
  <c r="H235" i="5"/>
  <c r="K229" i="5"/>
  <c r="I228" i="5"/>
  <c r="F227" i="5"/>
  <c r="H227" i="5"/>
  <c r="K225" i="5"/>
  <c r="J213" i="5"/>
  <c r="I212" i="5"/>
  <c r="K205" i="5"/>
  <c r="J204" i="5"/>
  <c r="H203" i="5"/>
  <c r="K196" i="5"/>
  <c r="I195" i="5"/>
  <c r="J194" i="5"/>
  <c r="H191" i="5"/>
  <c r="I191" i="5"/>
  <c r="H189" i="5"/>
  <c r="F187" i="5"/>
  <c r="L185" i="5"/>
  <c r="K182" i="5"/>
  <c r="I181" i="5"/>
  <c r="F180" i="5"/>
  <c r="H180" i="5"/>
  <c r="K176" i="5"/>
  <c r="K170" i="5"/>
  <c r="I165" i="5"/>
  <c r="L157" i="5"/>
  <c r="J150" i="5"/>
  <c r="I149" i="5"/>
  <c r="K141" i="5"/>
  <c r="G138" i="5"/>
  <c r="K138" i="5"/>
  <c r="L134" i="5"/>
  <c r="F99" i="5"/>
  <c r="H95" i="5"/>
  <c r="J95" i="5"/>
  <c r="F95" i="5"/>
  <c r="I95" i="5"/>
  <c r="G89" i="5"/>
  <c r="G85" i="5"/>
  <c r="L85" i="5"/>
  <c r="F235" i="5"/>
  <c r="J229" i="5"/>
  <c r="F228" i="5"/>
  <c r="I213" i="5"/>
  <c r="H212" i="5"/>
  <c r="K211" i="5"/>
  <c r="I204" i="5"/>
  <c r="G203" i="5"/>
  <c r="L197" i="5"/>
  <c r="F195" i="5"/>
  <c r="L190" i="5"/>
  <c r="K187" i="5"/>
  <c r="J182" i="5"/>
  <c r="F181" i="5"/>
  <c r="J176" i="5"/>
  <c r="G173" i="5"/>
  <c r="I167" i="5"/>
  <c r="J167" i="5"/>
  <c r="H165" i="5"/>
  <c r="H160" i="5"/>
  <c r="H149" i="5"/>
  <c r="G146" i="5"/>
  <c r="K146" i="5"/>
  <c r="G123" i="5"/>
  <c r="I118" i="5"/>
  <c r="H118" i="5"/>
  <c r="L118" i="5"/>
  <c r="F118" i="5"/>
  <c r="G80" i="5"/>
  <c r="F140" i="5"/>
  <c r="H140" i="5"/>
  <c r="I132" i="5"/>
  <c r="J132" i="5"/>
  <c r="F125" i="5"/>
  <c r="J125" i="5"/>
  <c r="H125" i="5"/>
  <c r="I125" i="5"/>
  <c r="L245" i="5"/>
  <c r="L212" i="5"/>
  <c r="J187" i="5"/>
  <c r="G174" i="5"/>
  <c r="L173" i="5"/>
  <c r="F168" i="5"/>
  <c r="I168" i="5"/>
  <c r="L165" i="5"/>
  <c r="L155" i="5"/>
  <c r="L149" i="5"/>
  <c r="F141" i="5"/>
  <c r="J137" i="5"/>
  <c r="L135" i="5"/>
  <c r="K116" i="5"/>
  <c r="F103" i="5"/>
  <c r="H103" i="5"/>
  <c r="H94" i="5"/>
  <c r="L94" i="5"/>
  <c r="I94" i="5"/>
  <c r="F229" i="5"/>
  <c r="I223" i="5"/>
  <c r="J223" i="5"/>
  <c r="L204" i="5"/>
  <c r="L196" i="5"/>
  <c r="J190" i="5"/>
  <c r="F182" i="5"/>
  <c r="H176" i="5"/>
  <c r="F116" i="5"/>
  <c r="I116" i="5"/>
  <c r="K110" i="5"/>
  <c r="I110" i="5"/>
  <c r="H76" i="5"/>
  <c r="J76" i="5"/>
  <c r="F76" i="5"/>
  <c r="G63" i="5"/>
  <c r="J164" i="5"/>
  <c r="J148" i="5"/>
  <c r="I133" i="5"/>
  <c r="J133" i="5"/>
  <c r="H119" i="5"/>
  <c r="J119" i="5"/>
  <c r="K247" i="5"/>
  <c r="L247" i="5"/>
  <c r="I245" i="5"/>
  <c r="K228" i="5"/>
  <c r="L213" i="5"/>
  <c r="K212" i="5"/>
  <c r="J203" i="5"/>
  <c r="J189" i="5"/>
  <c r="K181" i="5"/>
  <c r="I172" i="5"/>
  <c r="K165" i="5"/>
  <c r="I164" i="5"/>
  <c r="G157" i="5"/>
  <c r="L150" i="5"/>
  <c r="K149" i="5"/>
  <c r="I148" i="5"/>
  <c r="I134" i="5"/>
  <c r="J134" i="5"/>
  <c r="H132" i="5"/>
  <c r="K125" i="5"/>
  <c r="K118" i="5"/>
  <c r="I96" i="5"/>
  <c r="J96" i="5"/>
  <c r="F96" i="5"/>
  <c r="G81" i="5"/>
  <c r="L81" i="5"/>
  <c r="L127" i="5"/>
  <c r="L105" i="5"/>
  <c r="F72" i="5"/>
  <c r="H72" i="5"/>
  <c r="G65" i="5"/>
  <c r="P59" i="4"/>
  <c r="G59" i="4"/>
  <c r="G40" i="4"/>
  <c r="G32" i="4"/>
  <c r="P92" i="4"/>
  <c r="R92" i="4" s="1"/>
  <c r="T92" i="4" s="1"/>
  <c r="G92" i="4"/>
  <c r="G65" i="4"/>
  <c r="F129" i="5"/>
  <c r="F122" i="5"/>
  <c r="K96" i="5"/>
  <c r="L96" i="5"/>
  <c r="L67" i="5"/>
  <c r="F61" i="5"/>
  <c r="H61" i="5"/>
  <c r="G58" i="4"/>
  <c r="P31" i="4"/>
  <c r="G31" i="4"/>
  <c r="P25" i="4"/>
  <c r="R25" i="4" s="1"/>
  <c r="T25" i="4" s="1"/>
  <c r="G25" i="4"/>
  <c r="G77" i="4"/>
  <c r="G83" i="4"/>
  <c r="P70" i="4"/>
  <c r="G70" i="4"/>
  <c r="P64" i="4"/>
  <c r="G64" i="4"/>
  <c r="F67" i="5"/>
  <c r="J67" i="5"/>
  <c r="I67" i="5"/>
  <c r="G60" i="5"/>
  <c r="L60" i="5"/>
  <c r="G57" i="4"/>
  <c r="G30" i="4"/>
  <c r="G69" i="4"/>
  <c r="G56" i="4"/>
  <c r="P68" i="4"/>
  <c r="G68" i="4"/>
  <c r="G62" i="4"/>
  <c r="F85" i="5"/>
  <c r="H85" i="5"/>
  <c r="J85" i="5"/>
  <c r="I85" i="5"/>
  <c r="F81" i="5"/>
  <c r="H81" i="5"/>
  <c r="J81" i="5"/>
  <c r="I81" i="5"/>
  <c r="G101" i="4"/>
  <c r="G61" i="4"/>
  <c r="G29" i="5"/>
  <c r="K29" i="5"/>
  <c r="G43" i="4"/>
  <c r="G35" i="4"/>
  <c r="P35" i="4"/>
  <c r="G100" i="4"/>
  <c r="P60" i="4"/>
  <c r="U60" i="4" s="1"/>
  <c r="G60" i="4"/>
  <c r="P119" i="1"/>
  <c r="U119" i="1" s="1"/>
  <c r="G34" i="5"/>
  <c r="G48" i="4"/>
  <c r="G42" i="4"/>
  <c r="G34" i="4"/>
  <c r="P22" i="4"/>
  <c r="R22" i="4" s="1"/>
  <c r="T22" i="4" s="1"/>
  <c r="G22" i="4"/>
  <c r="G73" i="4"/>
  <c r="P73" i="4"/>
  <c r="F84" i="5"/>
  <c r="H84" i="5"/>
  <c r="I84" i="5"/>
  <c r="I62" i="5"/>
  <c r="F62" i="5"/>
  <c r="F59" i="5"/>
  <c r="K59" i="5"/>
  <c r="J59" i="5"/>
  <c r="H53" i="5"/>
  <c r="J53" i="5"/>
  <c r="G33" i="4"/>
  <c r="U26" i="4"/>
  <c r="R26" i="4"/>
  <c r="T26" i="4" s="1"/>
  <c r="J26" i="4"/>
  <c r="G93" i="4"/>
  <c r="G72" i="4"/>
  <c r="I88" i="5"/>
  <c r="H87" i="5"/>
  <c r="L72" i="5"/>
  <c r="H56" i="5"/>
  <c r="L21" i="5"/>
  <c r="G25" i="5"/>
  <c r="G21" i="5"/>
  <c r="F24" i="5"/>
  <c r="I50" i="5"/>
  <c r="I33" i="5"/>
  <c r="J32" i="5"/>
  <c r="I47" i="5"/>
  <c r="H43" i="5"/>
  <c r="F41" i="4"/>
  <c r="G81" i="4"/>
  <c r="F39" i="5"/>
  <c r="I24" i="5"/>
  <c r="J43" i="5"/>
  <c r="H24" i="5"/>
  <c r="E27" i="6"/>
  <c r="E38" i="6"/>
  <c r="P50" i="4"/>
  <c r="O13" i="5"/>
  <c r="K40" i="5"/>
  <c r="K25" i="5"/>
  <c r="F29" i="5"/>
  <c r="J29" i="5"/>
  <c r="E19" i="6"/>
  <c r="R15" i="4"/>
  <c r="L78" i="5"/>
  <c r="F56" i="5"/>
  <c r="L50" i="5"/>
  <c r="F44" i="5"/>
  <c r="I29" i="5"/>
  <c r="G22" i="5"/>
  <c r="F43" i="5"/>
  <c r="I44" i="5"/>
  <c r="P51" i="4"/>
  <c r="U51" i="4" s="1"/>
  <c r="K33" i="5"/>
  <c r="J44" i="5"/>
  <c r="U22" i="4"/>
  <c r="H22" i="4"/>
  <c r="J83" i="4"/>
  <c r="J81" i="4"/>
  <c r="J69" i="4"/>
  <c r="G41" i="4"/>
  <c r="D16" i="4"/>
  <c r="D19" i="4" s="1"/>
  <c r="J34" i="4"/>
  <c r="J65" i="4"/>
  <c r="G46" i="2"/>
  <c r="K46" i="2"/>
  <c r="G45" i="2"/>
  <c r="K45" i="2"/>
  <c r="P45" i="2"/>
  <c r="R45" i="2" s="1"/>
  <c r="T45" i="2" s="1"/>
  <c r="G124" i="1"/>
  <c r="P94" i="1"/>
  <c r="G94" i="1"/>
  <c r="P67" i="1"/>
  <c r="U67" i="1" s="1"/>
  <c r="G67" i="1"/>
  <c r="P66" i="1"/>
  <c r="G66" i="1"/>
  <c r="P42" i="1"/>
  <c r="U42" i="1" s="1"/>
  <c r="G42" i="1"/>
  <c r="U102" i="1"/>
  <c r="R102" i="1"/>
  <c r="T102" i="1" s="1"/>
  <c r="K102" i="1"/>
  <c r="K101" i="1"/>
  <c r="U101" i="1"/>
  <c r="R101" i="1"/>
  <c r="T101" i="1" s="1"/>
  <c r="I30" i="1"/>
  <c r="H43" i="4"/>
  <c r="J62" i="4"/>
  <c r="J30" i="4"/>
  <c r="J77" i="4"/>
  <c r="L59" i="4"/>
  <c r="G49" i="2"/>
  <c r="K49" i="2"/>
  <c r="P50" i="2"/>
  <c r="R50" i="2" s="1"/>
  <c r="T50" i="2" s="1"/>
  <c r="G50" i="2"/>
  <c r="G21" i="2"/>
  <c r="K21" i="2"/>
  <c r="G36" i="1"/>
  <c r="P36" i="1"/>
  <c r="P96" i="1"/>
  <c r="G96" i="1"/>
  <c r="I45" i="1"/>
  <c r="U45" i="1"/>
  <c r="R45" i="1"/>
  <c r="T45" i="1" s="1"/>
  <c r="R58" i="1"/>
  <c r="T58" i="1"/>
  <c r="U58" i="1"/>
  <c r="K61" i="1"/>
  <c r="R61" i="1"/>
  <c r="T61" i="1" s="1"/>
  <c r="R97" i="1"/>
  <c r="T97" i="1" s="1"/>
  <c r="K97" i="1"/>
  <c r="U97" i="1"/>
  <c r="U64" i="1"/>
  <c r="R64" i="1"/>
  <c r="T64" i="1" s="1"/>
  <c r="I64" i="1"/>
  <c r="R56" i="1"/>
  <c r="T56" i="1" s="1"/>
  <c r="I56" i="1"/>
  <c r="U56" i="1"/>
  <c r="U27" i="1"/>
  <c r="R27" i="1"/>
  <c r="T27" i="1" s="1"/>
  <c r="I27" i="1"/>
  <c r="K52" i="2"/>
  <c r="G57" i="2"/>
  <c r="K57" i="2"/>
  <c r="G122" i="1"/>
  <c r="P122" i="1"/>
  <c r="R122" i="1" s="1"/>
  <c r="T122" i="1" s="1"/>
  <c r="U109" i="1"/>
  <c r="K109" i="1"/>
  <c r="P73" i="1"/>
  <c r="U73" i="1" s="1"/>
  <c r="G73" i="1"/>
  <c r="U77" i="1"/>
  <c r="J77" i="1"/>
  <c r="R77" i="1"/>
  <c r="T77" i="1" s="1"/>
  <c r="P98" i="1"/>
  <c r="G98" i="1"/>
  <c r="P63" i="1"/>
  <c r="R63" i="1" s="1"/>
  <c r="T63" i="1" s="1"/>
  <c r="G63" i="1"/>
  <c r="K86" i="1"/>
  <c r="U86" i="1"/>
  <c r="J60" i="4"/>
  <c r="J64" i="4"/>
  <c r="R68" i="4"/>
  <c r="T68" i="4" s="1"/>
  <c r="G118" i="1"/>
  <c r="P118" i="1"/>
  <c r="R118" i="1" s="1"/>
  <c r="T118" i="1" s="1"/>
  <c r="U55" i="1"/>
  <c r="R55" i="1"/>
  <c r="T55" i="1" s="1"/>
  <c r="I55" i="1"/>
  <c r="G84" i="1"/>
  <c r="P84" i="1"/>
  <c r="R84" i="1" s="1"/>
  <c r="U60" i="1"/>
  <c r="R60" i="1"/>
  <c r="T60" i="1"/>
  <c r="P78" i="1"/>
  <c r="R78" i="1" s="1"/>
  <c r="T78" i="1" s="1"/>
  <c r="G78" i="1"/>
  <c r="R81" i="1"/>
  <c r="T81" i="1" s="1"/>
  <c r="K81" i="1"/>
  <c r="U83" i="1"/>
  <c r="R83" i="1"/>
  <c r="T83" i="1"/>
  <c r="I83" i="1"/>
  <c r="U82" i="1"/>
  <c r="R82" i="1"/>
  <c r="T82" i="1"/>
  <c r="K82" i="1"/>
  <c r="U68" i="4"/>
  <c r="J68" i="4"/>
  <c r="H25" i="4"/>
  <c r="R60" i="4"/>
  <c r="T60" i="4" s="1"/>
  <c r="H48" i="4"/>
  <c r="J100" i="4"/>
  <c r="J70" i="4"/>
  <c r="U70" i="4"/>
  <c r="U31" i="4"/>
  <c r="J31" i="4"/>
  <c r="J32" i="4"/>
  <c r="K43" i="2"/>
  <c r="G53" i="2"/>
  <c r="K53" i="2"/>
  <c r="P125" i="1"/>
  <c r="G125" i="1"/>
  <c r="G72" i="1"/>
  <c r="P72" i="1"/>
  <c r="R72" i="1" s="1"/>
  <c r="T72" i="1" s="1"/>
  <c r="U38" i="1"/>
  <c r="J38" i="1"/>
  <c r="P59" i="1"/>
  <c r="G59" i="1"/>
  <c r="U92" i="4"/>
  <c r="J92" i="4"/>
  <c r="J72" i="4"/>
  <c r="H42" i="4"/>
  <c r="H57" i="4"/>
  <c r="J93" i="4"/>
  <c r="J33" i="4"/>
  <c r="J73" i="4"/>
  <c r="J61" i="4"/>
  <c r="H56" i="4"/>
  <c r="R70" i="4"/>
  <c r="T70" i="4" s="1"/>
  <c r="R31" i="4"/>
  <c r="T31" i="4"/>
  <c r="G48" i="2"/>
  <c r="K48" i="2"/>
  <c r="P123" i="1"/>
  <c r="U123" i="1" s="1"/>
  <c r="G123" i="1"/>
  <c r="G126" i="1"/>
  <c r="P126" i="1"/>
  <c r="R126" i="1" s="1"/>
  <c r="T126" i="1" s="1"/>
  <c r="G91" i="1"/>
  <c r="P91" i="1"/>
  <c r="U91" i="1" s="1"/>
  <c r="P34" i="1"/>
  <c r="G34" i="1"/>
  <c r="R23" i="1"/>
  <c r="T23" i="1"/>
  <c r="G113" i="1"/>
  <c r="P113" i="1"/>
  <c r="R113" i="1" s="1"/>
  <c r="T113" i="1" s="1"/>
  <c r="R46" i="1"/>
  <c r="T46" i="1" s="1"/>
  <c r="U46" i="1"/>
  <c r="I46" i="1"/>
  <c r="R25" i="1"/>
  <c r="T25" i="1" s="1"/>
  <c r="I25" i="1"/>
  <c r="U103" i="1"/>
  <c r="R103" i="1"/>
  <c r="T103" i="1" s="1"/>
  <c r="K103" i="1"/>
  <c r="R44" i="1"/>
  <c r="T44" i="1" s="1"/>
  <c r="I44" i="1"/>
  <c r="U44" i="1"/>
  <c r="J101" i="4"/>
  <c r="P59" i="2"/>
  <c r="G59" i="2"/>
  <c r="K59" i="2"/>
  <c r="P22" i="2"/>
  <c r="R22" i="2" s="1"/>
  <c r="G22" i="2"/>
  <c r="K22" i="2"/>
  <c r="K120" i="1"/>
  <c r="R120" i="1"/>
  <c r="T120" i="1" s="1"/>
  <c r="U120" i="1"/>
  <c r="G121" i="1"/>
  <c r="P121" i="1"/>
  <c r="G75" i="1"/>
  <c r="P75" i="1"/>
  <c r="U92" i="1"/>
  <c r="G31" i="1"/>
  <c r="P31" i="1"/>
  <c r="R31" i="1" s="1"/>
  <c r="P100" i="1"/>
  <c r="R100" i="1" s="1"/>
  <c r="T100" i="1" s="1"/>
  <c r="G100" i="1"/>
  <c r="U47" i="1"/>
  <c r="R47" i="1"/>
  <c r="T47" i="1" s="1"/>
  <c r="I47" i="1"/>
  <c r="U88" i="1"/>
  <c r="J88" i="1"/>
  <c r="R88" i="1"/>
  <c r="T88" i="1" s="1"/>
  <c r="J35" i="4"/>
  <c r="H58" i="4"/>
  <c r="H40" i="4"/>
  <c r="K42" i="2"/>
  <c r="K47" i="2"/>
  <c r="P58" i="2"/>
  <c r="R58" i="2" s="1"/>
  <c r="T58" i="2" s="1"/>
  <c r="G58" i="2"/>
  <c r="K58" i="2"/>
  <c r="K119" i="1"/>
  <c r="G117" i="1"/>
  <c r="P117" i="1"/>
  <c r="G85" i="1"/>
  <c r="P85" i="1"/>
  <c r="R85" i="1" s="1"/>
  <c r="U41" i="1"/>
  <c r="R41" i="1"/>
  <c r="T41" i="1"/>
  <c r="P69" i="1"/>
  <c r="G69" i="1"/>
  <c r="P48" i="1"/>
  <c r="G48" i="1"/>
  <c r="I43" i="1"/>
  <c r="U43" i="1"/>
  <c r="R43" i="1"/>
  <c r="T43" i="1"/>
  <c r="U105" i="1"/>
  <c r="R105" i="1"/>
  <c r="T105" i="1" s="1"/>
  <c r="K105" i="1"/>
  <c r="U118" i="1"/>
  <c r="K118" i="1"/>
  <c r="U75" i="1"/>
  <c r="J75" i="1"/>
  <c r="R75" i="1"/>
  <c r="T75" i="1" s="1"/>
  <c r="U122" i="1"/>
  <c r="K122" i="1"/>
  <c r="I48" i="1"/>
  <c r="U100" i="1"/>
  <c r="K100" i="1"/>
  <c r="R59" i="2"/>
  <c r="T59" i="2" s="1"/>
  <c r="K113" i="1"/>
  <c r="U126" i="1"/>
  <c r="K126" i="1"/>
  <c r="R96" i="1"/>
  <c r="T96" i="1" s="1"/>
  <c r="U96" i="1"/>
  <c r="K96" i="1"/>
  <c r="L50" i="2"/>
  <c r="K121" i="1"/>
  <c r="R121" i="1"/>
  <c r="T121" i="1" s="1"/>
  <c r="U121" i="1"/>
  <c r="R123" i="1"/>
  <c r="T123" i="1" s="1"/>
  <c r="K123" i="1"/>
  <c r="K84" i="1"/>
  <c r="U84" i="1"/>
  <c r="T84" i="1"/>
  <c r="K73" i="1"/>
  <c r="K67" i="1"/>
  <c r="H41" i="4"/>
  <c r="R69" i="1"/>
  <c r="T69" i="1" s="1"/>
  <c r="K69" i="1"/>
  <c r="U69" i="1"/>
  <c r="U31" i="1"/>
  <c r="H31" i="1"/>
  <c r="T31" i="1"/>
  <c r="U34" i="1"/>
  <c r="R34" i="1"/>
  <c r="T34" i="1" s="1"/>
  <c r="H34" i="1"/>
  <c r="U125" i="1"/>
  <c r="K125" i="1"/>
  <c r="R125" i="1"/>
  <c r="T125" i="1" s="1"/>
  <c r="R94" i="1"/>
  <c r="T94" i="1"/>
  <c r="U94" i="1"/>
  <c r="K94" i="1"/>
  <c r="K117" i="1"/>
  <c r="K72" i="1"/>
  <c r="U72" i="1"/>
  <c r="U63" i="1"/>
  <c r="K63" i="1"/>
  <c r="R59" i="1"/>
  <c r="T59" i="1" s="1"/>
  <c r="U59" i="1"/>
  <c r="K59" i="1"/>
  <c r="U36" i="1"/>
  <c r="H36" i="1"/>
  <c r="R36" i="1"/>
  <c r="T36" i="1" s="1"/>
  <c r="R42" i="1"/>
  <c r="T42" i="1" s="1"/>
  <c r="J42" i="1"/>
  <c r="J78" i="1"/>
  <c r="U78" i="1"/>
  <c r="R98" i="1"/>
  <c r="T98" i="1"/>
  <c r="U98" i="1"/>
  <c r="K98" i="1"/>
  <c r="K66" i="1"/>
  <c r="U66" i="1"/>
  <c r="R66" i="1"/>
  <c r="T66" i="1" s="1"/>
  <c r="K124" i="1"/>
  <c r="U124" i="1"/>
  <c r="R124" i="1"/>
  <c r="T124" i="1" s="1"/>
  <c r="K91" i="1"/>
  <c r="K85" i="1"/>
  <c r="U85" i="1"/>
  <c r="T85" i="1"/>
  <c r="C11" i="2"/>
  <c r="C12" i="4"/>
  <c r="C12" i="2"/>
  <c r="C11" i="4"/>
  <c r="G142" i="1" l="1"/>
  <c r="P142" i="1"/>
  <c r="G139" i="1"/>
  <c r="P139" i="1"/>
  <c r="G141" i="1"/>
  <c r="P141" i="1"/>
  <c r="G138" i="1"/>
  <c r="P138" i="1"/>
  <c r="G135" i="1"/>
  <c r="P135" i="1"/>
  <c r="R140" i="1"/>
  <c r="T140" i="1" s="1"/>
  <c r="G137" i="1"/>
  <c r="P137" i="1"/>
  <c r="G134" i="1"/>
  <c r="P134" i="1"/>
  <c r="K140" i="1"/>
  <c r="K136" i="1"/>
  <c r="U140" i="1"/>
  <c r="U136" i="1"/>
  <c r="R24" i="4"/>
  <c r="T24" i="4" s="1"/>
  <c r="U24" i="4"/>
  <c r="R87" i="4"/>
  <c r="T87" i="4" s="1"/>
  <c r="U87" i="4"/>
  <c r="F50" i="5"/>
  <c r="K50" i="5"/>
  <c r="J50" i="5"/>
  <c r="H50" i="5"/>
  <c r="P57" i="2"/>
  <c r="R57" i="2" s="1"/>
  <c r="T57" i="2" s="1"/>
  <c r="R73" i="4"/>
  <c r="T73" i="4" s="1"/>
  <c r="U73" i="4"/>
  <c r="P33" i="2"/>
  <c r="R33" i="2" s="1"/>
  <c r="T33" i="2" s="1"/>
  <c r="U108" i="1"/>
  <c r="R108" i="1"/>
  <c r="T108" i="1" s="1"/>
  <c r="P55" i="2"/>
  <c r="R55" i="2" s="1"/>
  <c r="T55" i="2" s="1"/>
  <c r="V5" i="2"/>
  <c r="V6" i="2"/>
  <c r="V14" i="2"/>
  <c r="P37" i="2"/>
  <c r="R37" i="2" s="1"/>
  <c r="T37" i="2" s="1"/>
  <c r="P28" i="2"/>
  <c r="R28" i="2" s="1"/>
  <c r="T28" i="2" s="1"/>
  <c r="P36" i="2"/>
  <c r="R36" i="2" s="1"/>
  <c r="P24" i="2"/>
  <c r="R24" i="2" s="1"/>
  <c r="P41" i="2"/>
  <c r="R41" i="2" s="1"/>
  <c r="T41" i="2" s="1"/>
  <c r="P27" i="2"/>
  <c r="R27" i="2" s="1"/>
  <c r="T27" i="2" s="1"/>
  <c r="E14" i="2" s="1"/>
  <c r="D15" i="2"/>
  <c r="C19" i="2" s="1"/>
  <c r="V7" i="2"/>
  <c r="V15" i="2"/>
  <c r="V8" i="2"/>
  <c r="V16" i="2"/>
  <c r="P30" i="2"/>
  <c r="R30" i="2" s="1"/>
  <c r="T30" i="2" s="1"/>
  <c r="P38" i="2"/>
  <c r="R38" i="2" s="1"/>
  <c r="T38" i="2" s="1"/>
  <c r="P42" i="2"/>
  <c r="R42" i="2" s="1"/>
  <c r="T42" i="2" s="1"/>
  <c r="P39" i="2"/>
  <c r="R39" i="2" s="1"/>
  <c r="T39" i="2" s="1"/>
  <c r="V9" i="2"/>
  <c r="V17" i="2"/>
  <c r="P43" i="2"/>
  <c r="R43" i="2" s="1"/>
  <c r="T43" i="2" s="1"/>
  <c r="P32" i="2"/>
  <c r="R32" i="2" s="1"/>
  <c r="T32" i="2" s="1"/>
  <c r="P54" i="2"/>
  <c r="R54" i="2" s="1"/>
  <c r="T54" i="2" s="1"/>
  <c r="P53" i="2"/>
  <c r="R53" i="2" s="1"/>
  <c r="T53" i="2" s="1"/>
  <c r="V3" i="2"/>
  <c r="V11" i="2"/>
  <c r="V2" i="2"/>
  <c r="P31" i="2"/>
  <c r="R31" i="2" s="1"/>
  <c r="T31" i="2" s="1"/>
  <c r="P47" i="2"/>
  <c r="R47" i="2" s="1"/>
  <c r="T47" i="2" s="1"/>
  <c r="P56" i="2"/>
  <c r="R56" i="2" s="1"/>
  <c r="T56" i="2" s="1"/>
  <c r="P35" i="2"/>
  <c r="R35" i="2" s="1"/>
  <c r="T35" i="2" s="1"/>
  <c r="P51" i="2"/>
  <c r="R51" i="2" s="1"/>
  <c r="T51" i="2" s="1"/>
  <c r="P21" i="2"/>
  <c r="R21" i="2" s="1"/>
  <c r="P48" i="2"/>
  <c r="R48" i="2" s="1"/>
  <c r="T48" i="2" s="1"/>
  <c r="K57" i="5"/>
  <c r="I57" i="5"/>
  <c r="F57" i="5"/>
  <c r="J57" i="5"/>
  <c r="U49" i="4"/>
  <c r="R49" i="4"/>
  <c r="T49" i="4" s="1"/>
  <c r="U25" i="4"/>
  <c r="R59" i="4"/>
  <c r="T59" i="4" s="1"/>
  <c r="U59" i="4"/>
  <c r="P23" i="2"/>
  <c r="R23" i="2" s="1"/>
  <c r="R45" i="4"/>
  <c r="T45" i="4" s="1"/>
  <c r="U45" i="4"/>
  <c r="R37" i="4"/>
  <c r="T37" i="4" s="1"/>
  <c r="U37" i="4"/>
  <c r="P52" i="2"/>
  <c r="R52" i="2" s="1"/>
  <c r="T52" i="2" s="1"/>
  <c r="V4" i="2"/>
  <c r="U113" i="1"/>
  <c r="R91" i="1"/>
  <c r="T91" i="1" s="1"/>
  <c r="R67" i="1"/>
  <c r="T67" i="1" s="1"/>
  <c r="U50" i="4"/>
  <c r="R50" i="4"/>
  <c r="T50" i="4" s="1"/>
  <c r="P44" i="2"/>
  <c r="R44" i="2" s="1"/>
  <c r="T44" i="2" s="1"/>
  <c r="I52" i="5"/>
  <c r="K52" i="5"/>
  <c r="L52" i="5"/>
  <c r="H52" i="5"/>
  <c r="J52" i="5"/>
  <c r="I23" i="5"/>
  <c r="F23" i="5"/>
  <c r="J23" i="5"/>
  <c r="L23" i="5"/>
  <c r="U52" i="4"/>
  <c r="R52" i="4"/>
  <c r="T52" i="4" s="1"/>
  <c r="R67" i="4"/>
  <c r="T67" i="4" s="1"/>
  <c r="U67" i="4"/>
  <c r="P29" i="2"/>
  <c r="R29" i="2" s="1"/>
  <c r="T29" i="2" s="1"/>
  <c r="H65" i="5"/>
  <c r="F65" i="5"/>
  <c r="J65" i="5"/>
  <c r="K65" i="5"/>
  <c r="H62" i="5"/>
  <c r="L62" i="5"/>
  <c r="J62" i="5"/>
  <c r="I28" i="5"/>
  <c r="F28" i="5"/>
  <c r="J28" i="5"/>
  <c r="K28" i="5"/>
  <c r="H28" i="5"/>
  <c r="R35" i="4"/>
  <c r="T35" i="4" s="1"/>
  <c r="U35" i="4"/>
  <c r="R57" i="1"/>
  <c r="T57" i="1" s="1"/>
  <c r="U57" i="1"/>
  <c r="R55" i="4"/>
  <c r="T55" i="4" s="1"/>
  <c r="U39" i="4"/>
  <c r="R39" i="4"/>
  <c r="T39" i="4" s="1"/>
  <c r="R115" i="1"/>
  <c r="T115" i="1" s="1"/>
  <c r="U115" i="1"/>
  <c r="U79" i="4"/>
  <c r="R79" i="4"/>
  <c r="T79" i="4" s="1"/>
  <c r="R104" i="4"/>
  <c r="T104" i="4" s="1"/>
  <c r="P34" i="2"/>
  <c r="R34" i="2" s="1"/>
  <c r="T34" i="2" s="1"/>
  <c r="V18" i="2"/>
  <c r="I71" i="5"/>
  <c r="L71" i="5"/>
  <c r="H71" i="5"/>
  <c r="K71" i="5"/>
  <c r="F54" i="5"/>
  <c r="L54" i="5"/>
  <c r="H54" i="5"/>
  <c r="I54" i="5"/>
  <c r="J54" i="5"/>
  <c r="H40" i="5"/>
  <c r="I40" i="5"/>
  <c r="F40" i="5"/>
  <c r="L40" i="5"/>
  <c r="H34" i="5"/>
  <c r="L34" i="5"/>
  <c r="J34" i="5"/>
  <c r="K34" i="5"/>
  <c r="I34" i="5"/>
  <c r="R88" i="4"/>
  <c r="T88" i="4" s="1"/>
  <c r="U88" i="4"/>
  <c r="P40" i="2"/>
  <c r="R40" i="2" s="1"/>
  <c r="T40" i="2" s="1"/>
  <c r="V13" i="2"/>
  <c r="K76" i="5"/>
  <c r="L76" i="5"/>
  <c r="I76" i="5"/>
  <c r="H46" i="5"/>
  <c r="K46" i="5"/>
  <c r="J46" i="5"/>
  <c r="I46" i="5"/>
  <c r="F46" i="5"/>
  <c r="L46" i="5"/>
  <c r="R13" i="4"/>
  <c r="R9" i="4"/>
  <c r="P47" i="4"/>
  <c r="P53" i="4"/>
  <c r="P82" i="4"/>
  <c r="P97" i="4"/>
  <c r="U97" i="4" s="1"/>
  <c r="P95" i="4"/>
  <c r="P71" i="4"/>
  <c r="P30" i="4"/>
  <c r="P42" i="4"/>
  <c r="P21" i="4"/>
  <c r="R21" i="4" s="1"/>
  <c r="T21" i="4" s="1"/>
  <c r="P41" i="4"/>
  <c r="P80" i="4"/>
  <c r="R2" i="4"/>
  <c r="R10" i="4"/>
  <c r="P78" i="4"/>
  <c r="P38" i="4"/>
  <c r="P36" i="4"/>
  <c r="P44" i="4"/>
  <c r="P66" i="4"/>
  <c r="P102" i="4"/>
  <c r="P98" i="4"/>
  <c r="P65" i="4"/>
  <c r="P77" i="4"/>
  <c r="P62" i="4"/>
  <c r="P93" i="4"/>
  <c r="P43" i="4"/>
  <c r="R3" i="4"/>
  <c r="R11" i="4"/>
  <c r="P46" i="4"/>
  <c r="P28" i="4"/>
  <c r="P74" i="4"/>
  <c r="P90" i="4"/>
  <c r="P83" i="4"/>
  <c r="P69" i="4"/>
  <c r="P101" i="4"/>
  <c r="P34" i="4"/>
  <c r="P84" i="4"/>
  <c r="R4" i="4"/>
  <c r="R12" i="4"/>
  <c r="P89" i="4"/>
  <c r="P85" i="4"/>
  <c r="P91" i="4"/>
  <c r="R17" i="4"/>
  <c r="P40" i="4"/>
  <c r="P58" i="4"/>
  <c r="P72" i="4"/>
  <c r="P103" i="4"/>
  <c r="R16" i="4"/>
  <c r="P81" i="4"/>
  <c r="R6" i="4"/>
  <c r="P54" i="4"/>
  <c r="P96" i="4"/>
  <c r="P76" i="4"/>
  <c r="P32" i="4"/>
  <c r="P57" i="4"/>
  <c r="P56" i="4"/>
  <c r="P61" i="4"/>
  <c r="P100" i="4"/>
  <c r="P48" i="4"/>
  <c r="P33" i="4"/>
  <c r="D15" i="4"/>
  <c r="C19" i="4" s="1"/>
  <c r="R73" i="1"/>
  <c r="T73" i="1" s="1"/>
  <c r="P46" i="2"/>
  <c r="R46" i="2" s="1"/>
  <c r="T46" i="2" s="1"/>
  <c r="P49" i="2"/>
  <c r="R49" i="2" s="1"/>
  <c r="T49" i="2" s="1"/>
  <c r="R87" i="1"/>
  <c r="T87" i="1" s="1"/>
  <c r="U70" i="1"/>
  <c r="R70" i="1"/>
  <c r="T70" i="1" s="1"/>
  <c r="V12" i="2"/>
  <c r="F32" i="5"/>
  <c r="L27" i="5"/>
  <c r="H64" i="5"/>
  <c r="L48" i="5"/>
  <c r="K32" i="5"/>
  <c r="K21" i="5"/>
  <c r="J38" i="5"/>
  <c r="J27" i="5"/>
  <c r="R14" i="4"/>
  <c r="W15" i="1"/>
  <c r="P129" i="1"/>
  <c r="K27" i="5"/>
  <c r="W7" i="1"/>
  <c r="L55" i="5"/>
  <c r="J48" i="5"/>
  <c r="J47" i="5"/>
  <c r="W11" i="1"/>
  <c r="J55" i="5"/>
  <c r="F21" i="5"/>
  <c r="W10" i="1"/>
  <c r="I55" i="5"/>
  <c r="L32" i="5"/>
  <c r="W5" i="1"/>
  <c r="G132" i="1"/>
  <c r="P132" i="1"/>
  <c r="G131" i="1"/>
  <c r="P131" i="1"/>
  <c r="G128" i="1"/>
  <c r="P128" i="1"/>
  <c r="K130" i="1"/>
  <c r="G127" i="1"/>
  <c r="P127" i="1"/>
  <c r="G133" i="1"/>
  <c r="G129" i="1"/>
  <c r="P130" i="1"/>
  <c r="U130" i="1" s="1"/>
  <c r="O84" i="4"/>
  <c r="O79" i="4"/>
  <c r="O56" i="4"/>
  <c r="O42" i="4"/>
  <c r="O71" i="4"/>
  <c r="O74" i="4"/>
  <c r="O32" i="4"/>
  <c r="O26" i="4"/>
  <c r="O45" i="4"/>
  <c r="O68" i="4"/>
  <c r="O49" i="4"/>
  <c r="O94" i="4"/>
  <c r="O47" i="4"/>
  <c r="O98" i="4"/>
  <c r="O54" i="4"/>
  <c r="O61" i="4"/>
  <c r="O35" i="4"/>
  <c r="O29" i="4"/>
  <c r="O91" i="4"/>
  <c r="O69" i="4"/>
  <c r="O50" i="4"/>
  <c r="O103" i="4"/>
  <c r="O75" i="4"/>
  <c r="O24" i="4"/>
  <c r="O93" i="4"/>
  <c r="C15" i="4"/>
  <c r="O80" i="4"/>
  <c r="O59" i="4"/>
  <c r="O89" i="4"/>
  <c r="O87" i="4"/>
  <c r="O40" i="4"/>
  <c r="O44" i="4"/>
  <c r="O38" i="4"/>
  <c r="O65" i="4"/>
  <c r="O53" i="4"/>
  <c r="O96" i="4"/>
  <c r="O48" i="4"/>
  <c r="O21" i="4"/>
  <c r="O36" i="4"/>
  <c r="O83" i="4"/>
  <c r="O78" i="4"/>
  <c r="O58" i="4"/>
  <c r="O37" i="4"/>
  <c r="O52" i="4"/>
  <c r="O33" i="4"/>
  <c r="O99" i="4"/>
  <c r="O101" i="4"/>
  <c r="O25" i="4"/>
  <c r="O57" i="4"/>
  <c r="O90" i="4"/>
  <c r="O46" i="4"/>
  <c r="O72" i="4"/>
  <c r="O95" i="4"/>
  <c r="O85" i="4"/>
  <c r="O92" i="4"/>
  <c r="O86" i="4"/>
  <c r="O82" i="4"/>
  <c r="O67" i="4"/>
  <c r="O41" i="4"/>
  <c r="O51" i="4"/>
  <c r="O81" i="4"/>
  <c r="O27" i="4"/>
  <c r="O43" i="4"/>
  <c r="O66" i="4"/>
  <c r="O34" i="4"/>
  <c r="O60" i="4"/>
  <c r="O76" i="4"/>
  <c r="O77" i="4"/>
  <c r="O31" i="4"/>
  <c r="O22" i="4"/>
  <c r="O70" i="4"/>
  <c r="O28" i="4"/>
  <c r="O88" i="4"/>
  <c r="O30" i="4"/>
  <c r="O97" i="4"/>
  <c r="O23" i="4"/>
  <c r="O100" i="4"/>
  <c r="O39" i="4"/>
  <c r="O62" i="4"/>
  <c r="O63" i="4"/>
  <c r="O104" i="4"/>
  <c r="O55" i="4"/>
  <c r="O64" i="4"/>
  <c r="O102" i="4"/>
  <c r="O73" i="4"/>
  <c r="O52" i="2"/>
  <c r="O46" i="2"/>
  <c r="O56" i="2"/>
  <c r="C15" i="2"/>
  <c r="O47" i="2"/>
  <c r="O54" i="2"/>
  <c r="O57" i="2"/>
  <c r="O50" i="2"/>
  <c r="O53" i="2"/>
  <c r="O51" i="2"/>
  <c r="O59" i="2"/>
  <c r="O55" i="2"/>
  <c r="O48" i="2"/>
  <c r="O58" i="2"/>
  <c r="O49" i="2"/>
  <c r="C16" i="2"/>
  <c r="D18" i="2" s="1"/>
  <c r="C16" i="4"/>
  <c r="D18" i="4" s="1"/>
  <c r="H45" i="5"/>
  <c r="J45" i="5"/>
  <c r="I45" i="5"/>
  <c r="F45" i="5"/>
  <c r="L45" i="5"/>
  <c r="K45" i="5"/>
  <c r="U48" i="1"/>
  <c r="R48" i="1"/>
  <c r="T48" i="1" s="1"/>
  <c r="R117" i="1"/>
  <c r="T117" i="1" s="1"/>
  <c r="U117" i="1"/>
  <c r="B15" i="3"/>
  <c r="I13" i="3"/>
  <c r="J13" i="3"/>
  <c r="D13" i="3"/>
  <c r="P13" i="3"/>
  <c r="L13" i="3"/>
  <c r="M13" i="3"/>
  <c r="F13" i="3"/>
  <c r="K13" i="3"/>
  <c r="Q13" i="3"/>
  <c r="O13" i="3"/>
  <c r="C13" i="3"/>
  <c r="N13" i="3"/>
  <c r="G13" i="3"/>
  <c r="E13" i="3"/>
  <c r="J70" i="5"/>
  <c r="K70" i="5"/>
  <c r="H70" i="5"/>
  <c r="F70" i="5"/>
  <c r="I70" i="5"/>
  <c r="L70" i="5"/>
  <c r="J21" i="3"/>
  <c r="H21" i="3"/>
  <c r="F21" i="3"/>
  <c r="K21" i="3"/>
  <c r="L21" i="3"/>
  <c r="I21" i="3"/>
  <c r="H41" i="5"/>
  <c r="J41" i="5"/>
  <c r="I41" i="5"/>
  <c r="F41" i="5"/>
  <c r="L41" i="5"/>
  <c r="K41" i="5"/>
  <c r="U21" i="4"/>
  <c r="R30" i="1"/>
  <c r="T30" i="1" s="1"/>
  <c r="U30" i="1"/>
  <c r="U90" i="4"/>
  <c r="R90" i="4"/>
  <c r="T90" i="4" s="1"/>
  <c r="U21" i="1"/>
  <c r="R21" i="1"/>
  <c r="T21" i="1" s="1"/>
  <c r="U29" i="1"/>
  <c r="R29" i="1"/>
  <c r="T29" i="1" s="1"/>
  <c r="U52" i="1"/>
  <c r="R52" i="1"/>
  <c r="T52" i="1" s="1"/>
  <c r="U104" i="1"/>
  <c r="R104" i="1"/>
  <c r="T104" i="1" s="1"/>
  <c r="U39" i="1"/>
  <c r="R39" i="1"/>
  <c r="T39" i="1" s="1"/>
  <c r="L80" i="5"/>
  <c r="K80" i="5"/>
  <c r="H80" i="5"/>
  <c r="J80" i="5"/>
  <c r="I80" i="5"/>
  <c r="F80" i="5"/>
  <c r="F73" i="5"/>
  <c r="H73" i="5"/>
  <c r="I73" i="5"/>
  <c r="L73" i="5"/>
  <c r="K73" i="5"/>
  <c r="R82" i="4"/>
  <c r="T82" i="4" s="1"/>
  <c r="U82" i="4"/>
  <c r="I75" i="5"/>
  <c r="L75" i="5"/>
  <c r="F75" i="5"/>
  <c r="J75" i="5"/>
  <c r="H75" i="5"/>
  <c r="K75" i="5"/>
  <c r="H22" i="5"/>
  <c r="K22" i="5"/>
  <c r="L22" i="5"/>
  <c r="J22" i="5"/>
  <c r="I22" i="5"/>
  <c r="F22" i="5"/>
  <c r="U64" i="4"/>
  <c r="R64" i="4"/>
  <c r="T64" i="4" s="1"/>
  <c r="J58" i="5"/>
  <c r="L58" i="5"/>
  <c r="H58" i="5"/>
  <c r="I58" i="5"/>
  <c r="K58" i="5"/>
  <c r="F58" i="5"/>
  <c r="R27" i="4"/>
  <c r="T27" i="4" s="1"/>
  <c r="U27" i="4"/>
  <c r="R75" i="4"/>
  <c r="T75" i="4" s="1"/>
  <c r="U75" i="4"/>
  <c r="H26" i="5"/>
  <c r="F26" i="5"/>
  <c r="K26" i="5"/>
  <c r="L26" i="5"/>
  <c r="I26" i="5"/>
  <c r="F13" i="5"/>
  <c r="I13" i="5"/>
  <c r="K13" i="5"/>
  <c r="C13" i="5"/>
  <c r="G13" i="5"/>
  <c r="L13" i="5"/>
  <c r="Q13" i="5"/>
  <c r="D13" i="5"/>
  <c r="N13" i="5"/>
  <c r="H13" i="5"/>
  <c r="M13" i="5"/>
  <c r="E13" i="5"/>
  <c r="P13" i="5"/>
  <c r="R119" i="1"/>
  <c r="T119" i="1" s="1"/>
  <c r="H37" i="5"/>
  <c r="F37" i="5"/>
  <c r="L37" i="5"/>
  <c r="K37" i="5"/>
  <c r="J37" i="5"/>
  <c r="I37" i="5"/>
  <c r="F68" i="5"/>
  <c r="J68" i="5"/>
  <c r="H68" i="5"/>
  <c r="K68" i="5"/>
  <c r="L63" i="5"/>
  <c r="F63" i="5"/>
  <c r="K63" i="5"/>
  <c r="H63" i="5"/>
  <c r="I63" i="5"/>
  <c r="J63" i="5"/>
  <c r="F78" i="5"/>
  <c r="F77" i="5"/>
  <c r="K74" i="5"/>
  <c r="K72" i="5"/>
  <c r="I64" i="5"/>
  <c r="L57" i="5"/>
  <c r="F52" i="5"/>
  <c r="F35" i="5"/>
  <c r="J51" i="5"/>
  <c r="R51" i="4"/>
  <c r="T51" i="4" s="1"/>
  <c r="K78" i="5"/>
  <c r="J71" i="5"/>
  <c r="L69" i="5"/>
  <c r="L56" i="5"/>
  <c r="H51" i="5"/>
  <c r="I35" i="5"/>
  <c r="H35" i="5"/>
  <c r="R97" i="4"/>
  <c r="T97" i="4" s="1"/>
  <c r="J56" i="5"/>
  <c r="F31" i="5"/>
  <c r="H31" i="5"/>
  <c r="I31" i="5"/>
  <c r="J31" i="5"/>
  <c r="W18" i="1"/>
  <c r="W8" i="1"/>
  <c r="W17" i="1"/>
  <c r="D18" i="5"/>
  <c r="C11" i="1"/>
  <c r="K18" i="5"/>
  <c r="L18" i="3"/>
  <c r="G18" i="3"/>
  <c r="H18" i="5"/>
  <c r="C12" i="1"/>
  <c r="C18" i="3"/>
  <c r="I18" i="5"/>
  <c r="K18" i="3"/>
  <c r="J18" i="5"/>
  <c r="J18" i="3"/>
  <c r="H18" i="3"/>
  <c r="C18" i="5"/>
  <c r="D18" i="3"/>
  <c r="I18" i="3"/>
  <c r="F18" i="5"/>
  <c r="F18" i="3"/>
  <c r="L18" i="5"/>
  <c r="G18" i="5"/>
  <c r="O136" i="1" l="1"/>
  <c r="O140" i="1"/>
  <c r="O135" i="1"/>
  <c r="O137" i="1"/>
  <c r="O141" i="1"/>
  <c r="O134" i="1"/>
  <c r="O138" i="1"/>
  <c r="O142" i="1"/>
  <c r="O139" i="1"/>
  <c r="U134" i="1"/>
  <c r="K134" i="1"/>
  <c r="R134" i="1"/>
  <c r="T134" i="1" s="1"/>
  <c r="K141" i="1"/>
  <c r="R141" i="1"/>
  <c r="T141" i="1" s="1"/>
  <c r="U141" i="1"/>
  <c r="K137" i="1"/>
  <c r="R137" i="1"/>
  <c r="T137" i="1" s="1"/>
  <c r="U137" i="1"/>
  <c r="U138" i="1"/>
  <c r="K138" i="1"/>
  <c r="R138" i="1"/>
  <c r="T138" i="1" s="1"/>
  <c r="R139" i="1"/>
  <c r="T139" i="1" s="1"/>
  <c r="U139" i="1"/>
  <c r="K139" i="1"/>
  <c r="R135" i="1"/>
  <c r="T135" i="1" s="1"/>
  <c r="U135" i="1"/>
  <c r="K135" i="1"/>
  <c r="U142" i="1"/>
  <c r="K142" i="1"/>
  <c r="R142" i="1"/>
  <c r="T142" i="1" s="1"/>
  <c r="U57" i="4"/>
  <c r="R57" i="4"/>
  <c r="T57" i="4" s="1"/>
  <c r="R71" i="4"/>
  <c r="T71" i="4" s="1"/>
  <c r="U71" i="4"/>
  <c r="U65" i="4"/>
  <c r="R65" i="4"/>
  <c r="T65" i="4" s="1"/>
  <c r="R56" i="4"/>
  <c r="T56" i="4" s="1"/>
  <c r="U56" i="4"/>
  <c r="U89" i="4"/>
  <c r="R89" i="4"/>
  <c r="T89" i="4" s="1"/>
  <c r="R62" i="4"/>
  <c r="T62" i="4" s="1"/>
  <c r="U62" i="4"/>
  <c r="R38" i="4"/>
  <c r="T38" i="4" s="1"/>
  <c r="U38" i="4"/>
  <c r="R30" i="4"/>
  <c r="T30" i="4" s="1"/>
  <c r="U30" i="4"/>
  <c r="R103" i="4"/>
  <c r="T103" i="4" s="1"/>
  <c r="U103" i="4"/>
  <c r="R32" i="4"/>
  <c r="T32" i="4" s="1"/>
  <c r="U32" i="4"/>
  <c r="R28" i="4"/>
  <c r="T28" i="4" s="1"/>
  <c r="U28" i="4"/>
  <c r="U76" i="4"/>
  <c r="R76" i="4"/>
  <c r="T76" i="4" s="1"/>
  <c r="R58" i="4"/>
  <c r="T58" i="4" s="1"/>
  <c r="U58" i="4"/>
  <c r="U84" i="4"/>
  <c r="R84" i="4"/>
  <c r="T84" i="4" s="1"/>
  <c r="R46" i="4"/>
  <c r="T46" i="4" s="1"/>
  <c r="U46" i="4"/>
  <c r="U98" i="4"/>
  <c r="R98" i="4"/>
  <c r="T98" i="4" s="1"/>
  <c r="R33" i="4"/>
  <c r="T33" i="4" s="1"/>
  <c r="U33" i="4"/>
  <c r="U96" i="4"/>
  <c r="R96" i="4"/>
  <c r="T96" i="4" s="1"/>
  <c r="U40" i="4"/>
  <c r="R40" i="4"/>
  <c r="T40" i="4" s="1"/>
  <c r="U34" i="4"/>
  <c r="R34" i="4"/>
  <c r="T34" i="4" s="1"/>
  <c r="R102" i="4"/>
  <c r="T102" i="4" s="1"/>
  <c r="U102" i="4"/>
  <c r="U80" i="4"/>
  <c r="R80" i="4"/>
  <c r="T80" i="4" s="1"/>
  <c r="R74" i="4"/>
  <c r="T74" i="4" s="1"/>
  <c r="U74" i="4"/>
  <c r="U48" i="4"/>
  <c r="R48" i="4"/>
  <c r="T48" i="4" s="1"/>
  <c r="R54" i="4"/>
  <c r="T54" i="4" s="1"/>
  <c r="U54" i="4"/>
  <c r="U101" i="4"/>
  <c r="R101" i="4"/>
  <c r="T101" i="4" s="1"/>
  <c r="U66" i="4"/>
  <c r="R66" i="4"/>
  <c r="T66" i="4" s="1"/>
  <c r="R41" i="4"/>
  <c r="T41" i="4" s="1"/>
  <c r="U41" i="4"/>
  <c r="R53" i="4"/>
  <c r="T53" i="4" s="1"/>
  <c r="U53" i="4"/>
  <c r="R78" i="4"/>
  <c r="T78" i="4" s="1"/>
  <c r="U78" i="4"/>
  <c r="U95" i="4"/>
  <c r="R95" i="4"/>
  <c r="T95" i="4" s="1"/>
  <c r="R100" i="4"/>
  <c r="T100" i="4" s="1"/>
  <c r="U100" i="4"/>
  <c r="U91" i="4"/>
  <c r="R91" i="4"/>
  <c r="T91" i="4" s="1"/>
  <c r="R69" i="4"/>
  <c r="T69" i="4" s="1"/>
  <c r="U69" i="4"/>
  <c r="R43" i="4"/>
  <c r="T43" i="4" s="1"/>
  <c r="U43" i="4"/>
  <c r="R44" i="4"/>
  <c r="T44" i="4" s="1"/>
  <c r="U44" i="4"/>
  <c r="U47" i="4"/>
  <c r="R47" i="4"/>
  <c r="T47" i="4" s="1"/>
  <c r="R77" i="4"/>
  <c r="T77" i="4" s="1"/>
  <c r="U77" i="4"/>
  <c r="R72" i="4"/>
  <c r="T72" i="4" s="1"/>
  <c r="U72" i="4"/>
  <c r="E14" i="4"/>
  <c r="U61" i="4"/>
  <c r="R61" i="4"/>
  <c r="T61" i="4" s="1"/>
  <c r="U81" i="4"/>
  <c r="R81" i="4"/>
  <c r="T81" i="4" s="1"/>
  <c r="R85" i="4"/>
  <c r="T85" i="4" s="1"/>
  <c r="U85" i="4"/>
  <c r="U83" i="4"/>
  <c r="R83" i="4"/>
  <c r="T83" i="4" s="1"/>
  <c r="R93" i="4"/>
  <c r="T93" i="4" s="1"/>
  <c r="U93" i="4"/>
  <c r="U36" i="4"/>
  <c r="R36" i="4"/>
  <c r="T36" i="4" s="1"/>
  <c r="R42" i="4"/>
  <c r="T42" i="4" s="1"/>
  <c r="U42" i="4"/>
  <c r="C16" i="1"/>
  <c r="D18" i="1" s="1"/>
  <c r="O129" i="1"/>
  <c r="O133" i="1"/>
  <c r="O130" i="1"/>
  <c r="O127" i="1"/>
  <c r="O131" i="1"/>
  <c r="O128" i="1"/>
  <c r="O132" i="1"/>
  <c r="O113" i="1"/>
  <c r="O107" i="1"/>
  <c r="O114" i="1"/>
  <c r="O103" i="1"/>
  <c r="O124" i="1"/>
  <c r="O112" i="1"/>
  <c r="O118" i="1"/>
  <c r="O125" i="1"/>
  <c r="O119" i="1"/>
  <c r="O105" i="1"/>
  <c r="O79" i="1"/>
  <c r="O126" i="1"/>
  <c r="O111" i="1"/>
  <c r="O116" i="1"/>
  <c r="O122" i="1"/>
  <c r="O89" i="1"/>
  <c r="O117" i="1"/>
  <c r="O121" i="1"/>
  <c r="O106" i="1"/>
  <c r="O87" i="1"/>
  <c r="C15" i="1"/>
  <c r="C18" i="1" s="1"/>
  <c r="O115" i="1"/>
  <c r="O104" i="1"/>
  <c r="O120" i="1"/>
  <c r="O101" i="1"/>
  <c r="O90" i="1"/>
  <c r="O108" i="1"/>
  <c r="O123" i="1"/>
  <c r="O109" i="1"/>
  <c r="O110" i="1"/>
  <c r="O88" i="1"/>
  <c r="R130" i="1"/>
  <c r="T130" i="1" s="1"/>
  <c r="U129" i="1"/>
  <c r="R129" i="1"/>
  <c r="T129" i="1" s="1"/>
  <c r="K129" i="1"/>
  <c r="R128" i="1"/>
  <c r="T128" i="1" s="1"/>
  <c r="U128" i="1"/>
  <c r="K128" i="1"/>
  <c r="R133" i="1"/>
  <c r="T133" i="1" s="1"/>
  <c r="U133" i="1"/>
  <c r="K133" i="1"/>
  <c r="U131" i="1"/>
  <c r="K131" i="1"/>
  <c r="R131" i="1"/>
  <c r="T131" i="1" s="1"/>
  <c r="U127" i="1"/>
  <c r="K127" i="1"/>
  <c r="R127" i="1"/>
  <c r="T127" i="1" s="1"/>
  <c r="R132" i="1"/>
  <c r="T132" i="1" s="1"/>
  <c r="U132" i="1"/>
  <c r="K132" i="1"/>
  <c r="O2" i="3"/>
  <c r="O3" i="3"/>
  <c r="O6" i="5"/>
  <c r="O5" i="5"/>
  <c r="O4" i="5"/>
  <c r="O1" i="3"/>
  <c r="O1" i="5"/>
  <c r="O2" i="5"/>
  <c r="O3" i="5"/>
  <c r="O5" i="3"/>
  <c r="O6" i="3"/>
  <c r="O4" i="3"/>
  <c r="C18" i="4"/>
  <c r="F18" i="4"/>
  <c r="F19" i="4" s="1"/>
  <c r="F18" i="2"/>
  <c r="F19" i="2" s="1"/>
  <c r="C18" i="2"/>
  <c r="E18" i="3"/>
  <c r="E18" i="5"/>
  <c r="E14" i="1" l="1"/>
  <c r="F18" i="1"/>
  <c r="F19" i="1" s="1"/>
  <c r="Q40" i="5"/>
  <c r="Q83" i="5"/>
  <c r="Q85" i="5"/>
  <c r="Q119" i="5"/>
  <c r="Q182" i="5"/>
  <c r="Q215" i="5"/>
  <c r="Q315" i="5"/>
  <c r="Q109" i="5"/>
  <c r="Q25" i="5"/>
  <c r="Q103" i="5"/>
  <c r="Q241" i="5"/>
  <c r="Q269" i="5"/>
  <c r="Q184" i="5"/>
  <c r="Q70" i="5"/>
  <c r="Q249" i="5"/>
  <c r="Q230" i="5"/>
  <c r="Q299" i="5"/>
  <c r="Q126" i="5"/>
  <c r="Q160" i="5"/>
  <c r="Q297" i="5"/>
  <c r="Q91" i="5"/>
  <c r="Q157" i="5"/>
  <c r="Q289" i="5"/>
  <c r="Q29" i="5"/>
  <c r="Q193" i="5"/>
  <c r="Q284" i="5"/>
  <c r="Q279" i="5"/>
  <c r="Q111" i="5"/>
  <c r="Q202" i="5"/>
  <c r="Q287" i="5"/>
  <c r="Q114" i="5"/>
  <c r="Q191" i="5"/>
  <c r="Q252" i="5"/>
  <c r="Q53" i="5"/>
  <c r="Q225" i="5"/>
  <c r="Q316" i="5"/>
  <c r="Q333" i="5"/>
  <c r="Q143" i="5"/>
  <c r="Q234" i="5"/>
  <c r="Q320" i="5"/>
  <c r="Q49" i="5"/>
  <c r="Q122" i="5"/>
  <c r="Q92" i="5"/>
  <c r="Q142" i="5"/>
  <c r="Q197" i="5"/>
  <c r="Q181" i="5"/>
  <c r="Q334" i="5"/>
  <c r="Q28" i="5"/>
  <c r="Q27" i="5"/>
  <c r="Q162" i="5"/>
  <c r="Q216" i="5"/>
  <c r="Q212" i="5"/>
  <c r="Q295" i="5"/>
  <c r="Q78" i="5"/>
  <c r="Q240" i="5"/>
  <c r="Q259" i="5"/>
  <c r="Q32" i="5"/>
  <c r="Q95" i="5"/>
  <c r="Q285" i="5"/>
  <c r="Q337" i="5"/>
  <c r="Q121" i="5"/>
  <c r="Q179" i="5"/>
  <c r="Q244" i="5"/>
  <c r="Q101" i="5"/>
  <c r="Q192" i="5"/>
  <c r="Q166" i="5"/>
  <c r="Q288" i="5"/>
  <c r="Q116" i="5"/>
  <c r="Q227" i="5"/>
  <c r="Q330" i="5"/>
  <c r="Q161" i="5"/>
  <c r="Q149" i="5"/>
  <c r="Q286" i="5"/>
  <c r="Q100" i="5"/>
  <c r="Q224" i="5"/>
  <c r="Q239" i="5"/>
  <c r="Q47" i="5"/>
  <c r="Q86" i="5"/>
  <c r="Q261" i="5"/>
  <c r="Q323" i="5"/>
  <c r="Q51" i="5"/>
  <c r="Q186" i="5"/>
  <c r="Q98" i="5"/>
  <c r="Q94" i="5"/>
  <c r="Q195" i="5"/>
  <c r="Q273" i="5"/>
  <c r="Q307" i="5"/>
  <c r="Q63" i="5"/>
  <c r="Q45" i="5"/>
  <c r="Q145" i="5"/>
  <c r="Q148" i="5"/>
  <c r="Q292" i="5"/>
  <c r="Q326" i="5"/>
  <c r="Q58" i="5"/>
  <c r="Q199" i="5"/>
  <c r="Q265" i="5"/>
  <c r="Q43" i="5"/>
  <c r="Q180" i="5"/>
  <c r="Q268" i="5"/>
  <c r="Q313" i="5"/>
  <c r="Q136" i="5"/>
  <c r="Q38" i="5"/>
  <c r="Q31" i="5"/>
  <c r="Q105" i="5"/>
  <c r="Q155" i="5"/>
  <c r="Q226" i="5"/>
  <c r="Q258" i="5"/>
  <c r="Q52" i="5"/>
  <c r="Q80" i="5"/>
  <c r="Q64" i="5"/>
  <c r="Q128" i="5"/>
  <c r="Q133" i="5"/>
  <c r="Q267" i="5"/>
  <c r="Q237" i="5"/>
  <c r="Q170" i="5"/>
  <c r="Q151" i="5"/>
  <c r="Q140" i="5"/>
  <c r="Q73" i="5"/>
  <c r="Q257" i="5"/>
  <c r="Q243" i="5"/>
  <c r="Q321" i="5"/>
  <c r="Q134" i="5"/>
  <c r="Q211" i="5"/>
  <c r="Q306" i="5"/>
  <c r="Q96" i="5"/>
  <c r="Q168" i="5"/>
  <c r="Q222" i="5"/>
  <c r="Q22" i="5"/>
  <c r="Q201" i="5"/>
  <c r="Q300" i="5"/>
  <c r="Q282" i="5"/>
  <c r="Q124" i="5"/>
  <c r="Q238" i="5"/>
  <c r="Q280" i="5"/>
  <c r="Q138" i="5"/>
  <c r="Q198" i="5"/>
  <c r="Q255" i="5"/>
  <c r="Q61" i="5"/>
  <c r="Q233" i="5"/>
  <c r="Q204" i="5"/>
  <c r="Q325" i="5"/>
  <c r="Q76" i="5"/>
  <c r="Q48" i="5"/>
  <c r="Q88" i="5"/>
  <c r="Q209" i="5"/>
  <c r="Q229" i="5"/>
  <c r="Q278" i="5"/>
  <c r="Q75" i="5"/>
  <c r="Q99" i="5"/>
  <c r="Q55" i="5"/>
  <c r="Q108" i="5"/>
  <c r="Q214" i="5"/>
  <c r="Q256" i="5"/>
  <c r="Q296" i="5"/>
  <c r="Q112" i="5"/>
  <c r="Q190" i="5"/>
  <c r="Q291" i="5"/>
  <c r="Q82" i="5"/>
  <c r="Q110" i="5"/>
  <c r="Q266" i="5"/>
  <c r="Q59" i="5"/>
  <c r="Q102" i="5"/>
  <c r="Q293" i="5"/>
  <c r="Q271" i="5"/>
  <c r="Q129" i="5"/>
  <c r="Q205" i="5"/>
  <c r="Q262" i="5"/>
  <c r="Q57" i="5"/>
  <c r="Q200" i="5"/>
  <c r="Q213" i="5"/>
  <c r="Q41" i="5"/>
  <c r="Q139" i="5"/>
  <c r="Q203" i="5"/>
  <c r="Q336" i="5"/>
  <c r="Q169" i="5"/>
  <c r="Q171" i="5"/>
  <c r="Q294" i="5"/>
  <c r="Q69" i="5"/>
  <c r="Q232" i="5"/>
  <c r="Q245" i="5"/>
  <c r="Q84" i="5"/>
  <c r="Q26" i="5"/>
  <c r="Q130" i="5"/>
  <c r="Q176" i="5"/>
  <c r="Q301" i="5"/>
  <c r="Q327" i="5"/>
  <c r="Q50" i="5"/>
  <c r="Q154" i="5"/>
  <c r="Q72" i="5"/>
  <c r="Q132" i="5"/>
  <c r="Q156" i="5"/>
  <c r="Q235" i="5"/>
  <c r="Q318" i="5"/>
  <c r="Q118" i="5"/>
  <c r="Q152" i="5"/>
  <c r="Q331" i="5"/>
  <c r="Q66" i="5"/>
  <c r="Q207" i="5"/>
  <c r="Q281" i="5"/>
  <c r="Q21" i="5"/>
  <c r="Q189" i="5"/>
  <c r="Q276" i="5"/>
  <c r="Q328" i="5"/>
  <c r="Q44" i="5"/>
  <c r="Q173" i="5"/>
  <c r="Q332" i="5"/>
  <c r="Q81" i="5"/>
  <c r="Q150" i="5"/>
  <c r="Q221" i="5"/>
  <c r="Q30" i="5"/>
  <c r="Q217" i="5"/>
  <c r="Q308" i="5"/>
  <c r="Q305" i="5"/>
  <c r="Q135" i="5"/>
  <c r="Q218" i="5"/>
  <c r="Q314" i="5"/>
  <c r="Q71" i="5"/>
  <c r="Q188" i="5"/>
  <c r="Q253" i="5"/>
  <c r="Q90" i="5"/>
  <c r="Q56" i="5"/>
  <c r="Q113" i="5"/>
  <c r="Q248" i="5"/>
  <c r="Q260" i="5"/>
  <c r="Q264" i="5"/>
  <c r="Q37" i="5"/>
  <c r="Q137" i="5"/>
  <c r="Q65" i="5"/>
  <c r="Q123" i="5"/>
  <c r="Q194" i="5"/>
  <c r="Q242" i="5"/>
  <c r="Q24" i="5"/>
  <c r="Q87" i="5"/>
  <c r="Q277" i="5"/>
  <c r="Q329" i="5"/>
  <c r="Q178" i="5"/>
  <c r="Q164" i="5"/>
  <c r="Q187" i="5"/>
  <c r="Q93" i="5"/>
  <c r="Q165" i="5"/>
  <c r="Q275" i="5"/>
  <c r="Q335" i="5"/>
  <c r="Q74" i="5"/>
  <c r="Q220" i="5"/>
  <c r="Q312" i="5"/>
  <c r="Q107" i="5"/>
  <c r="Q174" i="5"/>
  <c r="Q246" i="5"/>
  <c r="Q79" i="5"/>
  <c r="Q208" i="5"/>
  <c r="Q231" i="5"/>
  <c r="Q39" i="5"/>
  <c r="Q77" i="5"/>
  <c r="Q251" i="5"/>
  <c r="Q304" i="5"/>
  <c r="Q146" i="5"/>
  <c r="Q206" i="5"/>
  <c r="Q263" i="5"/>
  <c r="Q319" i="5"/>
  <c r="Q167" i="5"/>
  <c r="Q158" i="5"/>
  <c r="Q219" i="5"/>
  <c r="Q311" i="5"/>
  <c r="Q68" i="5"/>
  <c r="Q163" i="5"/>
  <c r="Q62" i="5"/>
  <c r="Q254" i="5"/>
  <c r="Q274" i="5"/>
  <c r="Q298" i="5"/>
  <c r="Q89" i="5"/>
  <c r="Q147" i="5"/>
  <c r="Q175" i="5"/>
  <c r="Q23" i="5"/>
  <c r="Q60" i="5"/>
  <c r="Q303" i="5"/>
  <c r="Q322" i="5"/>
  <c r="Q33" i="5"/>
  <c r="Q127" i="5"/>
  <c r="Q172" i="5"/>
  <c r="Q247" i="5"/>
  <c r="Q97" i="5"/>
  <c r="Q54" i="5"/>
  <c r="Q120" i="5"/>
  <c r="Q67" i="5"/>
  <c r="Q153" i="5"/>
  <c r="Q159" i="5"/>
  <c r="Q236" i="5"/>
  <c r="Q302" i="5"/>
  <c r="Q46" i="5"/>
  <c r="Q183" i="5"/>
  <c r="Q141" i="5"/>
  <c r="Q36" i="5"/>
  <c r="Q131" i="5"/>
  <c r="Q210" i="5"/>
  <c r="Q250" i="5"/>
  <c r="Q283" i="5"/>
  <c r="Q185" i="5"/>
  <c r="Q223" i="5"/>
  <c r="Q106" i="5"/>
  <c r="Q125" i="5"/>
  <c r="Q317" i="5"/>
  <c r="Q290" i="5"/>
  <c r="Q42" i="5"/>
  <c r="Q324" i="5"/>
  <c r="Q35" i="5"/>
  <c r="Q117" i="5"/>
  <c r="Q309" i="5"/>
  <c r="Q270" i="5"/>
  <c r="Q34" i="5"/>
  <c r="Q104" i="5"/>
  <c r="Q177" i="5"/>
  <c r="Q196" i="5"/>
  <c r="Q310" i="5"/>
  <c r="Q115" i="5"/>
  <c r="Q144" i="5"/>
  <c r="Q228" i="5"/>
  <c r="Q272" i="5"/>
  <c r="O58" i="5"/>
  <c r="O52" i="5"/>
  <c r="O215" i="5"/>
  <c r="O208" i="5"/>
  <c r="O254" i="5"/>
  <c r="O23" i="5"/>
  <c r="O64" i="5"/>
  <c r="O172" i="5"/>
  <c r="O165" i="5"/>
  <c r="O25" i="5"/>
  <c r="O144" i="5"/>
  <c r="O155" i="5"/>
  <c r="O291" i="5"/>
  <c r="O297" i="5"/>
  <c r="O48" i="5"/>
  <c r="O112" i="5"/>
  <c r="O247" i="5"/>
  <c r="O243" i="5"/>
  <c r="O276" i="5"/>
  <c r="O42" i="5"/>
  <c r="O53" i="5"/>
  <c r="O201" i="5"/>
  <c r="O302" i="5"/>
  <c r="O88" i="5"/>
  <c r="O106" i="5"/>
  <c r="O228" i="5"/>
  <c r="O31" i="5"/>
  <c r="O135" i="5"/>
  <c r="O139" i="5"/>
  <c r="O234" i="5"/>
  <c r="O82" i="5"/>
  <c r="O199" i="5"/>
  <c r="O290" i="5"/>
  <c r="O327" i="5"/>
  <c r="O76" i="5"/>
  <c r="O246" i="5"/>
  <c r="O263" i="5"/>
  <c r="O24" i="5"/>
  <c r="O167" i="5"/>
  <c r="O177" i="5"/>
  <c r="O257" i="5"/>
  <c r="O83" i="5"/>
  <c r="O86" i="5"/>
  <c r="O241" i="5"/>
  <c r="O313" i="5"/>
  <c r="O44" i="5"/>
  <c r="O196" i="5"/>
  <c r="O194" i="5"/>
  <c r="O333" i="5"/>
  <c r="O50" i="5"/>
  <c r="O119" i="5"/>
  <c r="O206" i="5"/>
  <c r="O266" i="5"/>
  <c r="O304" i="5"/>
  <c r="O56" i="5"/>
  <c r="O176" i="5"/>
  <c r="O182" i="5"/>
  <c r="O323" i="5"/>
  <c r="O37" i="5"/>
  <c r="O81" i="5"/>
  <c r="O123" i="5"/>
  <c r="O219" i="5"/>
  <c r="O293" i="5"/>
  <c r="O51" i="5"/>
  <c r="O151" i="5"/>
  <c r="O238" i="5"/>
  <c r="O298" i="5"/>
  <c r="O280" i="5"/>
  <c r="O107" i="5"/>
  <c r="O154" i="5"/>
  <c r="O259" i="5"/>
  <c r="O173" i="5"/>
  <c r="O128" i="5"/>
  <c r="O197" i="5"/>
  <c r="O220" i="5"/>
  <c r="O55" i="5"/>
  <c r="O110" i="5"/>
  <c r="O166" i="5"/>
  <c r="O265" i="5"/>
  <c r="O296" i="5"/>
  <c r="O38" i="5"/>
  <c r="O118" i="5"/>
  <c r="O205" i="5"/>
  <c r="O235" i="5"/>
  <c r="O335" i="5"/>
  <c r="O61" i="5"/>
  <c r="O255" i="5"/>
  <c r="O225" i="5"/>
  <c r="O316" i="5"/>
  <c r="O127" i="5"/>
  <c r="O102" i="5"/>
  <c r="O209" i="5"/>
  <c r="O87" i="5"/>
  <c r="O148" i="5"/>
  <c r="O189" i="5"/>
  <c r="O269" i="5"/>
  <c r="O101" i="5"/>
  <c r="O36" i="5"/>
  <c r="O137" i="5"/>
  <c r="O169" i="5"/>
  <c r="O233" i="5"/>
  <c r="O318" i="5"/>
  <c r="O111" i="5"/>
  <c r="O212" i="5"/>
  <c r="O202" i="5"/>
  <c r="O30" i="5"/>
  <c r="O113" i="5"/>
  <c r="O275" i="5"/>
  <c r="O325" i="5"/>
  <c r="O66" i="5"/>
  <c r="O222" i="5"/>
  <c r="O248" i="5"/>
  <c r="O43" i="5"/>
  <c r="O132" i="5"/>
  <c r="O192" i="5"/>
  <c r="O337" i="5"/>
  <c r="O90" i="5"/>
  <c r="O207" i="5"/>
  <c r="O306" i="5"/>
  <c r="O332" i="5"/>
  <c r="O79" i="5"/>
  <c r="O85" i="5"/>
  <c r="O271" i="5"/>
  <c r="O26" i="5"/>
  <c r="O125" i="5"/>
  <c r="O186" i="5"/>
  <c r="O330" i="5"/>
  <c r="O95" i="5"/>
  <c r="O191" i="5"/>
  <c r="O237" i="5"/>
  <c r="O278" i="5"/>
  <c r="O77" i="5"/>
  <c r="O320" i="5"/>
  <c r="O279" i="5"/>
  <c r="O120" i="5"/>
  <c r="O210" i="5"/>
  <c r="O105" i="5"/>
  <c r="O319" i="5"/>
  <c r="O126" i="5"/>
  <c r="O283" i="5"/>
  <c r="O33" i="5"/>
  <c r="O157" i="5"/>
  <c r="O229" i="5"/>
  <c r="O67" i="5"/>
  <c r="O162" i="5"/>
  <c r="O308" i="5"/>
  <c r="O74" i="5"/>
  <c r="O183" i="5"/>
  <c r="O303" i="5"/>
  <c r="O175" i="5"/>
  <c r="O322" i="5"/>
  <c r="O45" i="5"/>
  <c r="O239" i="5"/>
  <c r="O268" i="5"/>
  <c r="O331" i="5"/>
  <c r="O124" i="5"/>
  <c r="O99" i="5"/>
  <c r="O218" i="5"/>
  <c r="O92" i="5"/>
  <c r="O284" i="5"/>
  <c r="O161" i="5"/>
  <c r="O286" i="5"/>
  <c r="O116" i="5"/>
  <c r="O282" i="5"/>
  <c r="O59" i="5"/>
  <c r="O230" i="5"/>
  <c r="O236" i="5"/>
  <c r="O71" i="5"/>
  <c r="O171" i="5"/>
  <c r="O311" i="5"/>
  <c r="O168" i="5"/>
  <c r="O216" i="5"/>
  <c r="O277" i="5"/>
  <c r="O130" i="5"/>
  <c r="O226" i="5"/>
  <c r="O91" i="5"/>
  <c r="O164" i="5"/>
  <c r="O262" i="5"/>
  <c r="O109" i="5"/>
  <c r="O60" i="5"/>
  <c r="O326" i="5"/>
  <c r="O68" i="5"/>
  <c r="O321" i="5"/>
  <c r="O214" i="5"/>
  <c r="O73" i="5"/>
  <c r="O121" i="5"/>
  <c r="O250" i="5"/>
  <c r="O104" i="5"/>
  <c r="O131" i="5"/>
  <c r="O301" i="5"/>
  <c r="O160" i="5"/>
  <c r="O180" i="5"/>
  <c r="O294" i="5"/>
  <c r="O117" i="5"/>
  <c r="O315" i="5"/>
  <c r="O32" i="5"/>
  <c r="O231" i="5"/>
  <c r="O287" i="5"/>
  <c r="O28" i="5"/>
  <c r="O203" i="5"/>
  <c r="O309" i="5"/>
  <c r="O149" i="5"/>
  <c r="O141" i="5"/>
  <c r="O334" i="5"/>
  <c r="O198" i="5"/>
  <c r="O65" i="5"/>
  <c r="O146" i="5"/>
  <c r="O35" i="5"/>
  <c r="O188" i="5"/>
  <c r="O227" i="5"/>
  <c r="O70" i="5"/>
  <c r="O156" i="5"/>
  <c r="O288" i="5"/>
  <c r="O159" i="5"/>
  <c r="O200" i="5"/>
  <c r="O305" i="5"/>
  <c r="O114" i="5"/>
  <c r="O314" i="5"/>
  <c r="O29" i="5"/>
  <c r="O185" i="5"/>
  <c r="O261" i="5"/>
  <c r="O97" i="5"/>
  <c r="O193" i="5"/>
  <c r="O328" i="5"/>
  <c r="O94" i="5"/>
  <c r="O122" i="5"/>
  <c r="O285" i="5"/>
  <c r="O179" i="5"/>
  <c r="O27" i="5"/>
  <c r="O93" i="5"/>
  <c r="O46" i="5"/>
  <c r="O142" i="5"/>
  <c r="O300" i="5"/>
  <c r="O152" i="5"/>
  <c r="O163" i="5"/>
  <c r="O281" i="5"/>
  <c r="O108" i="5"/>
  <c r="O307" i="5"/>
  <c r="O49" i="5"/>
  <c r="O153" i="5"/>
  <c r="O273" i="5"/>
  <c r="O63" i="5"/>
  <c r="O115" i="5"/>
  <c r="O260" i="5"/>
  <c r="O84" i="5"/>
  <c r="O232" i="5"/>
  <c r="O295" i="5"/>
  <c r="O252" i="5"/>
  <c r="O204" i="5"/>
  <c r="O57" i="5"/>
  <c r="O211" i="5"/>
  <c r="O72" i="5"/>
  <c r="O274" i="5"/>
  <c r="O75" i="5"/>
  <c r="O213" i="5"/>
  <c r="O329" i="5"/>
  <c r="O143" i="5"/>
  <c r="O299" i="5"/>
  <c r="O47" i="5"/>
  <c r="O140" i="5"/>
  <c r="O256" i="5"/>
  <c r="O21" i="5"/>
  <c r="O223" i="5"/>
  <c r="O251" i="5"/>
  <c r="O80" i="5"/>
  <c r="O187" i="5"/>
  <c r="O336" i="5"/>
  <c r="O133" i="5"/>
  <c r="O245" i="5"/>
  <c r="O244" i="5"/>
  <c r="O217" i="5"/>
  <c r="O190" i="5"/>
  <c r="O22" i="5"/>
  <c r="O267" i="5"/>
  <c r="O62" i="5"/>
  <c r="O242" i="5"/>
  <c r="O96" i="5"/>
  <c r="O147" i="5"/>
  <c r="O270" i="5"/>
  <c r="O134" i="5"/>
  <c r="O253" i="5"/>
  <c r="O41" i="5"/>
  <c r="O145" i="5"/>
  <c r="O240" i="5"/>
  <c r="O69" i="5"/>
  <c r="O174" i="5"/>
  <c r="O312" i="5"/>
  <c r="O89" i="5"/>
  <c r="O195" i="5"/>
  <c r="O40" i="5"/>
  <c r="O138" i="5"/>
  <c r="O221" i="5"/>
  <c r="O310" i="5"/>
  <c r="O78" i="5"/>
  <c r="O178" i="5"/>
  <c r="O181" i="5"/>
  <c r="O324" i="5"/>
  <c r="O39" i="5"/>
  <c r="O317" i="5"/>
  <c r="O264" i="5"/>
  <c r="O129" i="5"/>
  <c r="O184" i="5"/>
  <c r="O103" i="5"/>
  <c r="O258" i="5"/>
  <c r="O224" i="5"/>
  <c r="O272" i="5"/>
  <c r="O54" i="5"/>
  <c r="O34" i="5"/>
  <c r="O292" i="5"/>
  <c r="O249" i="5"/>
  <c r="O158" i="5"/>
  <c r="O136" i="5"/>
  <c r="O98" i="5"/>
  <c r="O289" i="5"/>
  <c r="O100" i="5"/>
  <c r="O170" i="5"/>
  <c r="O150" i="5"/>
  <c r="P52" i="5"/>
  <c r="P127" i="5"/>
  <c r="P182" i="5"/>
  <c r="P22" i="5"/>
  <c r="P168" i="5"/>
  <c r="P155" i="5"/>
  <c r="P45" i="5"/>
  <c r="P25" i="5"/>
  <c r="P119" i="5"/>
  <c r="P194" i="5"/>
  <c r="P210" i="5"/>
  <c r="P328" i="5"/>
  <c r="P49" i="5"/>
  <c r="P90" i="5"/>
  <c r="P247" i="5"/>
  <c r="P274" i="5"/>
  <c r="P255" i="5"/>
  <c r="P44" i="5"/>
  <c r="P267" i="5"/>
  <c r="P318" i="5"/>
  <c r="P114" i="5"/>
  <c r="P259" i="5"/>
  <c r="P296" i="5"/>
  <c r="P248" i="5"/>
  <c r="P237" i="5"/>
  <c r="P38" i="5"/>
  <c r="P132" i="5"/>
  <c r="P220" i="5"/>
  <c r="P109" i="5"/>
  <c r="P180" i="5"/>
  <c r="P312" i="5"/>
  <c r="P128" i="5"/>
  <c r="P236" i="5"/>
  <c r="P336" i="5"/>
  <c r="P117" i="5"/>
  <c r="P149" i="5"/>
  <c r="P282" i="5"/>
  <c r="P131" i="5"/>
  <c r="P214" i="5"/>
  <c r="P303" i="5"/>
  <c r="P69" i="5"/>
  <c r="P125" i="5"/>
  <c r="P205" i="5"/>
  <c r="P84" i="5"/>
  <c r="P134" i="5"/>
  <c r="P151" i="5"/>
  <c r="P100" i="5"/>
  <c r="P43" i="5"/>
  <c r="P141" i="5"/>
  <c r="P209" i="5"/>
  <c r="P269" i="5"/>
  <c r="P47" i="5"/>
  <c r="P55" i="5"/>
  <c r="P169" i="5"/>
  <c r="P164" i="5"/>
  <c r="P273" i="5"/>
  <c r="P333" i="5"/>
  <c r="P103" i="5"/>
  <c r="P245" i="5"/>
  <c r="P334" i="5"/>
  <c r="P232" i="5"/>
  <c r="P226" i="5"/>
  <c r="P29" i="5"/>
  <c r="P239" i="5"/>
  <c r="P211" i="5"/>
  <c r="P81" i="5"/>
  <c r="P213" i="5"/>
  <c r="P222" i="5"/>
  <c r="P120" i="5"/>
  <c r="P234" i="5"/>
  <c r="P311" i="5"/>
  <c r="P110" i="5"/>
  <c r="P316" i="5"/>
  <c r="P279" i="5"/>
  <c r="P123" i="5"/>
  <c r="P156" i="5"/>
  <c r="P313" i="5"/>
  <c r="P208" i="5"/>
  <c r="P253" i="5"/>
  <c r="P28" i="5"/>
  <c r="P94" i="5"/>
  <c r="P196" i="5"/>
  <c r="P56" i="5"/>
  <c r="P85" i="5"/>
  <c r="P166" i="5"/>
  <c r="P63" i="5"/>
  <c r="P46" i="5"/>
  <c r="P115" i="5"/>
  <c r="P249" i="5"/>
  <c r="P287" i="5"/>
  <c r="P33" i="5"/>
  <c r="P40" i="5"/>
  <c r="P152" i="5"/>
  <c r="P187" i="5"/>
  <c r="P262" i="5"/>
  <c r="P294" i="5"/>
  <c r="P216" i="5"/>
  <c r="P265" i="5"/>
  <c r="P27" i="5"/>
  <c r="P223" i="5"/>
  <c r="P195" i="5"/>
  <c r="P65" i="5"/>
  <c r="P197" i="5"/>
  <c r="P293" i="5"/>
  <c r="P98" i="5"/>
  <c r="P163" i="5"/>
  <c r="P297" i="5"/>
  <c r="P126" i="5"/>
  <c r="P308" i="5"/>
  <c r="P278" i="5"/>
  <c r="P102" i="5"/>
  <c r="P323" i="5"/>
  <c r="P332" i="5"/>
  <c r="P178" i="5"/>
  <c r="P250" i="5"/>
  <c r="P74" i="5"/>
  <c r="P188" i="5"/>
  <c r="P270" i="5"/>
  <c r="P61" i="5"/>
  <c r="P139" i="5"/>
  <c r="P167" i="5"/>
  <c r="P89" i="5"/>
  <c r="P106" i="5"/>
  <c r="P173" i="5"/>
  <c r="P96" i="5"/>
  <c r="P91" i="5"/>
  <c r="P146" i="5"/>
  <c r="P300" i="5"/>
  <c r="P306" i="5"/>
  <c r="P51" i="5"/>
  <c r="P26" i="5"/>
  <c r="P142" i="5"/>
  <c r="P183" i="5"/>
  <c r="P229" i="5"/>
  <c r="P57" i="5"/>
  <c r="P215" i="5"/>
  <c r="P175" i="5"/>
  <c r="P72" i="5"/>
  <c r="P179" i="5"/>
  <c r="P285" i="5"/>
  <c r="P76" i="5"/>
  <c r="P147" i="5"/>
  <c r="P331" i="5"/>
  <c r="P80" i="5"/>
  <c r="P218" i="5"/>
  <c r="P298" i="5"/>
  <c r="P101" i="5"/>
  <c r="P307" i="5"/>
  <c r="P327" i="5"/>
  <c r="P165" i="5"/>
  <c r="P39" i="5"/>
  <c r="P64" i="5"/>
  <c r="P154" i="5"/>
  <c r="P217" i="5"/>
  <c r="P104" i="5"/>
  <c r="P122" i="5"/>
  <c r="P189" i="5"/>
  <c r="P58" i="5"/>
  <c r="P97" i="5"/>
  <c r="P240" i="5"/>
  <c r="P283" i="5"/>
  <c r="P337" i="5"/>
  <c r="P60" i="5"/>
  <c r="P37" i="5"/>
  <c r="P93" i="5"/>
  <c r="P203" i="5"/>
  <c r="P301" i="5"/>
  <c r="P67" i="5"/>
  <c r="P206" i="5"/>
  <c r="P277" i="5"/>
  <c r="P73" i="5"/>
  <c r="P158" i="5"/>
  <c r="P320" i="5"/>
  <c r="P78" i="5"/>
  <c r="P190" i="5"/>
  <c r="P271" i="5"/>
  <c r="P118" i="5"/>
  <c r="P292" i="5"/>
  <c r="P258" i="5"/>
  <c r="P143" i="5"/>
  <c r="P221" i="5"/>
  <c r="P23" i="5"/>
  <c r="P159" i="5"/>
  <c r="P21" i="5"/>
  <c r="P136" i="5"/>
  <c r="P231" i="5"/>
  <c r="P35" i="5"/>
  <c r="P82" i="5"/>
  <c r="P199" i="5"/>
  <c r="P42" i="5"/>
  <c r="P31" i="5"/>
  <c r="P112" i="5"/>
  <c r="P140" i="5"/>
  <c r="P272" i="5"/>
  <c r="P324" i="5"/>
  <c r="P59" i="5"/>
  <c r="P88" i="5"/>
  <c r="P148" i="5"/>
  <c r="P315" i="5"/>
  <c r="P317" i="5"/>
  <c r="P176" i="5"/>
  <c r="P260" i="5"/>
  <c r="P325" i="5"/>
  <c r="P86" i="5"/>
  <c r="P275" i="5"/>
  <c r="P286" i="5"/>
  <c r="P130" i="5"/>
  <c r="P266" i="5"/>
  <c r="P242" i="5"/>
  <c r="P116" i="5"/>
  <c r="P264" i="5"/>
  <c r="P36" i="5"/>
  <c r="P162" i="5"/>
  <c r="P246" i="5"/>
  <c r="P121" i="5"/>
  <c r="P186" i="5"/>
  <c r="P326" i="5"/>
  <c r="P144" i="5"/>
  <c r="P254" i="5"/>
  <c r="P252" i="5"/>
  <c r="P133" i="5"/>
  <c r="P243" i="5"/>
  <c r="P305" i="5"/>
  <c r="P32" i="5"/>
  <c r="P50" i="5"/>
  <c r="P321" i="5"/>
  <c r="P268" i="5"/>
  <c r="P295" i="5"/>
  <c r="P135" i="5"/>
  <c r="P299" i="5"/>
  <c r="P79" i="5"/>
  <c r="P24" i="5"/>
  <c r="P244" i="5"/>
  <c r="P198" i="5"/>
  <c r="P41" i="5"/>
  <c r="P30" i="5"/>
  <c r="P281" i="5"/>
  <c r="P230" i="5"/>
  <c r="P319" i="5"/>
  <c r="P87" i="5"/>
  <c r="P219" i="5"/>
  <c r="P77" i="5"/>
  <c r="P108" i="5"/>
  <c r="P251" i="5"/>
  <c r="P204" i="5"/>
  <c r="P66" i="5"/>
  <c r="P71" i="5"/>
  <c r="P62" i="5"/>
  <c r="P99" i="5"/>
  <c r="P314" i="5"/>
  <c r="P185" i="5"/>
  <c r="P284" i="5"/>
  <c r="P322" i="5"/>
  <c r="P170" i="5"/>
  <c r="P53" i="5"/>
  <c r="P289" i="5"/>
  <c r="P201" i="5"/>
  <c r="P34" i="5"/>
  <c r="P145" i="5"/>
  <c r="P129" i="5"/>
  <c r="P105" i="5"/>
  <c r="P302" i="5"/>
  <c r="P111" i="5"/>
  <c r="P291" i="5"/>
  <c r="P68" i="5"/>
  <c r="P181" i="5"/>
  <c r="P137" i="5"/>
  <c r="P330" i="5"/>
  <c r="P257" i="5"/>
  <c r="P113" i="5"/>
  <c r="P192" i="5"/>
  <c r="P207" i="5"/>
  <c r="P92" i="5"/>
  <c r="P70" i="5"/>
  <c r="P233" i="5"/>
  <c r="P171" i="5"/>
  <c r="P124" i="5"/>
  <c r="P228" i="5"/>
  <c r="P172" i="5"/>
  <c r="P83" i="5"/>
  <c r="P261" i="5"/>
  <c r="P177" i="5"/>
  <c r="P256" i="5"/>
  <c r="P174" i="5"/>
  <c r="P75" i="5"/>
  <c r="P161" i="5"/>
  <c r="P276" i="5"/>
  <c r="P310" i="5"/>
  <c r="P157" i="5"/>
  <c r="P288" i="5"/>
  <c r="P191" i="5"/>
  <c r="P54" i="5"/>
  <c r="P290" i="5"/>
  <c r="P224" i="5"/>
  <c r="P202" i="5"/>
  <c r="P241" i="5"/>
  <c r="P107" i="5"/>
  <c r="P212" i="5"/>
  <c r="P329" i="5"/>
  <c r="P95" i="5"/>
  <c r="P280" i="5"/>
  <c r="P238" i="5"/>
  <c r="P184" i="5"/>
  <c r="P153" i="5"/>
  <c r="P304" i="5"/>
  <c r="P150" i="5"/>
  <c r="P48" i="5"/>
  <c r="P193" i="5"/>
  <c r="P200" i="5"/>
  <c r="P309" i="5"/>
  <c r="P225" i="5"/>
  <c r="P335" i="5"/>
  <c r="P263" i="5"/>
  <c r="P160" i="5"/>
  <c r="P235" i="5"/>
  <c r="P138" i="5"/>
  <c r="P227" i="5"/>
  <c r="O285" i="3"/>
  <c r="O267" i="3"/>
  <c r="O183" i="3"/>
  <c r="O168" i="3"/>
  <c r="O57" i="3"/>
  <c r="O253" i="3"/>
  <c r="O229" i="3"/>
  <c r="O231" i="3"/>
  <c r="O128" i="3"/>
  <c r="O48" i="3"/>
  <c r="O318" i="3"/>
  <c r="O195" i="3"/>
  <c r="O201" i="3"/>
  <c r="O138" i="3"/>
  <c r="O93" i="3"/>
  <c r="O286" i="3"/>
  <c r="O163" i="3"/>
  <c r="O169" i="3"/>
  <c r="O117" i="3"/>
  <c r="O41" i="3"/>
  <c r="O241" i="3"/>
  <c r="O158" i="3"/>
  <c r="O111" i="3"/>
  <c r="O322" i="3"/>
  <c r="O266" i="3"/>
  <c r="O189" i="3"/>
  <c r="O119" i="3"/>
  <c r="O192" i="3"/>
  <c r="O290" i="3"/>
  <c r="O300" i="3"/>
  <c r="O157" i="3"/>
  <c r="O98" i="3"/>
  <c r="O108" i="3"/>
  <c r="O333" i="3"/>
  <c r="O315" i="3"/>
  <c r="O251" i="3"/>
  <c r="O214" i="3"/>
  <c r="O82" i="3"/>
  <c r="O92" i="3"/>
  <c r="O283" i="3"/>
  <c r="O319" i="3"/>
  <c r="O182" i="3"/>
  <c r="O66" i="3"/>
  <c r="O76" i="3"/>
  <c r="O269" i="3"/>
  <c r="O188" i="3"/>
  <c r="O94" i="3"/>
  <c r="O274" i="3"/>
  <c r="O50" i="3"/>
  <c r="O317" i="3"/>
  <c r="O215" i="3"/>
  <c r="O144" i="3"/>
  <c r="O264" i="3"/>
  <c r="O54" i="3"/>
  <c r="O29" i="3"/>
  <c r="O263" i="3"/>
  <c r="O237" i="3"/>
  <c r="O63" i="3"/>
  <c r="O308" i="3"/>
  <c r="O139" i="3"/>
  <c r="O141" i="3"/>
  <c r="O244" i="3"/>
  <c r="O246" i="3"/>
  <c r="O205" i="3"/>
  <c r="O38" i="3"/>
  <c r="O81" i="3"/>
  <c r="O272" i="3"/>
  <c r="O207" i="3"/>
  <c r="O91" i="3"/>
  <c r="O314" i="3"/>
  <c r="O295" i="3"/>
  <c r="O230" i="3"/>
  <c r="O151" i="3"/>
  <c r="O293" i="3"/>
  <c r="O204" i="3"/>
  <c r="O106" i="3"/>
  <c r="O73" i="3"/>
  <c r="O332" i="3"/>
  <c r="O165" i="3"/>
  <c r="O160" i="3"/>
  <c r="O32" i="3"/>
  <c r="O131" i="3"/>
  <c r="O99" i="3"/>
  <c r="O312" i="3"/>
  <c r="O223" i="3"/>
  <c r="O33" i="3"/>
  <c r="O155" i="3"/>
  <c r="O154" i="3"/>
  <c r="O21" i="3"/>
  <c r="O268" i="3"/>
  <c r="O153" i="3"/>
  <c r="O23" i="3"/>
  <c r="O245" i="3"/>
  <c r="O164" i="3"/>
  <c r="O86" i="3"/>
  <c r="O45" i="3"/>
  <c r="O297" i="3"/>
  <c r="O206" i="3"/>
  <c r="O184" i="3"/>
  <c r="O28" i="3"/>
  <c r="O227" i="3"/>
  <c r="O209" i="3"/>
  <c r="O47" i="3"/>
  <c r="O291" i="3"/>
  <c r="O187" i="3"/>
  <c r="O136" i="3"/>
  <c r="O80" i="3"/>
  <c r="O302" i="3"/>
  <c r="O124" i="3"/>
  <c r="O62" i="3"/>
  <c r="O61" i="3"/>
  <c r="O243" i="3"/>
  <c r="O166" i="3"/>
  <c r="O121" i="3"/>
  <c r="O24" i="3"/>
  <c r="O180" i="3"/>
  <c r="O67" i="3"/>
  <c r="O289" i="3"/>
  <c r="O159" i="3"/>
  <c r="O25" i="3"/>
  <c r="O248" i="3"/>
  <c r="O71" i="3"/>
  <c r="O330" i="3"/>
  <c r="O258" i="3"/>
  <c r="O186" i="3"/>
  <c r="O100" i="3"/>
  <c r="O262" i="3"/>
  <c r="O213" i="3"/>
  <c r="O42" i="3"/>
  <c r="O37" i="3"/>
  <c r="O279" i="3"/>
  <c r="O224" i="3"/>
  <c r="O95" i="3"/>
  <c r="O335" i="3"/>
  <c r="O259" i="3"/>
  <c r="O236" i="3"/>
  <c r="O200" i="3"/>
  <c r="O301" i="3"/>
  <c r="O225" i="3"/>
  <c r="O110" i="3"/>
  <c r="O89" i="3"/>
  <c r="O304" i="3"/>
  <c r="O173" i="3"/>
  <c r="O22" i="3"/>
  <c r="O118" i="3"/>
  <c r="O226" i="3"/>
  <c r="O175" i="3"/>
  <c r="O75" i="3"/>
  <c r="O287" i="3"/>
  <c r="O35" i="3"/>
  <c r="O296" i="3"/>
  <c r="O146" i="3"/>
  <c r="O282" i="3"/>
  <c r="O250" i="3"/>
  <c r="O27" i="3"/>
  <c r="O316" i="3"/>
  <c r="O147" i="3"/>
  <c r="O176" i="3"/>
  <c r="O56" i="3"/>
  <c r="O305" i="3"/>
  <c r="O220" i="3"/>
  <c r="O113" i="3"/>
  <c r="O69" i="3"/>
  <c r="O235" i="3"/>
  <c r="O217" i="3"/>
  <c r="O55" i="3"/>
  <c r="O299" i="3"/>
  <c r="O203" i="3"/>
  <c r="O142" i="3"/>
  <c r="O84" i="3"/>
  <c r="O310" i="3"/>
  <c r="O132" i="3"/>
  <c r="O70" i="3"/>
  <c r="O77" i="3"/>
  <c r="O255" i="3"/>
  <c r="O174" i="3"/>
  <c r="O127" i="3"/>
  <c r="O120" i="3"/>
  <c r="O303" i="3"/>
  <c r="O177" i="3"/>
  <c r="O31" i="3"/>
  <c r="O324" i="3"/>
  <c r="O247" i="3"/>
  <c r="O60" i="3"/>
  <c r="O265" i="3"/>
  <c r="O34" i="3"/>
  <c r="O278" i="3"/>
  <c r="O256" i="3"/>
  <c r="O104" i="3"/>
  <c r="O261" i="3"/>
  <c r="O172" i="3"/>
  <c r="O90" i="3"/>
  <c r="O167" i="3"/>
  <c r="O292" i="3"/>
  <c r="O239" i="3"/>
  <c r="O103" i="3"/>
  <c r="O337" i="3"/>
  <c r="O271" i="3"/>
  <c r="O129" i="3"/>
  <c r="O208" i="3"/>
  <c r="O309" i="3"/>
  <c r="O115" i="3"/>
  <c r="O125" i="3"/>
  <c r="O105" i="3"/>
  <c r="O320" i="3"/>
  <c r="O181" i="3"/>
  <c r="O26" i="3"/>
  <c r="O36" i="3"/>
  <c r="O234" i="3"/>
  <c r="O191" i="3"/>
  <c r="O79" i="3"/>
  <c r="O298" i="3"/>
  <c r="O276" i="3"/>
  <c r="O210" i="3"/>
  <c r="O114" i="3"/>
  <c r="O321" i="3"/>
  <c r="O194" i="3"/>
  <c r="O101" i="3"/>
  <c r="O148" i="3"/>
  <c r="O51" i="3"/>
  <c r="O280" i="3"/>
  <c r="O202" i="3"/>
  <c r="O49" i="3"/>
  <c r="O313" i="3"/>
  <c r="O240" i="3"/>
  <c r="O134" i="3"/>
  <c r="O85" i="3"/>
  <c r="O334" i="3"/>
  <c r="O145" i="3"/>
  <c r="O216" i="3"/>
  <c r="O325" i="3"/>
  <c r="O249" i="3"/>
  <c r="O116" i="3"/>
  <c r="O53" i="3"/>
  <c r="O222" i="3"/>
  <c r="O152" i="3"/>
  <c r="O281" i="3"/>
  <c r="O238" i="3"/>
  <c r="O232" i="3"/>
  <c r="O233" i="3"/>
  <c r="O242" i="3"/>
  <c r="O107" i="3"/>
  <c r="O323" i="3"/>
  <c r="O219" i="3"/>
  <c r="O178" i="3"/>
  <c r="O96" i="3"/>
  <c r="O331" i="3"/>
  <c r="O156" i="3"/>
  <c r="O78" i="3"/>
  <c r="O150" i="3"/>
  <c r="O288" i="3"/>
  <c r="O198" i="3"/>
  <c r="O162" i="3"/>
  <c r="O143" i="3"/>
  <c r="O327" i="3"/>
  <c r="O193" i="3"/>
  <c r="O43" i="3"/>
  <c r="O275" i="3"/>
  <c r="O179" i="3"/>
  <c r="O122" i="3"/>
  <c r="O72" i="3"/>
  <c r="O294" i="3"/>
  <c r="O252" i="3"/>
  <c r="O58" i="3"/>
  <c r="O44" i="3"/>
  <c r="O97" i="3"/>
  <c r="O46" i="3"/>
  <c r="O170" i="3"/>
  <c r="O74" i="3"/>
  <c r="O133" i="3"/>
  <c r="O39" i="3"/>
  <c r="O68" i="3"/>
  <c r="O212" i="3"/>
  <c r="O40" i="3"/>
  <c r="O135" i="3"/>
  <c r="O30" i="3"/>
  <c r="O87" i="3"/>
  <c r="O130" i="3"/>
  <c r="O52" i="3"/>
  <c r="O83" i="3"/>
  <c r="O257" i="3"/>
  <c r="O88" i="3"/>
  <c r="O109" i="3"/>
  <c r="O126" i="3"/>
  <c r="O336" i="3"/>
  <c r="O329" i="3"/>
  <c r="O221" i="3"/>
  <c r="O149" i="3"/>
  <c r="O65" i="3"/>
  <c r="O306" i="3"/>
  <c r="O277" i="3"/>
  <c r="O161" i="3"/>
  <c r="O59" i="3"/>
  <c r="O326" i="3"/>
  <c r="O284" i="3"/>
  <c r="O311" i="3"/>
  <c r="O171" i="3"/>
  <c r="O64" i="3"/>
  <c r="O307" i="3"/>
  <c r="O328" i="3"/>
  <c r="O260" i="3"/>
  <c r="O273" i="3"/>
  <c r="O196" i="3"/>
  <c r="O254" i="3"/>
  <c r="O270" i="3"/>
  <c r="O211" i="3"/>
  <c r="O140" i="3"/>
  <c r="O190" i="3"/>
  <c r="O185" i="3"/>
  <c r="O112" i="3"/>
  <c r="O137" i="3"/>
  <c r="O123" i="3"/>
  <c r="O197" i="3"/>
  <c r="O199" i="3"/>
  <c r="O228" i="3"/>
  <c r="O218" i="3"/>
  <c r="O102" i="3"/>
  <c r="Q311" i="3"/>
  <c r="Q262" i="3"/>
  <c r="Q217" i="3"/>
  <c r="Q202" i="3"/>
  <c r="Q310" i="3"/>
  <c r="Q261" i="3"/>
  <c r="Q160" i="3"/>
  <c r="Q31" i="3"/>
  <c r="Q255" i="3"/>
  <c r="Q182" i="3"/>
  <c r="Q71" i="3"/>
  <c r="Q38" i="3"/>
  <c r="Q295" i="3"/>
  <c r="Q240" i="3"/>
  <c r="Q91" i="3"/>
  <c r="Q94" i="3"/>
  <c r="Q263" i="3"/>
  <c r="Q184" i="3"/>
  <c r="Q124" i="3"/>
  <c r="Q328" i="3"/>
  <c r="Q176" i="3"/>
  <c r="Q115" i="3"/>
  <c r="Q320" i="3"/>
  <c r="Q168" i="3"/>
  <c r="Q105" i="3"/>
  <c r="Q312" i="3"/>
  <c r="Q231" i="3"/>
  <c r="Q101" i="3"/>
  <c r="Q288" i="3"/>
  <c r="Q221" i="3"/>
  <c r="Q97" i="3"/>
  <c r="Q321" i="3"/>
  <c r="Q163" i="3"/>
  <c r="Q110" i="3"/>
  <c r="Q253" i="3"/>
  <c r="Q146" i="3"/>
  <c r="Q98" i="3"/>
  <c r="Q273" i="3"/>
  <c r="Q83" i="3"/>
  <c r="Q86" i="3"/>
  <c r="Q247" i="3"/>
  <c r="Q205" i="3"/>
  <c r="Q227" i="3"/>
  <c r="Q169" i="3"/>
  <c r="Q279" i="3"/>
  <c r="Q260" i="3"/>
  <c r="Q185" i="3"/>
  <c r="Q145" i="3"/>
  <c r="Q256" i="3"/>
  <c r="Q224" i="3"/>
  <c r="Q27" i="3"/>
  <c r="Q82" i="3"/>
  <c r="Q296" i="3"/>
  <c r="Q142" i="3"/>
  <c r="Q51" i="3"/>
  <c r="Q136" i="3"/>
  <c r="Q314" i="3"/>
  <c r="Q241" i="3"/>
  <c r="Q73" i="3"/>
  <c r="Q306" i="3"/>
  <c r="Q211" i="3"/>
  <c r="Q69" i="3"/>
  <c r="Q315" i="3"/>
  <c r="Q203" i="3"/>
  <c r="Q65" i="3"/>
  <c r="Q307" i="3"/>
  <c r="Q195" i="3"/>
  <c r="Q57" i="3"/>
  <c r="Q299" i="3"/>
  <c r="Q171" i="3"/>
  <c r="Q112" i="3"/>
  <c r="Q278" i="3"/>
  <c r="Q186" i="3"/>
  <c r="Q122" i="3"/>
  <c r="Q286" i="3"/>
  <c r="Q87" i="3"/>
  <c r="Q102" i="3"/>
  <c r="Q181" i="3"/>
  <c r="Q23" i="3"/>
  <c r="Q90" i="3"/>
  <c r="Q272" i="3"/>
  <c r="Q141" i="3"/>
  <c r="Q155" i="3"/>
  <c r="Q92" i="3"/>
  <c r="Q304" i="3"/>
  <c r="Q173" i="3"/>
  <c r="Q187" i="3"/>
  <c r="Q108" i="3"/>
  <c r="Q329" i="3"/>
  <c r="Q238" i="3"/>
  <c r="Q243" i="3"/>
  <c r="Q178" i="3"/>
  <c r="Q330" i="3"/>
  <c r="Q175" i="3"/>
  <c r="Q162" i="3"/>
  <c r="Q230" i="3"/>
  <c r="Q270" i="3"/>
  <c r="Q219" i="3"/>
  <c r="Q41" i="3"/>
  <c r="Q251" i="3"/>
  <c r="Q212" i="3"/>
  <c r="Q223" i="3"/>
  <c r="Q235" i="3"/>
  <c r="Q188" i="3"/>
  <c r="Q37" i="3"/>
  <c r="Q282" i="3"/>
  <c r="Q180" i="3"/>
  <c r="Q34" i="3"/>
  <c r="Q281" i="3"/>
  <c r="Q172" i="3"/>
  <c r="Q135" i="3"/>
  <c r="Q335" i="3"/>
  <c r="Q99" i="3"/>
  <c r="Q156" i="3"/>
  <c r="Q189" i="3"/>
  <c r="Q35" i="3"/>
  <c r="Q106" i="3"/>
  <c r="Q206" i="3"/>
  <c r="Q323" i="3"/>
  <c r="Q233" i="3"/>
  <c r="Q196" i="3"/>
  <c r="Q60" i="3"/>
  <c r="Q322" i="3"/>
  <c r="Q269" i="3"/>
  <c r="Q225" i="3"/>
  <c r="Q76" i="3"/>
  <c r="Q297" i="3"/>
  <c r="Q254" i="3"/>
  <c r="Q84" i="3"/>
  <c r="Q53" i="3"/>
  <c r="Q283" i="3"/>
  <c r="Q200" i="3"/>
  <c r="Q104" i="3"/>
  <c r="Q70" i="3"/>
  <c r="Q228" i="3"/>
  <c r="Q154" i="3"/>
  <c r="Q33" i="3"/>
  <c r="Q332" i="3"/>
  <c r="Q148" i="3"/>
  <c r="Q30" i="3"/>
  <c r="Q265" i="3"/>
  <c r="Q127" i="3"/>
  <c r="Q116" i="3"/>
  <c r="Q259" i="3"/>
  <c r="Q107" i="3"/>
  <c r="Q29" i="3"/>
  <c r="Q229" i="3"/>
  <c r="Q103" i="3"/>
  <c r="Q26" i="3"/>
  <c r="Q197" i="3"/>
  <c r="Q39" i="3"/>
  <c r="Q45" i="3"/>
  <c r="Q214" i="3"/>
  <c r="Q140" i="3"/>
  <c r="Q293" i="3"/>
  <c r="Q207" i="3"/>
  <c r="Q52" i="3"/>
  <c r="Q305" i="3"/>
  <c r="Q158" i="3"/>
  <c r="Q128" i="3"/>
  <c r="Q28" i="3"/>
  <c r="Q291" i="3"/>
  <c r="Q190" i="3"/>
  <c r="Q164" i="3"/>
  <c r="Q44" i="3"/>
  <c r="Q220" i="3"/>
  <c r="Q234" i="3"/>
  <c r="Q40" i="3"/>
  <c r="Q58" i="3"/>
  <c r="Q268" i="3"/>
  <c r="Q201" i="3"/>
  <c r="Q64" i="3"/>
  <c r="Q119" i="3"/>
  <c r="Q267" i="3"/>
  <c r="Q75" i="3"/>
  <c r="Q54" i="3"/>
  <c r="Q302" i="3"/>
  <c r="Q67" i="3"/>
  <c r="Q25" i="3"/>
  <c r="Q266" i="3"/>
  <c r="Q59" i="3"/>
  <c r="Q22" i="3"/>
  <c r="Q252" i="3"/>
  <c r="Q55" i="3"/>
  <c r="Q50" i="3"/>
  <c r="Q222" i="3"/>
  <c r="Q43" i="3"/>
  <c r="Q21" i="3"/>
  <c r="Q245" i="3"/>
  <c r="Q151" i="3"/>
  <c r="Q301" i="3"/>
  <c r="Q239" i="3"/>
  <c r="Q56" i="3"/>
  <c r="Q271" i="3"/>
  <c r="Q208" i="3"/>
  <c r="Q132" i="3"/>
  <c r="Q276" i="3"/>
  <c r="Q236" i="3"/>
  <c r="Q249" i="3"/>
  <c r="Q79" i="3"/>
  <c r="Q308" i="3"/>
  <c r="Q274" i="3"/>
  <c r="Q277" i="3"/>
  <c r="Q237" i="3"/>
  <c r="Q192" i="3"/>
  <c r="Q47" i="3"/>
  <c r="Q309" i="3"/>
  <c r="Q298" i="3"/>
  <c r="Q226" i="3"/>
  <c r="Q63" i="3"/>
  <c r="Q334" i="3"/>
  <c r="Q125" i="3"/>
  <c r="Q121" i="3"/>
  <c r="Q61" i="3"/>
  <c r="Q285" i="3"/>
  <c r="Q165" i="3"/>
  <c r="Q161" i="3"/>
  <c r="Q77" i="3"/>
  <c r="Q331" i="3"/>
  <c r="Q199" i="3"/>
  <c r="Q48" i="3"/>
  <c r="Q326" i="3"/>
  <c r="Q191" i="3"/>
  <c r="Q36" i="3"/>
  <c r="Q318" i="3"/>
  <c r="Q167" i="3"/>
  <c r="Q32" i="3"/>
  <c r="Q327" i="3"/>
  <c r="Q159" i="3"/>
  <c r="Q24" i="3"/>
  <c r="Q319" i="3"/>
  <c r="Q244" i="3"/>
  <c r="Q137" i="3"/>
  <c r="Q280" i="3"/>
  <c r="Q209" i="3"/>
  <c r="Q89" i="3"/>
  <c r="Q313" i="3"/>
  <c r="Q147" i="3"/>
  <c r="Q78" i="3"/>
  <c r="Q242" i="3"/>
  <c r="Q113" i="3"/>
  <c r="Q66" i="3"/>
  <c r="Q215" i="3"/>
  <c r="Q130" i="3"/>
  <c r="Q333" i="3"/>
  <c r="Q42" i="3"/>
  <c r="Q149" i="3"/>
  <c r="Q152" i="3"/>
  <c r="Q129" i="3"/>
  <c r="Q258" i="3"/>
  <c r="Q118" i="3"/>
  <c r="Q62" i="3"/>
  <c r="Q111" i="3"/>
  <c r="Q325" i="3"/>
  <c r="Q300" i="3"/>
  <c r="Q324" i="3"/>
  <c r="Q174" i="3"/>
  <c r="Q88" i="3"/>
  <c r="Q336" i="3"/>
  <c r="Q232" i="3"/>
  <c r="Q85" i="3"/>
  <c r="Q143" i="3"/>
  <c r="Q294" i="3"/>
  <c r="Q246" i="3"/>
  <c r="Q157" i="3"/>
  <c r="Q194" i="3"/>
  <c r="Q46" i="3"/>
  <c r="Q250" i="3"/>
  <c r="Q68" i="3"/>
  <c r="Q248" i="3"/>
  <c r="Q257" i="3"/>
  <c r="Q213" i="3"/>
  <c r="Q275" i="3"/>
  <c r="Q198" i="3"/>
  <c r="Q96" i="3"/>
  <c r="Q284" i="3"/>
  <c r="Q134" i="3"/>
  <c r="Q120" i="3"/>
  <c r="Q289" i="3"/>
  <c r="Q126" i="3"/>
  <c r="Q139" i="3"/>
  <c r="Q179" i="3"/>
  <c r="Q210" i="3"/>
  <c r="Q49" i="3"/>
  <c r="Q117" i="3"/>
  <c r="Q123" i="3"/>
  <c r="Q287" i="3"/>
  <c r="Q177" i="3"/>
  <c r="Q337" i="3"/>
  <c r="Q153" i="3"/>
  <c r="Q170" i="3"/>
  <c r="Q144" i="3"/>
  <c r="Q74" i="3"/>
  <c r="Q133" i="3"/>
  <c r="Q138" i="3"/>
  <c r="Q317" i="3"/>
  <c r="Q216" i="3"/>
  <c r="Q114" i="3"/>
  <c r="Q290" i="3"/>
  <c r="Q95" i="3"/>
  <c r="Q93" i="3"/>
  <c r="Q109" i="3"/>
  <c r="Q316" i="3"/>
  <c r="Q166" i="3"/>
  <c r="Q80" i="3"/>
  <c r="Q303" i="3"/>
  <c r="Q193" i="3"/>
  <c r="Q81" i="3"/>
  <c r="Q204" i="3"/>
  <c r="Q100" i="3"/>
  <c r="Q292" i="3"/>
  <c r="Q150" i="3"/>
  <c r="Q72" i="3"/>
  <c r="Q264" i="3"/>
  <c r="Q183" i="3"/>
  <c r="Q131" i="3"/>
  <c r="Q218" i="3"/>
  <c r="O7" i="3"/>
  <c r="E4" i="3" s="1"/>
  <c r="O7" i="5"/>
  <c r="E5" i="5" s="1"/>
  <c r="P336" i="3"/>
  <c r="P257" i="3"/>
  <c r="P198" i="3"/>
  <c r="P98" i="3"/>
  <c r="P100" i="3"/>
  <c r="P307" i="3"/>
  <c r="P219" i="3"/>
  <c r="P166" i="3"/>
  <c r="P82" i="3"/>
  <c r="P333" i="3"/>
  <c r="P274" i="3"/>
  <c r="P239" i="3"/>
  <c r="P66" i="3"/>
  <c r="P68" i="3"/>
  <c r="P300" i="3"/>
  <c r="P242" i="3"/>
  <c r="P199" i="3"/>
  <c r="P50" i="3"/>
  <c r="P52" i="3"/>
  <c r="P308" i="3"/>
  <c r="P196" i="3"/>
  <c r="P217" i="3"/>
  <c r="P56" i="3"/>
  <c r="P319" i="3"/>
  <c r="P141" i="3"/>
  <c r="P46" i="3"/>
  <c r="P41" i="3"/>
  <c r="P272" i="3"/>
  <c r="P183" i="3"/>
  <c r="P294" i="3"/>
  <c r="P293" i="3"/>
  <c r="P216" i="3"/>
  <c r="P334" i="3"/>
  <c r="P204" i="3"/>
  <c r="P223" i="3"/>
  <c r="P107" i="3"/>
  <c r="P77" i="3"/>
  <c r="P303" i="3"/>
  <c r="P172" i="3"/>
  <c r="P194" i="3"/>
  <c r="P91" i="3"/>
  <c r="P139" i="3"/>
  <c r="P247" i="3"/>
  <c r="P190" i="3"/>
  <c r="P134" i="3"/>
  <c r="P237" i="3"/>
  <c r="P235" i="3"/>
  <c r="P226" i="3"/>
  <c r="P55" i="3"/>
  <c r="P315" i="3"/>
  <c r="P269" i="3"/>
  <c r="P275" i="3"/>
  <c r="P133" i="3"/>
  <c r="P201" i="3"/>
  <c r="P140" i="3"/>
  <c r="P43" i="3"/>
  <c r="P262" i="3"/>
  <c r="P233" i="3"/>
  <c r="P59" i="3"/>
  <c r="P49" i="3"/>
  <c r="P116" i="3"/>
  <c r="P103" i="3"/>
  <c r="P292" i="3"/>
  <c r="P182" i="3"/>
  <c r="P152" i="3"/>
  <c r="P311" i="3"/>
  <c r="P208" i="3"/>
  <c r="P51" i="3"/>
  <c r="P276" i="3"/>
  <c r="P164" i="3"/>
  <c r="P163" i="3"/>
  <c r="P40" i="3"/>
  <c r="P287" i="3"/>
  <c r="P240" i="3"/>
  <c r="P30" i="3"/>
  <c r="P122" i="3"/>
  <c r="P234" i="3"/>
  <c r="P285" i="3"/>
  <c r="P79" i="3"/>
  <c r="P324" i="3"/>
  <c r="P225" i="3"/>
  <c r="P179" i="3"/>
  <c r="P64" i="3"/>
  <c r="P255" i="3"/>
  <c r="P206" i="3"/>
  <c r="P160" i="3"/>
  <c r="P33" i="3"/>
  <c r="P197" i="3"/>
  <c r="P145" i="3"/>
  <c r="P335" i="3"/>
  <c r="P244" i="3"/>
  <c r="P27" i="3"/>
  <c r="P330" i="3"/>
  <c r="P149" i="3"/>
  <c r="P63" i="3"/>
  <c r="P302" i="3"/>
  <c r="P191" i="3"/>
  <c r="P92" i="3"/>
  <c r="P329" i="3"/>
  <c r="P202" i="3"/>
  <c r="P123" i="3"/>
  <c r="P278" i="3"/>
  <c r="P205" i="3"/>
  <c r="P78" i="3"/>
  <c r="P118" i="3"/>
  <c r="P305" i="3"/>
  <c r="P267" i="3"/>
  <c r="P153" i="3"/>
  <c r="P85" i="3"/>
  <c r="P281" i="3"/>
  <c r="P176" i="3"/>
  <c r="P35" i="3"/>
  <c r="P331" i="3"/>
  <c r="P132" i="3"/>
  <c r="P106" i="3"/>
  <c r="P24" i="3"/>
  <c r="P298" i="3"/>
  <c r="P215" i="3"/>
  <c r="P111" i="3"/>
  <c r="P143" i="3"/>
  <c r="P167" i="3"/>
  <c r="P36" i="3"/>
  <c r="P306" i="3"/>
  <c r="P184" i="3"/>
  <c r="P151" i="3"/>
  <c r="P310" i="3"/>
  <c r="P207" i="3"/>
  <c r="P231" i="3"/>
  <c r="P332" i="3"/>
  <c r="P210" i="3"/>
  <c r="P48" i="3"/>
  <c r="P227" i="3"/>
  <c r="P229" i="3"/>
  <c r="P88" i="3"/>
  <c r="P295" i="3"/>
  <c r="P250" i="3"/>
  <c r="P38" i="3"/>
  <c r="P136" i="3"/>
  <c r="P260" i="3"/>
  <c r="P159" i="3"/>
  <c r="P83" i="3"/>
  <c r="P57" i="3"/>
  <c r="P261" i="3"/>
  <c r="P170" i="3"/>
  <c r="P114" i="3"/>
  <c r="P246" i="3"/>
  <c r="P173" i="3"/>
  <c r="P62" i="3"/>
  <c r="P109" i="3"/>
  <c r="P280" i="3"/>
  <c r="P238" i="3"/>
  <c r="P67" i="3"/>
  <c r="P89" i="3"/>
  <c r="P162" i="3"/>
  <c r="P126" i="3"/>
  <c r="P245" i="3"/>
  <c r="P130" i="3"/>
  <c r="P84" i="3"/>
  <c r="P327" i="3"/>
  <c r="P232" i="3"/>
  <c r="P96" i="3"/>
  <c r="P296" i="3"/>
  <c r="P241" i="3"/>
  <c r="P137" i="3"/>
  <c r="P228" i="3"/>
  <c r="P193" i="3"/>
  <c r="P44" i="3"/>
  <c r="P321" i="3"/>
  <c r="P158" i="3"/>
  <c r="P161" i="3"/>
  <c r="P155" i="3"/>
  <c r="P282" i="3"/>
  <c r="P192" i="3"/>
  <c r="P39" i="3"/>
  <c r="P283" i="3"/>
  <c r="P273" i="3"/>
  <c r="P187" i="3"/>
  <c r="P72" i="3"/>
  <c r="P263" i="3"/>
  <c r="P214" i="3"/>
  <c r="P22" i="3"/>
  <c r="P65" i="3"/>
  <c r="P253" i="3"/>
  <c r="P230" i="3"/>
  <c r="P23" i="3"/>
  <c r="P325" i="3"/>
  <c r="P203" i="3"/>
  <c r="P81" i="3"/>
  <c r="P328" i="3"/>
  <c r="P171" i="3"/>
  <c r="P150" i="3"/>
  <c r="P290" i="3"/>
  <c r="P218" i="3"/>
  <c r="P144" i="3"/>
  <c r="P236" i="3"/>
  <c r="P209" i="3"/>
  <c r="P115" i="3"/>
  <c r="P180" i="3"/>
  <c r="P86" i="3"/>
  <c r="P120" i="3"/>
  <c r="P266" i="3"/>
  <c r="P175" i="3"/>
  <c r="P87" i="3"/>
  <c r="P73" i="3"/>
  <c r="P277" i="3"/>
  <c r="P178" i="3"/>
  <c r="P169" i="3"/>
  <c r="P309" i="3"/>
  <c r="P148" i="3"/>
  <c r="P110" i="3"/>
  <c r="P28" i="3"/>
  <c r="P314" i="3"/>
  <c r="P224" i="3"/>
  <c r="P117" i="3"/>
  <c r="P25" i="3"/>
  <c r="P320" i="3"/>
  <c r="P146" i="3"/>
  <c r="P104" i="3"/>
  <c r="P313" i="3"/>
  <c r="P128" i="3"/>
  <c r="P105" i="3"/>
  <c r="P252" i="3"/>
  <c r="P168" i="3"/>
  <c r="P142" i="3"/>
  <c r="P248" i="3"/>
  <c r="P94" i="3"/>
  <c r="P53" i="3"/>
  <c r="P188" i="3"/>
  <c r="P131" i="3"/>
  <c r="P284" i="3"/>
  <c r="P125" i="3"/>
  <c r="P113" i="3"/>
  <c r="P29" i="3"/>
  <c r="P265" i="3"/>
  <c r="P186" i="3"/>
  <c r="P177" i="3"/>
  <c r="P317" i="3"/>
  <c r="P156" i="3"/>
  <c r="P135" i="3"/>
  <c r="P32" i="3"/>
  <c r="P279" i="3"/>
  <c r="P220" i="3"/>
  <c r="P259" i="3"/>
  <c r="P75" i="3"/>
  <c r="P326" i="3"/>
  <c r="P165" i="3"/>
  <c r="P127" i="3"/>
  <c r="P185" i="3"/>
  <c r="P312" i="3"/>
  <c r="P54" i="3"/>
  <c r="P323" i="3"/>
  <c r="P222" i="3"/>
  <c r="P99" i="3"/>
  <c r="P286" i="3"/>
  <c r="P174" i="3"/>
  <c r="P95" i="3"/>
  <c r="P299" i="3"/>
  <c r="P264" i="3"/>
  <c r="P211" i="3"/>
  <c r="P80" i="3"/>
  <c r="P270" i="3"/>
  <c r="P189" i="3"/>
  <c r="P74" i="3"/>
  <c r="P129" i="3"/>
  <c r="P322" i="3"/>
  <c r="P258" i="3"/>
  <c r="P121" i="3"/>
  <c r="P69" i="3"/>
  <c r="P256" i="3"/>
  <c r="P154" i="3"/>
  <c r="P108" i="3"/>
  <c r="P337" i="3"/>
  <c r="P157" i="3"/>
  <c r="P58" i="3"/>
  <c r="P93" i="3"/>
  <c r="P251" i="3"/>
  <c r="P37" i="3"/>
  <c r="P254" i="3"/>
  <c r="P249" i="3"/>
  <c r="P221" i="3"/>
  <c r="P138" i="3"/>
  <c r="P297" i="3"/>
  <c r="P181" i="3"/>
  <c r="P243" i="3"/>
  <c r="P102" i="3"/>
  <c r="P271" i="3"/>
  <c r="P61" i="3"/>
  <c r="P200" i="3"/>
  <c r="P70" i="3"/>
  <c r="P71" i="3"/>
  <c r="P60" i="3"/>
  <c r="P34" i="3"/>
  <c r="P304" i="3"/>
  <c r="P47" i="3"/>
  <c r="P26" i="3"/>
  <c r="P31" i="3"/>
  <c r="P147" i="3"/>
  <c r="P101" i="3"/>
  <c r="P90" i="3"/>
  <c r="P291" i="3"/>
  <c r="P112" i="3"/>
  <c r="P316" i="3"/>
  <c r="P288" i="3"/>
  <c r="P21" i="3"/>
  <c r="P301" i="3"/>
  <c r="P97" i="3"/>
  <c r="P318" i="3"/>
  <c r="P119" i="3"/>
  <c r="P213" i="3"/>
  <c r="P195" i="3"/>
  <c r="P289" i="3"/>
  <c r="P212" i="3"/>
  <c r="P45" i="3"/>
  <c r="P42" i="3"/>
  <c r="P76" i="3"/>
  <c r="P268" i="3"/>
  <c r="P124" i="3"/>
  <c r="Q18" i="5"/>
  <c r="O18" i="3"/>
  <c r="Q18" i="3"/>
  <c r="P18" i="5"/>
  <c r="P18" i="3"/>
  <c r="O18" i="5"/>
  <c r="E6" i="5" l="1"/>
  <c r="E9" i="5" s="1"/>
  <c r="E10" i="5" s="1"/>
  <c r="E4" i="5"/>
  <c r="M182" i="5" s="1"/>
  <c r="V2" i="5"/>
  <c r="M25" i="5"/>
  <c r="M126" i="5"/>
  <c r="M233" i="5"/>
  <c r="M68" i="5"/>
  <c r="M187" i="5"/>
  <c r="M64" i="5"/>
  <c r="M73" i="5"/>
  <c r="M144" i="5"/>
  <c r="M173" i="5"/>
  <c r="M130" i="5"/>
  <c r="M84" i="5"/>
  <c r="M37" i="5"/>
  <c r="M128" i="5"/>
  <c r="M164" i="5"/>
  <c r="M213" i="5"/>
  <c r="M283" i="5"/>
  <c r="M286" i="5"/>
  <c r="M211" i="5"/>
  <c r="M169" i="5"/>
  <c r="M180" i="5"/>
  <c r="M186" i="5"/>
  <c r="M163" i="5"/>
  <c r="M167" i="5"/>
  <c r="V10" i="5"/>
  <c r="M172" i="5"/>
  <c r="V14" i="5"/>
  <c r="E6" i="3"/>
  <c r="E9" i="3" s="1"/>
  <c r="E10" i="3" s="1"/>
  <c r="E5" i="3"/>
  <c r="M271" i="5" l="1"/>
  <c r="M57" i="5"/>
  <c r="M33" i="5"/>
  <c r="M264" i="5"/>
  <c r="M160" i="5"/>
  <c r="M170" i="5"/>
  <c r="M55" i="5"/>
  <c r="N55" i="5" s="1"/>
  <c r="M31" i="5"/>
  <c r="N31" i="5" s="1"/>
  <c r="M291" i="5"/>
  <c r="M263" i="5"/>
  <c r="M208" i="5"/>
  <c r="M241" i="5"/>
  <c r="M65" i="5"/>
  <c r="M104" i="5"/>
  <c r="M81" i="5"/>
  <c r="N81" i="5" s="1"/>
  <c r="M125" i="5"/>
  <c r="N125" i="5" s="1"/>
  <c r="M152" i="5"/>
  <c r="M56" i="5"/>
  <c r="M330" i="5"/>
  <c r="M303" i="5"/>
  <c r="M124" i="5"/>
  <c r="M100" i="5"/>
  <c r="M42" i="5"/>
  <c r="R42" i="5" s="1"/>
  <c r="M249" i="5"/>
  <c r="N249" i="5" s="1"/>
  <c r="M145" i="5"/>
  <c r="M234" i="5"/>
  <c r="V6" i="5"/>
  <c r="M112" i="5"/>
  <c r="M129" i="5"/>
  <c r="M138" i="5"/>
  <c r="M275" i="5"/>
  <c r="N275" i="5" s="1"/>
  <c r="M63" i="5"/>
  <c r="R63" i="5" s="1"/>
  <c r="M221" i="5"/>
  <c r="M175" i="5"/>
  <c r="V7" i="5"/>
  <c r="M151" i="5"/>
  <c r="M244" i="5"/>
  <c r="M279" i="5"/>
  <c r="M293" i="5"/>
  <c r="R293" i="5" s="1"/>
  <c r="M325" i="5"/>
  <c r="N325" i="5" s="1"/>
  <c r="M190" i="5"/>
  <c r="M162" i="5"/>
  <c r="M134" i="5"/>
  <c r="V3" i="5"/>
  <c r="M273" i="5"/>
  <c r="M284" i="5"/>
  <c r="M185" i="5"/>
  <c r="N185" i="5" s="1"/>
  <c r="M52" i="5"/>
  <c r="R52" i="5" s="1"/>
  <c r="M127" i="5"/>
  <c r="M210" i="5"/>
  <c r="M188" i="5"/>
  <c r="N188" i="5" s="1"/>
  <c r="M331" i="5"/>
  <c r="N331" i="5" s="1"/>
  <c r="M316" i="5"/>
  <c r="M315" i="5"/>
  <c r="M295" i="5"/>
  <c r="R295" i="5" s="1"/>
  <c r="M153" i="5"/>
  <c r="R153" i="5" s="1"/>
  <c r="M256" i="5"/>
  <c r="M171" i="5"/>
  <c r="N171" i="5" s="1"/>
  <c r="M148" i="5"/>
  <c r="N148" i="5" s="1"/>
  <c r="M62" i="5"/>
  <c r="R62" i="5" s="1"/>
  <c r="M245" i="5"/>
  <c r="R245" i="5" s="1"/>
  <c r="M323" i="5"/>
  <c r="M230" i="5"/>
  <c r="R230" i="5" s="1"/>
  <c r="M312" i="5"/>
  <c r="N312" i="5" s="1"/>
  <c r="M329" i="5"/>
  <c r="M322" i="5"/>
  <c r="R322" i="5" s="1"/>
  <c r="M258" i="5"/>
  <c r="N258" i="5" s="1"/>
  <c r="M240" i="5"/>
  <c r="N240" i="5" s="1"/>
  <c r="M110" i="5"/>
  <c r="R110" i="5" s="1"/>
  <c r="M155" i="5"/>
  <c r="M101" i="5"/>
  <c r="R101" i="5" s="1"/>
  <c r="M47" i="5"/>
  <c r="N47" i="5" s="1"/>
  <c r="M220" i="5"/>
  <c r="M98" i="5"/>
  <c r="R98" i="5" s="1"/>
  <c r="M53" i="5"/>
  <c r="R53" i="5" s="1"/>
  <c r="M39" i="5"/>
  <c r="R39" i="5" s="1"/>
  <c r="M88" i="5"/>
  <c r="N88" i="5" s="1"/>
  <c r="M327" i="5"/>
  <c r="M203" i="5"/>
  <c r="R203" i="5" s="1"/>
  <c r="M337" i="5"/>
  <c r="N337" i="5" s="1"/>
  <c r="M61" i="5"/>
  <c r="M86" i="5"/>
  <c r="N86" i="5" s="1"/>
  <c r="M27" i="5"/>
  <c r="N27" i="5" s="1"/>
  <c r="M183" i="5"/>
  <c r="R183" i="5" s="1"/>
  <c r="M22" i="5"/>
  <c r="N22" i="5" s="1"/>
  <c r="M93" i="5"/>
  <c r="M132" i="5"/>
  <c r="N132" i="5" s="1"/>
  <c r="M69" i="5"/>
  <c r="R69" i="5" s="1"/>
  <c r="V4" i="5"/>
  <c r="M326" i="5"/>
  <c r="N326" i="5" s="1"/>
  <c r="M218" i="5"/>
  <c r="N218" i="5" s="1"/>
  <c r="M333" i="5"/>
  <c r="N333" i="5" s="1"/>
  <c r="M281" i="5"/>
  <c r="N281" i="5" s="1"/>
  <c r="M43" i="5"/>
  <c r="M319" i="5"/>
  <c r="N319" i="5" s="1"/>
  <c r="M274" i="5"/>
  <c r="N274" i="5" s="1"/>
  <c r="M114" i="5"/>
  <c r="M311" i="5"/>
  <c r="R311" i="5" s="1"/>
  <c r="M95" i="5"/>
  <c r="N95" i="5" s="1"/>
  <c r="M108" i="5"/>
  <c r="N108" i="5" s="1"/>
  <c r="M288" i="5"/>
  <c r="N288" i="5" s="1"/>
  <c r="M222" i="5"/>
  <c r="M202" i="5"/>
  <c r="R202" i="5" s="1"/>
  <c r="M165" i="5"/>
  <c r="N165" i="5" s="1"/>
  <c r="V16" i="5"/>
  <c r="M308" i="5"/>
  <c r="R308" i="5" s="1"/>
  <c r="M85" i="5"/>
  <c r="N85" i="5" s="1"/>
  <c r="M318" i="5"/>
  <c r="R318" i="5" s="1"/>
  <c r="M324" i="5"/>
  <c r="N324" i="5" s="1"/>
  <c r="M89" i="5"/>
  <c r="M302" i="5"/>
  <c r="N302" i="5" s="1"/>
  <c r="M266" i="5"/>
  <c r="R266" i="5" s="1"/>
  <c r="M199" i="5"/>
  <c r="M45" i="5"/>
  <c r="N45" i="5" s="1"/>
  <c r="M30" i="5"/>
  <c r="R30" i="5" s="1"/>
  <c r="M159" i="5"/>
  <c r="N159" i="5" s="1"/>
  <c r="M223" i="5"/>
  <c r="R223" i="5" s="1"/>
  <c r="M243" i="5"/>
  <c r="M116" i="5"/>
  <c r="R116" i="5" s="1"/>
  <c r="M265" i="5"/>
  <c r="N265" i="5" s="1"/>
  <c r="M328" i="5"/>
  <c r="M74" i="5"/>
  <c r="R74" i="5" s="1"/>
  <c r="M206" i="5"/>
  <c r="N206" i="5" s="1"/>
  <c r="M194" i="5"/>
  <c r="N194" i="5" s="1"/>
  <c r="M301" i="5"/>
  <c r="N301" i="5" s="1"/>
  <c r="M51" i="5"/>
  <c r="M99" i="5"/>
  <c r="N99" i="5" s="1"/>
  <c r="M70" i="5"/>
  <c r="R70" i="5" s="1"/>
  <c r="M158" i="5"/>
  <c r="M310" i="5"/>
  <c r="R310" i="5" s="1"/>
  <c r="M177" i="5"/>
  <c r="N177" i="5" s="1"/>
  <c r="V8" i="5"/>
  <c r="M121" i="5"/>
  <c r="R121" i="5" s="1"/>
  <c r="M189" i="5"/>
  <c r="M23" i="5"/>
  <c r="N23" i="5" s="1"/>
  <c r="M107" i="5"/>
  <c r="R107" i="5" s="1"/>
  <c r="M192" i="5"/>
  <c r="R192" i="5" s="1"/>
  <c r="M118" i="5"/>
  <c r="R118" i="5" s="1"/>
  <c r="M26" i="5"/>
  <c r="N26" i="5" s="1"/>
  <c r="M109" i="5"/>
  <c r="R109" i="5" s="1"/>
  <c r="M260" i="5"/>
  <c r="R260" i="5" s="1"/>
  <c r="V18" i="5"/>
  <c r="M298" i="5"/>
  <c r="R298" i="5" s="1"/>
  <c r="M314" i="5"/>
  <c r="R314" i="5" s="1"/>
  <c r="M254" i="5"/>
  <c r="N254" i="5" s="1"/>
  <c r="M294" i="5"/>
  <c r="R294" i="5" s="1"/>
  <c r="M251" i="5"/>
  <c r="R251" i="5" s="1"/>
  <c r="M282" i="5"/>
  <c r="N282" i="5" s="1"/>
  <c r="M250" i="5"/>
  <c r="N250" i="5" s="1"/>
  <c r="M225" i="5"/>
  <c r="R225" i="5" s="1"/>
  <c r="M36" i="5"/>
  <c r="N36" i="5" s="1"/>
  <c r="M285" i="5"/>
  <c r="N285" i="5" s="1"/>
  <c r="M261" i="5"/>
  <c r="N261" i="5" s="1"/>
  <c r="M321" i="5"/>
  <c r="R321" i="5" s="1"/>
  <c r="M119" i="5"/>
  <c r="N119" i="5" s="1"/>
  <c r="M156" i="5"/>
  <c r="R156" i="5" s="1"/>
  <c r="M228" i="5"/>
  <c r="N228" i="5" s="1"/>
  <c r="M174" i="5"/>
  <c r="R174" i="5" s="1"/>
  <c r="M332" i="5"/>
  <c r="R332" i="5" s="1"/>
  <c r="M137" i="5"/>
  <c r="N137" i="5" s="1"/>
  <c r="M237" i="5"/>
  <c r="R237" i="5" s="1"/>
  <c r="M92" i="5"/>
  <c r="N92" i="5" s="1"/>
  <c r="M292" i="5"/>
  <c r="N292" i="5" s="1"/>
  <c r="M72" i="5"/>
  <c r="R72" i="5" s="1"/>
  <c r="M60" i="5"/>
  <c r="R60" i="5" s="1"/>
  <c r="M238" i="5"/>
  <c r="N238" i="5" s="1"/>
  <c r="M122" i="5"/>
  <c r="R122" i="5" s="1"/>
  <c r="M48" i="5"/>
  <c r="N48" i="5" s="1"/>
  <c r="M59" i="5"/>
  <c r="N59" i="5" s="1"/>
  <c r="M204" i="5"/>
  <c r="N204" i="5" s="1"/>
  <c r="M197" i="5"/>
  <c r="R197" i="5" s="1"/>
  <c r="M154" i="5"/>
  <c r="N154" i="5" s="1"/>
  <c r="M79" i="5"/>
  <c r="R79" i="5" s="1"/>
  <c r="V20" i="5"/>
  <c r="M146" i="5"/>
  <c r="R146" i="5" s="1"/>
  <c r="M157" i="5"/>
  <c r="N157" i="5" s="1"/>
  <c r="V13" i="5"/>
  <c r="M196" i="5"/>
  <c r="N196" i="5" s="1"/>
  <c r="M276" i="5"/>
  <c r="N276" i="5" s="1"/>
  <c r="M207" i="5"/>
  <c r="R207" i="5" s="1"/>
  <c r="M49" i="5"/>
  <c r="R49" i="5" s="1"/>
  <c r="M58" i="5"/>
  <c r="M94" i="5"/>
  <c r="N94" i="5" s="1"/>
  <c r="M120" i="5"/>
  <c r="R120" i="5" s="1"/>
  <c r="M336" i="5"/>
  <c r="N336" i="5" s="1"/>
  <c r="M307" i="5"/>
  <c r="R307" i="5" s="1"/>
  <c r="M139" i="5"/>
  <c r="R139" i="5" s="1"/>
  <c r="M54" i="5"/>
  <c r="N54" i="5" s="1"/>
  <c r="V11" i="5"/>
  <c r="M299" i="5"/>
  <c r="M257" i="5"/>
  <c r="N257" i="5" s="1"/>
  <c r="M214" i="5"/>
  <c r="N214" i="5" s="1"/>
  <c r="M41" i="5"/>
  <c r="N41" i="5" s="1"/>
  <c r="V5" i="5"/>
  <c r="M35" i="5"/>
  <c r="R35" i="5" s="1"/>
  <c r="M219" i="5"/>
  <c r="N219" i="5" s="1"/>
  <c r="M28" i="5"/>
  <c r="N28" i="5" s="1"/>
  <c r="M278" i="5"/>
  <c r="R278" i="5" s="1"/>
  <c r="M215" i="5"/>
  <c r="N215" i="5" s="1"/>
  <c r="M82" i="5"/>
  <c r="R82" i="5" s="1"/>
  <c r="M217" i="5"/>
  <c r="M248" i="5"/>
  <c r="N248" i="5" s="1"/>
  <c r="M239" i="5"/>
  <c r="R239" i="5" s="1"/>
  <c r="M46" i="5"/>
  <c r="R46" i="5" s="1"/>
  <c r="M280" i="5"/>
  <c r="R280" i="5" s="1"/>
  <c r="M90" i="5"/>
  <c r="N90" i="5" s="1"/>
  <c r="M106" i="5"/>
  <c r="R106" i="5" s="1"/>
  <c r="M305" i="5"/>
  <c r="N305" i="5" s="1"/>
  <c r="M76" i="5"/>
  <c r="R76" i="5" s="1"/>
  <c r="M75" i="5"/>
  <c r="N75" i="5" s="1"/>
  <c r="M297" i="5"/>
  <c r="N297" i="5" s="1"/>
  <c r="M320" i="5"/>
  <c r="N320" i="5" s="1"/>
  <c r="M296" i="5"/>
  <c r="R296" i="5" s="1"/>
  <c r="M21" i="5"/>
  <c r="N21" i="5" s="1"/>
  <c r="M123" i="5"/>
  <c r="N123" i="5" s="1"/>
  <c r="M184" i="5"/>
  <c r="R184" i="5" s="1"/>
  <c r="M176" i="5"/>
  <c r="N176" i="5" s="1"/>
  <c r="M201" i="5"/>
  <c r="R201" i="5" s="1"/>
  <c r="M231" i="5"/>
  <c r="N231" i="5" s="1"/>
  <c r="M71" i="5"/>
  <c r="N71" i="5" s="1"/>
  <c r="V9" i="5"/>
  <c r="M40" i="5"/>
  <c r="R40" i="5" s="1"/>
  <c r="M313" i="5"/>
  <c r="N313" i="5" s="1"/>
  <c r="M268" i="5"/>
  <c r="R268" i="5" s="1"/>
  <c r="M195" i="5"/>
  <c r="M335" i="5"/>
  <c r="R335" i="5" s="1"/>
  <c r="M143" i="5"/>
  <c r="M306" i="5"/>
  <c r="N306" i="5" s="1"/>
  <c r="M103" i="5"/>
  <c r="R103" i="5" s="1"/>
  <c r="M224" i="5"/>
  <c r="R224" i="5" s="1"/>
  <c r="M131" i="5"/>
  <c r="R131" i="5" s="1"/>
  <c r="M272" i="5"/>
  <c r="N272" i="5" s="1"/>
  <c r="M105" i="5"/>
  <c r="M24" i="5"/>
  <c r="R24" i="5" s="1"/>
  <c r="M29" i="5"/>
  <c r="M269" i="5"/>
  <c r="R269" i="5" s="1"/>
  <c r="M255" i="5"/>
  <c r="N255" i="5" s="1"/>
  <c r="M166" i="5"/>
  <c r="N166" i="5" s="1"/>
  <c r="M277" i="5"/>
  <c r="R277" i="5" s="1"/>
  <c r="M236" i="5"/>
  <c r="N236" i="5" s="1"/>
  <c r="M229" i="5"/>
  <c r="M334" i="5"/>
  <c r="R334" i="5" s="1"/>
  <c r="M91" i="5"/>
  <c r="R91" i="5" s="1"/>
  <c r="M253" i="5"/>
  <c r="R253" i="5" s="1"/>
  <c r="M113" i="5"/>
  <c r="R113" i="5" s="1"/>
  <c r="M178" i="5"/>
  <c r="R178" i="5" s="1"/>
  <c r="M117" i="5"/>
  <c r="N117" i="5" s="1"/>
  <c r="M67" i="5"/>
  <c r="N67" i="5" s="1"/>
  <c r="V15" i="5"/>
  <c r="M97" i="5"/>
  <c r="R97" i="5" s="1"/>
  <c r="V12" i="5"/>
  <c r="M34" i="5"/>
  <c r="R34" i="5" s="1"/>
  <c r="M168" i="5"/>
  <c r="N168" i="5" s="1"/>
  <c r="M205" i="5"/>
  <c r="R205" i="5" s="1"/>
  <c r="M191" i="5"/>
  <c r="R191" i="5" s="1"/>
  <c r="M267" i="5"/>
  <c r="N267" i="5" s="1"/>
  <c r="M32" i="5"/>
  <c r="M149" i="5"/>
  <c r="R149" i="5" s="1"/>
  <c r="M147" i="5"/>
  <c r="R147" i="5" s="1"/>
  <c r="V19" i="5"/>
  <c r="M140" i="5"/>
  <c r="N140" i="5" s="1"/>
  <c r="M290" i="5"/>
  <c r="M289" i="5"/>
  <c r="N289" i="5" s="1"/>
  <c r="M227" i="5"/>
  <c r="R227" i="5" s="1"/>
  <c r="M247" i="5"/>
  <c r="M150" i="5"/>
  <c r="R150" i="5" s="1"/>
  <c r="M102" i="5"/>
  <c r="N102" i="5" s="1"/>
  <c r="M80" i="5"/>
  <c r="N80" i="5" s="1"/>
  <c r="M198" i="5"/>
  <c r="R198" i="5" s="1"/>
  <c r="M317" i="5"/>
  <c r="M38" i="5"/>
  <c r="N38" i="5" s="1"/>
  <c r="M50" i="5"/>
  <c r="N50" i="5" s="1"/>
  <c r="M259" i="5"/>
  <c r="M181" i="5"/>
  <c r="R181" i="5" s="1"/>
  <c r="M96" i="5"/>
  <c r="N96" i="5" s="1"/>
  <c r="M135" i="5"/>
  <c r="R135" i="5" s="1"/>
  <c r="M161" i="5"/>
  <c r="R161" i="5" s="1"/>
  <c r="M193" i="5"/>
  <c r="M44" i="5"/>
  <c r="N44" i="5" s="1"/>
  <c r="M300" i="5"/>
  <c r="N300" i="5" s="1"/>
  <c r="M287" i="5"/>
  <c r="M200" i="5"/>
  <c r="N200" i="5" s="1"/>
  <c r="M262" i="5"/>
  <c r="R262" i="5" s="1"/>
  <c r="M235" i="5"/>
  <c r="N235" i="5" s="1"/>
  <c r="M66" i="5"/>
  <c r="R66" i="5" s="1"/>
  <c r="M252" i="5"/>
  <c r="M242" i="5"/>
  <c r="R242" i="5" s="1"/>
  <c r="M87" i="5"/>
  <c r="N87" i="5" s="1"/>
  <c r="M142" i="5"/>
  <c r="M111" i="5"/>
  <c r="R111" i="5" s="1"/>
  <c r="M136" i="5"/>
  <c r="R136" i="5" s="1"/>
  <c r="M77" i="5"/>
  <c r="N77" i="5" s="1"/>
  <c r="M270" i="5"/>
  <c r="R270" i="5" s="1"/>
  <c r="M78" i="5"/>
  <c r="M179" i="5"/>
  <c r="N179" i="5" s="1"/>
  <c r="M232" i="5"/>
  <c r="R232" i="5" s="1"/>
  <c r="M304" i="5"/>
  <c r="M246" i="5"/>
  <c r="R246" i="5" s="1"/>
  <c r="M83" i="5"/>
  <c r="N83" i="5" s="1"/>
  <c r="M115" i="5"/>
  <c r="R115" i="5" s="1"/>
  <c r="M216" i="5"/>
  <c r="N216" i="5" s="1"/>
  <c r="M209" i="5"/>
  <c r="M133" i="5"/>
  <c r="N133" i="5" s="1"/>
  <c r="V17" i="5"/>
  <c r="M309" i="5"/>
  <c r="R309" i="5" s="1"/>
  <c r="M226" i="5"/>
  <c r="R226" i="5" s="1"/>
  <c r="M180" i="3"/>
  <c r="R180" i="3" s="1"/>
  <c r="M141" i="5"/>
  <c r="N141" i="5" s="1"/>
  <c r="M212" i="5"/>
  <c r="R212" i="5" s="1"/>
  <c r="R254" i="5"/>
  <c r="N251" i="5"/>
  <c r="N225" i="5"/>
  <c r="N174" i="5"/>
  <c r="N237" i="5"/>
  <c r="R48" i="5"/>
  <c r="R59" i="5"/>
  <c r="R231" i="5"/>
  <c r="M105" i="3"/>
  <c r="M321" i="3"/>
  <c r="M195" i="3"/>
  <c r="M312" i="3"/>
  <c r="M89" i="3"/>
  <c r="M47" i="3"/>
  <c r="M275" i="3"/>
  <c r="M169" i="3"/>
  <c r="M162" i="3"/>
  <c r="M146" i="3"/>
  <c r="M23" i="3"/>
  <c r="M29" i="3"/>
  <c r="M274" i="3"/>
  <c r="M236" i="3"/>
  <c r="M54" i="3"/>
  <c r="M98" i="3"/>
  <c r="M175" i="3"/>
  <c r="M101" i="3"/>
  <c r="M245" i="3"/>
  <c r="M314" i="3"/>
  <c r="M94" i="3"/>
  <c r="M259" i="3"/>
  <c r="M202" i="3"/>
  <c r="M83" i="3"/>
  <c r="M133" i="3"/>
  <c r="M113" i="3"/>
  <c r="M151" i="3"/>
  <c r="M309" i="3"/>
  <c r="M141" i="3"/>
  <c r="M120" i="3"/>
  <c r="M163" i="3"/>
  <c r="M251" i="3"/>
  <c r="M205" i="3"/>
  <c r="M128" i="3"/>
  <c r="M282" i="3"/>
  <c r="M52" i="3"/>
  <c r="M62" i="3"/>
  <c r="M214" i="3"/>
  <c r="V8" i="3"/>
  <c r="V10" i="3"/>
  <c r="M199" i="3"/>
  <c r="M61" i="3"/>
  <c r="N172" i="5"/>
  <c r="R172" i="5"/>
  <c r="N163" i="5"/>
  <c r="R163" i="5"/>
  <c r="R211" i="5"/>
  <c r="N211" i="5"/>
  <c r="N213" i="5"/>
  <c r="R213" i="5"/>
  <c r="R128" i="5"/>
  <c r="N128" i="5"/>
  <c r="N84" i="5"/>
  <c r="R84" i="5"/>
  <c r="R173" i="5"/>
  <c r="N173" i="5"/>
  <c r="R190" i="5"/>
  <c r="N190" i="5"/>
  <c r="R33" i="5"/>
  <c r="N33" i="5"/>
  <c r="N100" i="5"/>
  <c r="R100" i="5"/>
  <c r="R65" i="5"/>
  <c r="N65" i="5"/>
  <c r="N222" i="5"/>
  <c r="R222" i="5"/>
  <c r="N221" i="5"/>
  <c r="R221" i="5"/>
  <c r="N160" i="5"/>
  <c r="R160" i="5"/>
  <c r="N308" i="5"/>
  <c r="R210" i="5"/>
  <c r="N210" i="5"/>
  <c r="R85" i="5"/>
  <c r="N245" i="5"/>
  <c r="N323" i="5"/>
  <c r="R323" i="5"/>
  <c r="N49" i="5"/>
  <c r="N58" i="5"/>
  <c r="R58" i="5"/>
  <c r="N120" i="5"/>
  <c r="M294" i="3"/>
  <c r="M183" i="3"/>
  <c r="M65" i="3"/>
  <c r="M332" i="3"/>
  <c r="M55" i="3"/>
  <c r="M308" i="3"/>
  <c r="M255" i="3"/>
  <c r="M148" i="3"/>
  <c r="M187" i="3"/>
  <c r="M38" i="3"/>
  <c r="M35" i="3"/>
  <c r="V5" i="3"/>
  <c r="M334" i="3"/>
  <c r="M318" i="3"/>
  <c r="M280" i="3"/>
  <c r="M127" i="3"/>
  <c r="M226" i="3"/>
  <c r="M227" i="3"/>
  <c r="M42" i="3"/>
  <c r="M168" i="3"/>
  <c r="M140" i="3"/>
  <c r="M82" i="3"/>
  <c r="M186" i="3"/>
  <c r="M228" i="3"/>
  <c r="M88" i="3"/>
  <c r="M300" i="3"/>
  <c r="M277" i="3"/>
  <c r="M306" i="3"/>
  <c r="M152" i="3"/>
  <c r="M265" i="3"/>
  <c r="M171" i="3"/>
  <c r="M39" i="3"/>
  <c r="M291" i="3"/>
  <c r="M206" i="3"/>
  <c r="M290" i="3"/>
  <c r="M136" i="3"/>
  <c r="M32" i="3"/>
  <c r="M21" i="3"/>
  <c r="M115" i="3"/>
  <c r="M72" i="3"/>
  <c r="M330" i="3"/>
  <c r="M130" i="3"/>
  <c r="N244" i="5"/>
  <c r="R244" i="5"/>
  <c r="N30" i="5"/>
  <c r="R291" i="5"/>
  <c r="N291" i="5"/>
  <c r="N303" i="5"/>
  <c r="R303" i="5"/>
  <c r="N243" i="5"/>
  <c r="R243" i="5"/>
  <c r="N311" i="5"/>
  <c r="R241" i="5"/>
  <c r="N241" i="5"/>
  <c r="N328" i="5"/>
  <c r="R328" i="5"/>
  <c r="N152" i="5"/>
  <c r="R152" i="5"/>
  <c r="R233" i="5"/>
  <c r="N233" i="5"/>
  <c r="R134" i="5"/>
  <c r="N134" i="5"/>
  <c r="R104" i="5"/>
  <c r="N104" i="5"/>
  <c r="N56" i="5"/>
  <c r="R56" i="5"/>
  <c r="N175" i="5"/>
  <c r="R175" i="5"/>
  <c r="N25" i="5"/>
  <c r="R25" i="5"/>
  <c r="N284" i="5"/>
  <c r="R284" i="5"/>
  <c r="N170" i="5"/>
  <c r="R170" i="5"/>
  <c r="R81" i="5"/>
  <c r="R330" i="5"/>
  <c r="N330" i="5"/>
  <c r="R145" i="5"/>
  <c r="N145" i="5"/>
  <c r="N273" i="5"/>
  <c r="R273" i="5"/>
  <c r="R43" i="5"/>
  <c r="N43" i="5"/>
  <c r="R329" i="5"/>
  <c r="N329" i="5"/>
  <c r="R148" i="5"/>
  <c r="N61" i="5"/>
  <c r="R61" i="5"/>
  <c r="N266" i="5"/>
  <c r="M292" i="3"/>
  <c r="M278" i="3"/>
  <c r="M34" i="3"/>
  <c r="M77" i="3"/>
  <c r="M336" i="3"/>
  <c r="M281" i="3"/>
  <c r="M208" i="3"/>
  <c r="M215" i="3"/>
  <c r="M268" i="3"/>
  <c r="M131" i="3"/>
  <c r="M159" i="3"/>
  <c r="M106" i="3"/>
  <c r="M194" i="3"/>
  <c r="V12" i="3"/>
  <c r="M240" i="3"/>
  <c r="M155" i="3"/>
  <c r="M310" i="3"/>
  <c r="M108" i="3"/>
  <c r="M212" i="3"/>
  <c r="M124" i="3"/>
  <c r="V2" i="3"/>
  <c r="M79" i="3"/>
  <c r="M76" i="3"/>
  <c r="M266" i="3"/>
  <c r="M203" i="3"/>
  <c r="M229" i="3"/>
  <c r="M95" i="3"/>
  <c r="M69" i="3"/>
  <c r="M174" i="3"/>
  <c r="M28" i="3"/>
  <c r="M167" i="3"/>
  <c r="M272" i="3"/>
  <c r="M286" i="3"/>
  <c r="M320" i="3"/>
  <c r="M142" i="3"/>
  <c r="M209" i="3"/>
  <c r="M93" i="3"/>
  <c r="M190" i="3"/>
  <c r="M78" i="3"/>
  <c r="M298" i="3"/>
  <c r="M22" i="3"/>
  <c r="M232" i="3"/>
  <c r="R186" i="5"/>
  <c r="N186" i="5"/>
  <c r="N112" i="5"/>
  <c r="R112" i="5"/>
  <c r="R164" i="5"/>
  <c r="N164" i="5"/>
  <c r="R37" i="5"/>
  <c r="N37" i="5"/>
  <c r="N138" i="5"/>
  <c r="R138" i="5"/>
  <c r="R57" i="5"/>
  <c r="N57" i="5"/>
  <c r="N124" i="5"/>
  <c r="R124" i="5"/>
  <c r="R27" i="5"/>
  <c r="N68" i="5"/>
  <c r="R68" i="5"/>
  <c r="N278" i="5"/>
  <c r="R217" i="5"/>
  <c r="N217" i="5"/>
  <c r="N280" i="5"/>
  <c r="R90" i="5"/>
  <c r="N76" i="5"/>
  <c r="R21" i="5"/>
  <c r="R176" i="5"/>
  <c r="M221" i="3"/>
  <c r="M204" i="3"/>
  <c r="M122" i="3"/>
  <c r="M173" i="3"/>
  <c r="M191" i="3"/>
  <c r="M182" i="3"/>
  <c r="M37" i="3"/>
  <c r="M271" i="3"/>
  <c r="V18" i="3"/>
  <c r="M193" i="3"/>
  <c r="M110" i="3"/>
  <c r="M97" i="3"/>
  <c r="M327" i="3"/>
  <c r="M273" i="3"/>
  <c r="M126" i="3"/>
  <c r="M143" i="3"/>
  <c r="M85" i="3"/>
  <c r="M288" i="3"/>
  <c r="M68" i="3"/>
  <c r="M258" i="3"/>
  <c r="M84" i="3"/>
  <c r="M296" i="3"/>
  <c r="M144" i="3"/>
  <c r="M59" i="3"/>
  <c r="M86" i="3"/>
  <c r="M323" i="3"/>
  <c r="M139" i="3"/>
  <c r="M107" i="3"/>
  <c r="M223" i="3"/>
  <c r="M49" i="3"/>
  <c r="M118" i="3"/>
  <c r="M196" i="3"/>
  <c r="M45" i="3"/>
  <c r="M260" i="3"/>
  <c r="M117" i="3"/>
  <c r="M153" i="3"/>
  <c r="V13" i="3"/>
  <c r="M179" i="3"/>
  <c r="M257" i="3"/>
  <c r="M293" i="3"/>
  <c r="M210" i="3"/>
  <c r="M231" i="3"/>
  <c r="N40" i="5"/>
  <c r="N195" i="5"/>
  <c r="R195" i="5"/>
  <c r="N143" i="5"/>
  <c r="R143" i="5"/>
  <c r="N224" i="5"/>
  <c r="R105" i="5"/>
  <c r="N105" i="5"/>
  <c r="N29" i="5"/>
  <c r="R29" i="5"/>
  <c r="R166" i="5"/>
  <c r="R229" i="5"/>
  <c r="N229" i="5"/>
  <c r="N178" i="5"/>
  <c r="R67" i="5"/>
  <c r="N97" i="5"/>
  <c r="N205" i="5"/>
  <c r="N32" i="5"/>
  <c r="R32" i="5"/>
  <c r="M239" i="3"/>
  <c r="M71" i="3"/>
  <c r="M99" i="3"/>
  <c r="M230" i="3"/>
  <c r="M301" i="3"/>
  <c r="M156" i="3"/>
  <c r="M67" i="3"/>
  <c r="M43" i="3"/>
  <c r="M50" i="3"/>
  <c r="M311" i="3"/>
  <c r="M284" i="3"/>
  <c r="M224" i="3"/>
  <c r="M57" i="3"/>
  <c r="M121" i="3"/>
  <c r="M313" i="3"/>
  <c r="M64" i="3"/>
  <c r="M201" i="3"/>
  <c r="M270" i="3"/>
  <c r="M307" i="3"/>
  <c r="M329" i="3"/>
  <c r="M324" i="3"/>
  <c r="M111" i="3"/>
  <c r="M247" i="3"/>
  <c r="M225" i="3"/>
  <c r="M248" i="3"/>
  <c r="M58" i="3"/>
  <c r="M256" i="3"/>
  <c r="M46" i="3"/>
  <c r="M147" i="3"/>
  <c r="M328" i="3"/>
  <c r="M189" i="3"/>
  <c r="M56" i="3"/>
  <c r="V15" i="3"/>
  <c r="V6" i="3"/>
  <c r="M335" i="3"/>
  <c r="M150" i="3"/>
  <c r="M116" i="3"/>
  <c r="M302" i="3"/>
  <c r="M31" i="3"/>
  <c r="M249" i="3"/>
  <c r="M213" i="3"/>
  <c r="M41" i="3"/>
  <c r="N199" i="5"/>
  <c r="R199" i="5"/>
  <c r="N167" i="5"/>
  <c r="R167" i="5"/>
  <c r="R180" i="5"/>
  <c r="N180" i="5"/>
  <c r="R286" i="5"/>
  <c r="N286" i="5"/>
  <c r="N271" i="5"/>
  <c r="R271" i="5"/>
  <c r="N130" i="5"/>
  <c r="R130" i="5"/>
  <c r="N208" i="5"/>
  <c r="R208" i="5"/>
  <c r="N187" i="5"/>
  <c r="R187" i="5"/>
  <c r="R206" i="5"/>
  <c r="R220" i="5"/>
  <c r="N220" i="5"/>
  <c r="R301" i="5"/>
  <c r="R51" i="5"/>
  <c r="N51" i="5"/>
  <c r="N53" i="5"/>
  <c r="N158" i="5"/>
  <c r="R158" i="5"/>
  <c r="N327" i="5"/>
  <c r="R327" i="5"/>
  <c r="N310" i="5"/>
  <c r="R290" i="5"/>
  <c r="N290" i="5"/>
  <c r="R247" i="5"/>
  <c r="N247" i="5"/>
  <c r="N317" i="5"/>
  <c r="R317" i="5"/>
  <c r="R182" i="5"/>
  <c r="N182" i="5"/>
  <c r="M276" i="3"/>
  <c r="M238" i="3"/>
  <c r="M207" i="3"/>
  <c r="M149" i="3"/>
  <c r="M104" i="3"/>
  <c r="M233" i="3"/>
  <c r="M262" i="3"/>
  <c r="M289" i="3"/>
  <c r="V20" i="3"/>
  <c r="M297" i="3"/>
  <c r="M250" i="3"/>
  <c r="M317" i="3"/>
  <c r="M114" i="3"/>
  <c r="M160" i="3"/>
  <c r="M263" i="3"/>
  <c r="M137" i="3"/>
  <c r="M172" i="3"/>
  <c r="M60" i="3"/>
  <c r="M102" i="3"/>
  <c r="M243" i="3"/>
  <c r="M305" i="3"/>
  <c r="M91" i="3"/>
  <c r="M299" i="3"/>
  <c r="M188" i="3"/>
  <c r="M331" i="3"/>
  <c r="V16" i="3"/>
  <c r="M145" i="3"/>
  <c r="M164" i="3"/>
  <c r="M73" i="3"/>
  <c r="V7" i="3"/>
  <c r="M33" i="3"/>
  <c r="M200" i="3"/>
  <c r="M80" i="3"/>
  <c r="M234" i="3"/>
  <c r="M303" i="3"/>
  <c r="M177" i="3"/>
  <c r="M333" i="3"/>
  <c r="V11" i="3"/>
  <c r="M316" i="3"/>
  <c r="V17" i="3"/>
  <c r="M161" i="3"/>
  <c r="M253" i="3"/>
  <c r="R151" i="5"/>
  <c r="N151" i="5"/>
  <c r="N279" i="5"/>
  <c r="R279" i="5"/>
  <c r="N234" i="5"/>
  <c r="R234" i="5"/>
  <c r="N263" i="5"/>
  <c r="R263" i="5"/>
  <c r="N144" i="5"/>
  <c r="R144" i="5"/>
  <c r="R64" i="5"/>
  <c r="N64" i="5"/>
  <c r="N162" i="5"/>
  <c r="R162" i="5"/>
  <c r="N264" i="5"/>
  <c r="R264" i="5"/>
  <c r="N93" i="5"/>
  <c r="R93" i="5"/>
  <c r="N52" i="5"/>
  <c r="R126" i="5"/>
  <c r="N126" i="5"/>
  <c r="N127" i="5"/>
  <c r="R127" i="5"/>
  <c r="N315" i="5"/>
  <c r="R315" i="5"/>
  <c r="R218" i="5"/>
  <c r="N256" i="5"/>
  <c r="R256" i="5"/>
  <c r="N89" i="5"/>
  <c r="R89" i="5"/>
  <c r="N316" i="5"/>
  <c r="R316" i="5"/>
  <c r="N121" i="5"/>
  <c r="R259" i="5"/>
  <c r="N259" i="5"/>
  <c r="M90" i="3"/>
  <c r="V19" i="3"/>
  <c r="M48" i="3"/>
  <c r="M154" i="3"/>
  <c r="M109" i="3"/>
  <c r="M246" i="3"/>
  <c r="M337" i="3"/>
  <c r="M30" i="3"/>
  <c r="M74" i="3"/>
  <c r="M165" i="3"/>
  <c r="M295" i="3"/>
  <c r="M242" i="3"/>
  <c r="M198" i="3"/>
  <c r="M166" i="3"/>
  <c r="M51" i="3"/>
  <c r="M53" i="3"/>
  <c r="M279" i="3"/>
  <c r="M138" i="3"/>
  <c r="M326" i="3"/>
  <c r="M135" i="3"/>
  <c r="M157" i="3"/>
  <c r="M185" i="3"/>
  <c r="M70" i="3"/>
  <c r="M235" i="3"/>
  <c r="M261" i="3"/>
  <c r="M216" i="3"/>
  <c r="M87" i="3"/>
  <c r="M285" i="3"/>
  <c r="M211" i="3"/>
  <c r="M170" i="3"/>
  <c r="M63" i="3"/>
  <c r="M218" i="3"/>
  <c r="M269" i="3"/>
  <c r="M192" i="3"/>
  <c r="M264" i="3"/>
  <c r="M197" i="3"/>
  <c r="M283" i="3"/>
  <c r="M254" i="3"/>
  <c r="M287" i="3"/>
  <c r="M129" i="3"/>
  <c r="M178" i="3"/>
  <c r="M267" i="3"/>
  <c r="R169" i="5"/>
  <c r="N169" i="5"/>
  <c r="N283" i="5"/>
  <c r="R283" i="5"/>
  <c r="R129" i="5"/>
  <c r="N129" i="5"/>
  <c r="N114" i="5"/>
  <c r="R114" i="5"/>
  <c r="R258" i="5"/>
  <c r="R73" i="5"/>
  <c r="N73" i="5"/>
  <c r="R155" i="5"/>
  <c r="N155" i="5"/>
  <c r="R193" i="5"/>
  <c r="N193" i="5"/>
  <c r="R287" i="5"/>
  <c r="N287" i="5"/>
  <c r="N252" i="5"/>
  <c r="R252" i="5"/>
  <c r="N142" i="5"/>
  <c r="R142" i="5"/>
  <c r="N78" i="5"/>
  <c r="R78" i="5"/>
  <c r="R304" i="5"/>
  <c r="N304" i="5"/>
  <c r="N246" i="5"/>
  <c r="R209" i="5"/>
  <c r="N209" i="5"/>
  <c r="N189" i="5"/>
  <c r="R189" i="5"/>
  <c r="R299" i="5"/>
  <c r="N299" i="5"/>
  <c r="M132" i="3"/>
  <c r="M241" i="3"/>
  <c r="V9" i="3"/>
  <c r="M217" i="3"/>
  <c r="M304" i="3"/>
  <c r="M184" i="3"/>
  <c r="M75" i="3"/>
  <c r="M319" i="3"/>
  <c r="V3" i="3"/>
  <c r="M158" i="3"/>
  <c r="M219" i="3"/>
  <c r="M26" i="3"/>
  <c r="M220" i="3"/>
  <c r="M100" i="3"/>
  <c r="M81" i="3"/>
  <c r="M176" i="3"/>
  <c r="M66" i="3"/>
  <c r="M123" i="3"/>
  <c r="M325" i="3"/>
  <c r="M25" i="3"/>
  <c r="M119" i="3"/>
  <c r="M44" i="3"/>
  <c r="V14" i="3"/>
  <c r="M237" i="3"/>
  <c r="M40" i="3"/>
  <c r="M315" i="3"/>
  <c r="M103" i="3"/>
  <c r="M36" i="3"/>
  <c r="M125" i="3"/>
  <c r="M92" i="3"/>
  <c r="M222" i="3"/>
  <c r="M27" i="3"/>
  <c r="M322" i="3"/>
  <c r="V4" i="3"/>
  <c r="M96" i="3"/>
  <c r="M252" i="3"/>
  <c r="M24" i="3"/>
  <c r="M112" i="3"/>
  <c r="M134" i="3"/>
  <c r="M181" i="3"/>
  <c r="M244" i="3"/>
  <c r="N270" i="5" l="1"/>
  <c r="R265" i="5"/>
  <c r="R274" i="5"/>
  <c r="N227" i="5"/>
  <c r="N184" i="5"/>
  <c r="N63" i="5"/>
  <c r="N314" i="5"/>
  <c r="R50" i="5"/>
  <c r="R289" i="5"/>
  <c r="N70" i="5"/>
  <c r="R47" i="5"/>
  <c r="R267" i="5"/>
  <c r="R236" i="5"/>
  <c r="R272" i="5"/>
  <c r="N268" i="5"/>
  <c r="N82" i="5"/>
  <c r="R125" i="5"/>
  <c r="R312" i="5"/>
  <c r="R185" i="5"/>
  <c r="R249" i="5"/>
  <c r="N107" i="5"/>
  <c r="R31" i="5"/>
  <c r="R87" i="5"/>
  <c r="N153" i="5"/>
  <c r="N69" i="5"/>
  <c r="R325" i="5"/>
  <c r="R305" i="5"/>
  <c r="R165" i="5"/>
  <c r="R285" i="5"/>
  <c r="R300" i="5"/>
  <c r="N232" i="5"/>
  <c r="R214" i="5"/>
  <c r="R337" i="5"/>
  <c r="R157" i="5"/>
  <c r="R137" i="5"/>
  <c r="R255" i="5"/>
  <c r="N293" i="5"/>
  <c r="R23" i="5"/>
  <c r="N295" i="5"/>
  <c r="N116" i="5"/>
  <c r="N131" i="5"/>
  <c r="R55" i="5"/>
  <c r="R38" i="5"/>
  <c r="R302" i="5"/>
  <c r="N321" i="5"/>
  <c r="N192" i="5"/>
  <c r="R44" i="5"/>
  <c r="N203" i="5"/>
  <c r="R99" i="5"/>
  <c r="R257" i="5"/>
  <c r="N42" i="5"/>
  <c r="N242" i="5"/>
  <c r="R275" i="5"/>
  <c r="N101" i="5"/>
  <c r="N191" i="5"/>
  <c r="N202" i="5"/>
  <c r="R36" i="5"/>
  <c r="N277" i="5"/>
  <c r="R83" i="5"/>
  <c r="N147" i="5"/>
  <c r="R331" i="5"/>
  <c r="R108" i="5"/>
  <c r="N197" i="5"/>
  <c r="R119" i="5"/>
  <c r="N136" i="5"/>
  <c r="N46" i="5"/>
  <c r="N35" i="5"/>
  <c r="R26" i="5"/>
  <c r="N262" i="5"/>
  <c r="R297" i="5"/>
  <c r="N239" i="5"/>
  <c r="R276" i="5"/>
  <c r="R96" i="5"/>
  <c r="R177" i="5"/>
  <c r="R333" i="5"/>
  <c r="R102" i="5"/>
  <c r="R194" i="5"/>
  <c r="R95" i="5"/>
  <c r="N91" i="5"/>
  <c r="R188" i="5"/>
  <c r="R159" i="5"/>
  <c r="N269" i="5"/>
  <c r="N139" i="5"/>
  <c r="R292" i="5"/>
  <c r="N230" i="5"/>
  <c r="N74" i="5"/>
  <c r="N226" i="5"/>
  <c r="R215" i="5"/>
  <c r="N181" i="5"/>
  <c r="R171" i="5"/>
  <c r="R86" i="5"/>
  <c r="R200" i="5"/>
  <c r="N201" i="5"/>
  <c r="R75" i="5"/>
  <c r="N122" i="5"/>
  <c r="R313" i="5"/>
  <c r="R248" i="5"/>
  <c r="N118" i="5"/>
  <c r="N111" i="5"/>
  <c r="R319" i="5"/>
  <c r="R326" i="5"/>
  <c r="R132" i="5"/>
  <c r="N150" i="5"/>
  <c r="N98" i="5"/>
  <c r="N146" i="5"/>
  <c r="R179" i="5"/>
  <c r="R45" i="5"/>
  <c r="N322" i="5"/>
  <c r="R117" i="5"/>
  <c r="N24" i="5"/>
  <c r="R123" i="5"/>
  <c r="N106" i="5"/>
  <c r="N294" i="5"/>
  <c r="N183" i="5"/>
  <c r="R240" i="5"/>
  <c r="N318" i="5"/>
  <c r="N39" i="5"/>
  <c r="R133" i="5"/>
  <c r="N149" i="5"/>
  <c r="N34" i="5"/>
  <c r="N335" i="5"/>
  <c r="N62" i="5"/>
  <c r="N60" i="5"/>
  <c r="R196" i="5"/>
  <c r="N334" i="5"/>
  <c r="N307" i="5"/>
  <c r="R204" i="5"/>
  <c r="N110" i="5"/>
  <c r="R216" i="5"/>
  <c r="R281" i="5"/>
  <c r="R88" i="5"/>
  <c r="R168" i="5"/>
  <c r="R41" i="5"/>
  <c r="R336" i="5"/>
  <c r="R22" i="5"/>
  <c r="R92" i="5"/>
  <c r="N298" i="5"/>
  <c r="N161" i="5"/>
  <c r="N223" i="5"/>
  <c r="N113" i="5"/>
  <c r="N260" i="5"/>
  <c r="N103" i="5"/>
  <c r="N296" i="5"/>
  <c r="R288" i="5"/>
  <c r="N66" i="5"/>
  <c r="N198" i="5"/>
  <c r="R28" i="5"/>
  <c r="R94" i="5"/>
  <c r="N332" i="5"/>
  <c r="R250" i="5"/>
  <c r="R140" i="5"/>
  <c r="R324" i="5"/>
  <c r="R282" i="5"/>
  <c r="R80" i="5"/>
  <c r="N309" i="5"/>
  <c r="R54" i="5"/>
  <c r="N79" i="5"/>
  <c r="N109" i="5"/>
  <c r="N253" i="5"/>
  <c r="R71" i="5"/>
  <c r="R320" i="5"/>
  <c r="R154" i="5"/>
  <c r="R238" i="5"/>
  <c r="R261" i="5"/>
  <c r="N72" i="5"/>
  <c r="N115" i="5"/>
  <c r="R77" i="5"/>
  <c r="R235" i="5"/>
  <c r="N135" i="5"/>
  <c r="N207" i="5"/>
  <c r="R228" i="5"/>
  <c r="R306" i="5"/>
  <c r="R219" i="5"/>
  <c r="N156" i="5"/>
  <c r="N212" i="5"/>
  <c r="R141" i="5"/>
  <c r="N180" i="3"/>
  <c r="R112" i="3"/>
  <c r="N112" i="3"/>
  <c r="R92" i="3"/>
  <c r="N92" i="3"/>
  <c r="R44" i="3"/>
  <c r="N44" i="3"/>
  <c r="R100" i="3"/>
  <c r="N100" i="3"/>
  <c r="N184" i="3"/>
  <c r="R184" i="3"/>
  <c r="R267" i="3"/>
  <c r="N267" i="3"/>
  <c r="R192" i="3"/>
  <c r="N192" i="3"/>
  <c r="N216" i="3"/>
  <c r="R216" i="3"/>
  <c r="R138" i="3"/>
  <c r="N138" i="3"/>
  <c r="N165" i="3"/>
  <c r="R165" i="3"/>
  <c r="N200" i="3"/>
  <c r="R200" i="3"/>
  <c r="R188" i="3"/>
  <c r="N188" i="3"/>
  <c r="R137" i="3"/>
  <c r="N137" i="3"/>
  <c r="N289" i="3"/>
  <c r="R289" i="3"/>
  <c r="N150" i="3"/>
  <c r="R150" i="3"/>
  <c r="N46" i="3"/>
  <c r="R46" i="3"/>
  <c r="N329" i="3"/>
  <c r="R329" i="3"/>
  <c r="R224" i="3"/>
  <c r="N224" i="3"/>
  <c r="N230" i="3"/>
  <c r="R230" i="3"/>
  <c r="N153" i="3"/>
  <c r="R153" i="3"/>
  <c r="N107" i="3"/>
  <c r="R107" i="3"/>
  <c r="N258" i="3"/>
  <c r="R258" i="3"/>
  <c r="N97" i="3"/>
  <c r="R97" i="3"/>
  <c r="N173" i="3"/>
  <c r="R173" i="3"/>
  <c r="R209" i="3"/>
  <c r="N209" i="3"/>
  <c r="R69" i="3"/>
  <c r="N69" i="3"/>
  <c r="N124" i="3"/>
  <c r="R124" i="3"/>
  <c r="N106" i="3"/>
  <c r="R106" i="3"/>
  <c r="R77" i="3"/>
  <c r="N77" i="3"/>
  <c r="N21" i="3"/>
  <c r="R21" i="3"/>
  <c r="N265" i="3"/>
  <c r="R265" i="3"/>
  <c r="N82" i="3"/>
  <c r="R82" i="3"/>
  <c r="N318" i="3"/>
  <c r="R318" i="3"/>
  <c r="N308" i="3"/>
  <c r="R308" i="3"/>
  <c r="R214" i="3"/>
  <c r="N214" i="3"/>
  <c r="N120" i="3"/>
  <c r="R120" i="3"/>
  <c r="N259" i="3"/>
  <c r="R259" i="3"/>
  <c r="R236" i="3"/>
  <c r="N236" i="3"/>
  <c r="R47" i="3"/>
  <c r="N47" i="3"/>
  <c r="N24" i="3"/>
  <c r="R24" i="3"/>
  <c r="R125" i="3"/>
  <c r="N125" i="3"/>
  <c r="N119" i="3"/>
  <c r="R119" i="3"/>
  <c r="N220" i="3"/>
  <c r="R220" i="3"/>
  <c r="R304" i="3"/>
  <c r="N304" i="3"/>
  <c r="R178" i="3"/>
  <c r="N178" i="3"/>
  <c r="R269" i="3"/>
  <c r="N269" i="3"/>
  <c r="N261" i="3"/>
  <c r="R261" i="3"/>
  <c r="N279" i="3"/>
  <c r="R279" i="3"/>
  <c r="R74" i="3"/>
  <c r="N74" i="3"/>
  <c r="R90" i="3"/>
  <c r="N90" i="3"/>
  <c r="N316" i="3"/>
  <c r="R316" i="3"/>
  <c r="N33" i="3"/>
  <c r="R33" i="3"/>
  <c r="N299" i="3"/>
  <c r="R299" i="3"/>
  <c r="R263" i="3"/>
  <c r="N263" i="3"/>
  <c r="N262" i="3"/>
  <c r="R262" i="3"/>
  <c r="R335" i="3"/>
  <c r="N335" i="3"/>
  <c r="N256" i="3"/>
  <c r="R256" i="3"/>
  <c r="N307" i="3"/>
  <c r="R307" i="3"/>
  <c r="R284" i="3"/>
  <c r="N284" i="3"/>
  <c r="R99" i="3"/>
  <c r="N99" i="3"/>
  <c r="R117" i="3"/>
  <c r="N117" i="3"/>
  <c r="R139" i="3"/>
  <c r="N139" i="3"/>
  <c r="N68" i="3"/>
  <c r="R68" i="3"/>
  <c r="R110" i="3"/>
  <c r="N110" i="3"/>
  <c r="R122" i="3"/>
  <c r="N122" i="3"/>
  <c r="R142" i="3"/>
  <c r="N142" i="3"/>
  <c r="N95" i="3"/>
  <c r="R95" i="3"/>
  <c r="R212" i="3"/>
  <c r="N212" i="3"/>
  <c r="R159" i="3"/>
  <c r="N159" i="3"/>
  <c r="N34" i="3"/>
  <c r="R34" i="3"/>
  <c r="R32" i="3"/>
  <c r="N32" i="3"/>
  <c r="N152" i="3"/>
  <c r="R152" i="3"/>
  <c r="R140" i="3"/>
  <c r="N140" i="3"/>
  <c r="N334" i="3"/>
  <c r="R334" i="3"/>
  <c r="N55" i="3"/>
  <c r="R55" i="3"/>
  <c r="R62" i="3"/>
  <c r="N62" i="3"/>
  <c r="R141" i="3"/>
  <c r="N141" i="3"/>
  <c r="R94" i="3"/>
  <c r="N94" i="3"/>
  <c r="R274" i="3"/>
  <c r="N274" i="3"/>
  <c r="N89" i="3"/>
  <c r="R89" i="3"/>
  <c r="N252" i="3"/>
  <c r="R252" i="3"/>
  <c r="N36" i="3"/>
  <c r="R36" i="3"/>
  <c r="N25" i="3"/>
  <c r="R25" i="3"/>
  <c r="R26" i="3"/>
  <c r="N26" i="3"/>
  <c r="N217" i="3"/>
  <c r="R217" i="3"/>
  <c r="N129" i="3"/>
  <c r="R129" i="3"/>
  <c r="N218" i="3"/>
  <c r="R218" i="3"/>
  <c r="N235" i="3"/>
  <c r="R235" i="3"/>
  <c r="R53" i="3"/>
  <c r="N53" i="3"/>
  <c r="R30" i="3"/>
  <c r="N30" i="3"/>
  <c r="N91" i="3"/>
  <c r="R91" i="3"/>
  <c r="N160" i="3"/>
  <c r="R160" i="3"/>
  <c r="N233" i="3"/>
  <c r="R233" i="3"/>
  <c r="R41" i="3"/>
  <c r="N41" i="3"/>
  <c r="R58" i="3"/>
  <c r="N58" i="3"/>
  <c r="R270" i="3"/>
  <c r="N270" i="3"/>
  <c r="R311" i="3"/>
  <c r="N311" i="3"/>
  <c r="R71" i="3"/>
  <c r="N71" i="3"/>
  <c r="N231" i="3"/>
  <c r="R231" i="3"/>
  <c r="R260" i="3"/>
  <c r="N260" i="3"/>
  <c r="N323" i="3"/>
  <c r="R323" i="3"/>
  <c r="N288" i="3"/>
  <c r="R288" i="3"/>
  <c r="R193" i="3"/>
  <c r="N193" i="3"/>
  <c r="N204" i="3"/>
  <c r="R204" i="3"/>
  <c r="R232" i="3"/>
  <c r="N232" i="3"/>
  <c r="R320" i="3"/>
  <c r="N320" i="3"/>
  <c r="N229" i="3"/>
  <c r="R229" i="3"/>
  <c r="N108" i="3"/>
  <c r="R108" i="3"/>
  <c r="R131" i="3"/>
  <c r="N131" i="3"/>
  <c r="N278" i="3"/>
  <c r="R278" i="3"/>
  <c r="R136" i="3"/>
  <c r="N136" i="3"/>
  <c r="N306" i="3"/>
  <c r="R306" i="3"/>
  <c r="N168" i="3"/>
  <c r="R168" i="3"/>
  <c r="N332" i="3"/>
  <c r="R332" i="3"/>
  <c r="N52" i="3"/>
  <c r="R52" i="3"/>
  <c r="N309" i="3"/>
  <c r="R309" i="3"/>
  <c r="R314" i="3"/>
  <c r="N314" i="3"/>
  <c r="R29" i="3"/>
  <c r="N29" i="3"/>
  <c r="R312" i="3"/>
  <c r="N312" i="3"/>
  <c r="N96" i="3"/>
  <c r="R96" i="3"/>
  <c r="R103" i="3"/>
  <c r="N103" i="3"/>
  <c r="R325" i="3"/>
  <c r="N325" i="3"/>
  <c r="R219" i="3"/>
  <c r="N219" i="3"/>
  <c r="N287" i="3"/>
  <c r="R287" i="3"/>
  <c r="R63" i="3"/>
  <c r="N63" i="3"/>
  <c r="N70" i="3"/>
  <c r="R70" i="3"/>
  <c r="R51" i="3"/>
  <c r="N51" i="3"/>
  <c r="R337" i="3"/>
  <c r="N337" i="3"/>
  <c r="N333" i="3"/>
  <c r="R333" i="3"/>
  <c r="N73" i="3"/>
  <c r="R73" i="3"/>
  <c r="R305" i="3"/>
  <c r="N305" i="3"/>
  <c r="N114" i="3"/>
  <c r="R114" i="3"/>
  <c r="R104" i="3"/>
  <c r="N104" i="3"/>
  <c r="N213" i="3"/>
  <c r="R213" i="3"/>
  <c r="N248" i="3"/>
  <c r="R248" i="3"/>
  <c r="N201" i="3"/>
  <c r="R201" i="3"/>
  <c r="N50" i="3"/>
  <c r="R50" i="3"/>
  <c r="R239" i="3"/>
  <c r="N239" i="3"/>
  <c r="R210" i="3"/>
  <c r="N210" i="3"/>
  <c r="R45" i="3"/>
  <c r="N45" i="3"/>
  <c r="N86" i="3"/>
  <c r="R86" i="3"/>
  <c r="R85" i="3"/>
  <c r="N85" i="3"/>
  <c r="N221" i="3"/>
  <c r="R221" i="3"/>
  <c r="R22" i="3"/>
  <c r="N22" i="3"/>
  <c r="N286" i="3"/>
  <c r="R286" i="3"/>
  <c r="N203" i="3"/>
  <c r="R203" i="3"/>
  <c r="N310" i="3"/>
  <c r="R310" i="3"/>
  <c r="R268" i="3"/>
  <c r="N268" i="3"/>
  <c r="N292" i="3"/>
  <c r="R292" i="3"/>
  <c r="N290" i="3"/>
  <c r="R290" i="3"/>
  <c r="N277" i="3"/>
  <c r="R277" i="3"/>
  <c r="R42" i="3"/>
  <c r="N42" i="3"/>
  <c r="N35" i="3"/>
  <c r="R35" i="3"/>
  <c r="N65" i="3"/>
  <c r="R65" i="3"/>
  <c r="N282" i="3"/>
  <c r="R282" i="3"/>
  <c r="N151" i="3"/>
  <c r="R151" i="3"/>
  <c r="N245" i="3"/>
  <c r="R245" i="3"/>
  <c r="R23" i="3"/>
  <c r="N23" i="3"/>
  <c r="R195" i="3"/>
  <c r="N195" i="3"/>
  <c r="R315" i="3"/>
  <c r="N315" i="3"/>
  <c r="R123" i="3"/>
  <c r="N123" i="3"/>
  <c r="N158" i="3"/>
  <c r="R158" i="3"/>
  <c r="R241" i="3"/>
  <c r="N241" i="3"/>
  <c r="R254" i="3"/>
  <c r="N254" i="3"/>
  <c r="N170" i="3"/>
  <c r="R170" i="3"/>
  <c r="R185" i="3"/>
  <c r="N185" i="3"/>
  <c r="R166" i="3"/>
  <c r="N166" i="3"/>
  <c r="N246" i="3"/>
  <c r="R246" i="3"/>
  <c r="N177" i="3"/>
  <c r="R177" i="3"/>
  <c r="N164" i="3"/>
  <c r="R164" i="3"/>
  <c r="R243" i="3"/>
  <c r="N243" i="3"/>
  <c r="N317" i="3"/>
  <c r="R317" i="3"/>
  <c r="N149" i="3"/>
  <c r="R149" i="3"/>
  <c r="N249" i="3"/>
  <c r="R249" i="3"/>
  <c r="R56" i="3"/>
  <c r="N56" i="3"/>
  <c r="N225" i="3"/>
  <c r="R225" i="3"/>
  <c r="R64" i="3"/>
  <c r="N64" i="3"/>
  <c r="R43" i="3"/>
  <c r="N43" i="3"/>
  <c r="R293" i="3"/>
  <c r="N293" i="3"/>
  <c r="R196" i="3"/>
  <c r="N196" i="3"/>
  <c r="R59" i="3"/>
  <c r="N59" i="3"/>
  <c r="N143" i="3"/>
  <c r="R143" i="3"/>
  <c r="R271" i="3"/>
  <c r="N271" i="3"/>
  <c r="N298" i="3"/>
  <c r="R298" i="3"/>
  <c r="N272" i="3"/>
  <c r="R272" i="3"/>
  <c r="N266" i="3"/>
  <c r="R266" i="3"/>
  <c r="R155" i="3"/>
  <c r="N155" i="3"/>
  <c r="N215" i="3"/>
  <c r="R215" i="3"/>
  <c r="N130" i="3"/>
  <c r="R130" i="3"/>
  <c r="N206" i="3"/>
  <c r="R206" i="3"/>
  <c r="R300" i="3"/>
  <c r="N300" i="3"/>
  <c r="R227" i="3"/>
  <c r="N227" i="3"/>
  <c r="N38" i="3"/>
  <c r="R38" i="3"/>
  <c r="N183" i="3"/>
  <c r="R183" i="3"/>
  <c r="N61" i="3"/>
  <c r="R61" i="3"/>
  <c r="N128" i="3"/>
  <c r="R128" i="3"/>
  <c r="R113" i="3"/>
  <c r="N113" i="3"/>
  <c r="N101" i="3"/>
  <c r="R101" i="3"/>
  <c r="R146" i="3"/>
  <c r="N146" i="3"/>
  <c r="R321" i="3"/>
  <c r="N321" i="3"/>
  <c r="N244" i="3"/>
  <c r="R244" i="3"/>
  <c r="N322" i="3"/>
  <c r="R322" i="3"/>
  <c r="N40" i="3"/>
  <c r="R40" i="3"/>
  <c r="N66" i="3"/>
  <c r="R66" i="3"/>
  <c r="R132" i="3"/>
  <c r="N132" i="3"/>
  <c r="N283" i="3"/>
  <c r="R283" i="3"/>
  <c r="R211" i="3"/>
  <c r="N211" i="3"/>
  <c r="N157" i="3"/>
  <c r="R157" i="3"/>
  <c r="R198" i="3"/>
  <c r="N198" i="3"/>
  <c r="N109" i="3"/>
  <c r="R109" i="3"/>
  <c r="N303" i="3"/>
  <c r="R303" i="3"/>
  <c r="R145" i="3"/>
  <c r="N145" i="3"/>
  <c r="N102" i="3"/>
  <c r="R102" i="3"/>
  <c r="R250" i="3"/>
  <c r="N250" i="3"/>
  <c r="N207" i="3"/>
  <c r="R207" i="3"/>
  <c r="R31" i="3"/>
  <c r="N31" i="3"/>
  <c r="R189" i="3"/>
  <c r="N189" i="3"/>
  <c r="N247" i="3"/>
  <c r="R247" i="3"/>
  <c r="N313" i="3"/>
  <c r="R313" i="3"/>
  <c r="R67" i="3"/>
  <c r="N67" i="3"/>
  <c r="R257" i="3"/>
  <c r="N257" i="3"/>
  <c r="R118" i="3"/>
  <c r="N118" i="3"/>
  <c r="N144" i="3"/>
  <c r="R144" i="3"/>
  <c r="R126" i="3"/>
  <c r="N126" i="3"/>
  <c r="R37" i="3"/>
  <c r="N37" i="3"/>
  <c r="N78" i="3"/>
  <c r="R78" i="3"/>
  <c r="R167" i="3"/>
  <c r="N167" i="3"/>
  <c r="R76" i="3"/>
  <c r="N76" i="3"/>
  <c r="R240" i="3"/>
  <c r="N240" i="3"/>
  <c r="R208" i="3"/>
  <c r="N208" i="3"/>
  <c r="R330" i="3"/>
  <c r="N330" i="3"/>
  <c r="R291" i="3"/>
  <c r="N291" i="3"/>
  <c r="R88" i="3"/>
  <c r="N88" i="3"/>
  <c r="R226" i="3"/>
  <c r="N226" i="3"/>
  <c r="R187" i="3"/>
  <c r="N187" i="3"/>
  <c r="N294" i="3"/>
  <c r="R294" i="3"/>
  <c r="R199" i="3"/>
  <c r="N199" i="3"/>
  <c r="R205" i="3"/>
  <c r="N205" i="3"/>
  <c r="R133" i="3"/>
  <c r="N133" i="3"/>
  <c r="N175" i="3"/>
  <c r="R175" i="3"/>
  <c r="N162" i="3"/>
  <c r="R162" i="3"/>
  <c r="N105" i="3"/>
  <c r="R105" i="3"/>
  <c r="R181" i="3"/>
  <c r="N181" i="3"/>
  <c r="N27" i="3"/>
  <c r="R27" i="3"/>
  <c r="R237" i="3"/>
  <c r="N237" i="3"/>
  <c r="N176" i="3"/>
  <c r="R176" i="3"/>
  <c r="R319" i="3"/>
  <c r="N319" i="3"/>
  <c r="N197" i="3"/>
  <c r="R197" i="3"/>
  <c r="R285" i="3"/>
  <c r="N285" i="3"/>
  <c r="N135" i="3"/>
  <c r="R135" i="3"/>
  <c r="N242" i="3"/>
  <c r="R242" i="3"/>
  <c r="R154" i="3"/>
  <c r="N154" i="3"/>
  <c r="R253" i="3"/>
  <c r="N253" i="3"/>
  <c r="R234" i="3"/>
  <c r="N234" i="3"/>
  <c r="R60" i="3"/>
  <c r="N60" i="3"/>
  <c r="N297" i="3"/>
  <c r="R297" i="3"/>
  <c r="N238" i="3"/>
  <c r="R238" i="3"/>
  <c r="R302" i="3"/>
  <c r="N302" i="3"/>
  <c r="R328" i="3"/>
  <c r="N328" i="3"/>
  <c r="R111" i="3"/>
  <c r="N111" i="3"/>
  <c r="R121" i="3"/>
  <c r="N121" i="3"/>
  <c r="N156" i="3"/>
  <c r="R156" i="3"/>
  <c r="R179" i="3"/>
  <c r="N179" i="3"/>
  <c r="R49" i="3"/>
  <c r="N49" i="3"/>
  <c r="N296" i="3"/>
  <c r="R296" i="3"/>
  <c r="N273" i="3"/>
  <c r="R273" i="3"/>
  <c r="N182" i="3"/>
  <c r="R182" i="3"/>
  <c r="N190" i="3"/>
  <c r="R190" i="3"/>
  <c r="R28" i="3"/>
  <c r="N28" i="3"/>
  <c r="N79" i="3"/>
  <c r="R79" i="3"/>
  <c r="N281" i="3"/>
  <c r="R281" i="3"/>
  <c r="R72" i="3"/>
  <c r="N72" i="3"/>
  <c r="N39" i="3"/>
  <c r="R39" i="3"/>
  <c r="R228" i="3"/>
  <c r="N228" i="3"/>
  <c r="R127" i="3"/>
  <c r="N127" i="3"/>
  <c r="R148" i="3"/>
  <c r="N148" i="3"/>
  <c r="R251" i="3"/>
  <c r="N251" i="3"/>
  <c r="R83" i="3"/>
  <c r="N83" i="3"/>
  <c r="N98" i="3"/>
  <c r="R98" i="3"/>
  <c r="N169" i="3"/>
  <c r="R169" i="3"/>
  <c r="R134" i="3"/>
  <c r="N134" i="3"/>
  <c r="N222" i="3"/>
  <c r="R222" i="3"/>
  <c r="N81" i="3"/>
  <c r="R81" i="3"/>
  <c r="N75" i="3"/>
  <c r="R75" i="3"/>
  <c r="R264" i="3"/>
  <c r="N264" i="3"/>
  <c r="N87" i="3"/>
  <c r="R87" i="3"/>
  <c r="N326" i="3"/>
  <c r="R326" i="3"/>
  <c r="R295" i="3"/>
  <c r="N295" i="3"/>
  <c r="R48" i="3"/>
  <c r="N48" i="3"/>
  <c r="N161" i="3"/>
  <c r="R161" i="3"/>
  <c r="N80" i="3"/>
  <c r="R80" i="3"/>
  <c r="R331" i="3"/>
  <c r="N331" i="3"/>
  <c r="R172" i="3"/>
  <c r="N172" i="3"/>
  <c r="N276" i="3"/>
  <c r="R276" i="3"/>
  <c r="N116" i="3"/>
  <c r="R116" i="3"/>
  <c r="N147" i="3"/>
  <c r="R147" i="3"/>
  <c r="R324" i="3"/>
  <c r="N324" i="3"/>
  <c r="R57" i="3"/>
  <c r="N57" i="3"/>
  <c r="N301" i="3"/>
  <c r="R301" i="3"/>
  <c r="R223" i="3"/>
  <c r="N223" i="3"/>
  <c r="R84" i="3"/>
  <c r="N84" i="3"/>
  <c r="R327" i="3"/>
  <c r="N327" i="3"/>
  <c r="N191" i="3"/>
  <c r="R191" i="3"/>
  <c r="R93" i="3"/>
  <c r="N93" i="3"/>
  <c r="R174" i="3"/>
  <c r="N174" i="3"/>
  <c r="N194" i="3"/>
  <c r="R194" i="3"/>
  <c r="N336" i="3"/>
  <c r="R336" i="3"/>
  <c r="N115" i="3"/>
  <c r="R115" i="3"/>
  <c r="N171" i="3"/>
  <c r="R171" i="3"/>
  <c r="R186" i="3"/>
  <c r="N186" i="3"/>
  <c r="R280" i="3"/>
  <c r="N280" i="3"/>
  <c r="N255" i="3"/>
  <c r="R255" i="3"/>
  <c r="R163" i="3"/>
  <c r="N163" i="3"/>
  <c r="N202" i="3"/>
  <c r="R202" i="3"/>
  <c r="N54" i="3"/>
  <c r="R54" i="3"/>
  <c r="R275" i="3"/>
  <c r="N275" i="3"/>
  <c r="N18" i="3"/>
  <c r="N18" i="5"/>
  <c r="E7" i="5" l="1"/>
  <c r="F4" i="5" s="1"/>
  <c r="H4" i="5" s="1"/>
  <c r="E7" i="3"/>
  <c r="F6" i="5" l="1"/>
  <c r="H6" i="5" s="1"/>
  <c r="F9" i="5" s="1"/>
  <c r="F5" i="5"/>
  <c r="H5" i="5" s="1"/>
  <c r="F4" i="3"/>
  <c r="H4" i="3" s="1"/>
  <c r="F5" i="3"/>
  <c r="H5" i="3" s="1"/>
  <c r="F6" i="3"/>
  <c r="H6" i="3" s="1"/>
  <c r="F9" i="3" s="1"/>
  <c r="F8" i="5"/>
  <c r="F8" i="3"/>
  <c r="G9" i="3" l="1"/>
  <c r="G9" i="5"/>
</calcChain>
</file>

<file path=xl/sharedStrings.xml><?xml version="1.0" encoding="utf-8"?>
<sst xmlns="http://schemas.openxmlformats.org/spreadsheetml/2006/main" count="1475" uniqueCount="432">
  <si>
    <t>VSB-66</t>
  </si>
  <si>
    <t>VSB-059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</si>
  <si>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</si>
  <si>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</si>
  <si>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</si>
  <si>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</si>
  <si>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</si>
  <si>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</si>
  <si>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</si>
  <si>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</si>
  <si>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</si>
  <si>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</si>
  <si>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</si>
  <si>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</si>
  <si>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</si>
  <si>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</si>
  <si>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</si>
  <si>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</si>
  <si>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</si>
  <si>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</si>
  <si>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</si>
  <si>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</si>
  <si>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</si>
  <si>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</si>
  <si>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</si>
  <si>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</si>
  <si>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</si>
  <si>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</si>
  <si>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</si>
  <si>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</si>
  <si>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Locher K</t>
  </si>
  <si>
    <t>BBSAG Bull...11</t>
  </si>
  <si>
    <t>B</t>
  </si>
  <si>
    <t>BBSAG Bull...14</t>
  </si>
  <si>
    <t>v</t>
  </si>
  <si>
    <t>ORION 109</t>
  </si>
  <si>
    <t>K</t>
  </si>
  <si>
    <t>ORION 110</t>
  </si>
  <si>
    <t>BBSAG Bull...15</t>
  </si>
  <si>
    <t>BBSAG Bull.6</t>
  </si>
  <si>
    <t>phe</t>
  </si>
  <si>
    <t>IBVS 937</t>
  </si>
  <si>
    <t>IBVS 2118</t>
  </si>
  <si>
    <t>IBVS 1777</t>
  </si>
  <si>
    <t>Paschke A</t>
  </si>
  <si>
    <t>BBSAG Bull.84</t>
  </si>
  <si>
    <t>IBVS 4383</t>
  </si>
  <si>
    <t>ccd</t>
  </si>
  <si>
    <t>BAV-M 102</t>
  </si>
  <si>
    <t>W. Kleikamp</t>
  </si>
  <si>
    <t>BAV-M 111</t>
  </si>
  <si>
    <t>II</t>
  </si>
  <si>
    <t>BAV</t>
  </si>
  <si>
    <t>BBSAG</t>
  </si>
  <si>
    <t>IBVS</t>
  </si>
  <si>
    <t>IBVS 5399</t>
  </si>
  <si>
    <t>I</t>
  </si>
  <si>
    <t>IBVS 4912</t>
  </si>
  <si>
    <t>IBVS 4562</t>
  </si>
  <si>
    <t>IBVS 4606</t>
  </si>
  <si>
    <t>IBVS 5296</t>
  </si>
  <si>
    <t>EW/KW</t>
  </si>
  <si>
    <t># of data points:</t>
  </si>
  <si>
    <t>UX Eri / GSC 4713-0248</t>
  </si>
  <si>
    <t>My time zone &gt;&gt;&gt;&gt;&gt;</t>
  </si>
  <si>
    <t>(PST=8, PDT=MDT=7, MDT=CST=6, etc.)</t>
  </si>
  <si>
    <t>JD today</t>
  </si>
  <si>
    <t>New Cycle</t>
  </si>
  <si>
    <t>Next ToM</t>
  </si>
  <si>
    <t>IBVS 5746</t>
  </si>
  <si>
    <t>Start of linear fit &gt;&gt;&gt;&gt;&gt;&gt;&gt;&gt;&gt;&gt;&gt;&gt;&gt;&gt;&gt;&gt;&gt;&gt;&gt;&gt;&gt;</t>
  </si>
  <si>
    <t>IBVS 5871</t>
  </si>
  <si>
    <t>IBVS 5897</t>
  </si>
  <si>
    <t>OEJV 0074</t>
  </si>
  <si>
    <t>OEJV</t>
  </si>
  <si>
    <t>IBVS 5917</t>
  </si>
  <si>
    <t>IBVS 5920</t>
  </si>
  <si>
    <t>Add cycle</t>
  </si>
  <si>
    <t>Old Cycle</t>
  </si>
  <si>
    <t>IBVS 5960</t>
  </si>
  <si>
    <t>Quad. Ephemeris =</t>
  </si>
  <si>
    <t>Linear Ephemeris =</t>
  </si>
  <si>
    <r>
      <t>diff</t>
    </r>
    <r>
      <rPr>
        <b/>
        <vertAlign val="superscript"/>
        <sz val="10"/>
        <rFont val="Arial"/>
        <family val="2"/>
      </rPr>
      <t>2</t>
    </r>
  </si>
  <si>
    <r>
      <t>wt*diff</t>
    </r>
    <r>
      <rPr>
        <b/>
        <vertAlign val="superscript"/>
        <sz val="10"/>
        <rFont val="Arial"/>
        <family val="2"/>
      </rPr>
      <t>2</t>
    </r>
  </si>
  <si>
    <t>wt</t>
  </si>
  <si>
    <t>V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</si>
  <si>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</si>
  <si>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</si>
  <si>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</si>
  <si>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</si>
  <si>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</si>
  <si>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</si>
  <si>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</si>
  <si>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</si>
  <si>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</si>
  <si>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</si>
  <si>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</si>
  <si>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</si>
  <si>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</si>
  <si>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</si>
  <si>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</si>
  <si>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</si>
  <si>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</si>
  <si>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</si>
  <si>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</si>
  <si>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</si>
  <si>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</si>
  <si>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</si>
  <si>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</si>
  <si>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</si>
  <si>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</si>
  <si>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</si>
  <si>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</si>
  <si>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</si>
  <si>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</si>
  <si>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</si>
  <si>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</si>
  <si>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</si>
  <si>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</si>
  <si>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</si>
  <si>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</si>
  <si>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</si>
  <si>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</si>
  <si>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</si>
  <si>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</si>
  <si>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</si>
  <si>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</si>
  <si>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</si>
  <si>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</si>
  <si>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</si>
  <si>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</si>
  <si>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</si>
  <si>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</si>
  <si>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</si>
  <si>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</si>
  <si>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</si>
  <si>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</si>
  <si>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</si>
  <si>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</si>
  <si>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</si>
  <si>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</si>
  <si>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</si>
  <si>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</si>
  <si>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</si>
  <si>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</si>
  <si>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</si>
  <si>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</si>
  <si>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</si>
  <si>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</si>
  <si>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</si>
  <si>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</si>
  <si>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</si>
  <si>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</si>
  <si>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</si>
  <si>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</si>
  <si>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</si>
  <si>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</si>
  <si>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</si>
  <si>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</si>
  <si>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</si>
  <si>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</si>
  <si>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</si>
  <si>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</si>
  <si>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</si>
  <si>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</si>
  <si>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</si>
  <si>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</si>
  <si>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</si>
  <si>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</si>
  <si>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</si>
  <si>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</si>
  <si>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</si>
  <si>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IBVS 1781</t>
  </si>
  <si>
    <t>PE</t>
  </si>
  <si>
    <t>IBVS 6011</t>
  </si>
  <si>
    <t>JAVSO..37...44</t>
  </si>
  <si>
    <t>Pe</t>
  </si>
  <si>
    <t>CCD</t>
  </si>
  <si>
    <t>Analysis of Qian et al 2007AJ....134.1769</t>
  </si>
  <si>
    <t>IBVS 6042</t>
  </si>
  <si>
    <t>Kitamura &amp; Nakamura 1957</t>
  </si>
  <si>
    <t>Binnendijk 1967</t>
  </si>
  <si>
    <t>Kizilirmak &amp; Pohl 1974</t>
  </si>
  <si>
    <t>Kennedy 1982</t>
  </si>
  <si>
    <t>Bookmyer &amp; Basilico 1980</t>
  </si>
  <si>
    <t>Agerer &amp; Hu ¨bscher 1996</t>
  </si>
  <si>
    <t>Agerer &amp; Hu ¨bscher 1998a</t>
  </si>
  <si>
    <t>Agerer &amp; Hu ¨bscher 1998b</t>
  </si>
  <si>
    <t>Agerer &amp; Hu ¨bscher 2000</t>
  </si>
  <si>
    <t>Agerer &amp; Hu ¨bscher 2002</t>
  </si>
  <si>
    <t>Gazeas et al. 2005</t>
  </si>
  <si>
    <t>Bakis et al. 2003</t>
  </si>
  <si>
    <t>Dogru et al. 2007.</t>
  </si>
  <si>
    <t>Qian et al 2007AJ….134.1769</t>
  </si>
  <si>
    <t>Qian</t>
  </si>
  <si>
    <t>pg</t>
  </si>
  <si>
    <t>vis</t>
  </si>
  <si>
    <t>Residuals</t>
  </si>
  <si>
    <t> 25.05.1929 13:43 </t>
  </si>
  <si>
    <t> -3.831 </t>
  </si>
  <si>
    <t> S.Gaposchkin </t>
  </si>
  <si>
    <t> HA 113.74 </t>
  </si>
  <si>
    <t> 07.09.1931 16:17 </t>
  </si>
  <si>
    <t> -3.846 </t>
  </si>
  <si>
    <t> W.Zessewitsch </t>
  </si>
  <si>
    <t> IODE 4.2.32 </t>
  </si>
  <si>
    <t> 07.09.1931 21:44 </t>
  </si>
  <si>
    <t> -3.841 </t>
  </si>
  <si>
    <t> 13.09.1932 22:23 </t>
  </si>
  <si>
    <t> -3.845 </t>
  </si>
  <si>
    <t> 14.09.1932 03:48 </t>
  </si>
  <si>
    <t> -3.842 </t>
  </si>
  <si>
    <t> 08.12.1933 02:25 </t>
  </si>
  <si>
    <t> -3.855 </t>
  </si>
  <si>
    <t> 08.12.1933 07:46 </t>
  </si>
  <si>
    <t> -3.854 </t>
  </si>
  <si>
    <t> 18.12.1933 18:54 </t>
  </si>
  <si>
    <t> AC 15.3 </t>
  </si>
  <si>
    <t> 19.12.1933 00:18 </t>
  </si>
  <si>
    <t> -3.852 </t>
  </si>
  <si>
    <t> 02.03.1935 20:32 </t>
  </si>
  <si>
    <t> -3.832 </t>
  </si>
  <si>
    <t> A.Soloviev </t>
  </si>
  <si>
    <t> CTAD 25 </t>
  </si>
  <si>
    <t> 20.12.1935 19:43 </t>
  </si>
  <si>
    <t> -3.860 </t>
  </si>
  <si>
    <t> Bodokia [Kämper] </t>
  </si>
  <si>
    <t> AAOB 2.1 </t>
  </si>
  <si>
    <t> 24.12.1935 20:09 </t>
  </si>
  <si>
    <t> -3.849 </t>
  </si>
  <si>
    <t> 25.12.1935 17:45 </t>
  </si>
  <si>
    <t> -3.840 </t>
  </si>
  <si>
    <t> 26.12.1935 20:12 </t>
  </si>
  <si>
    <t> -3.851 </t>
  </si>
  <si>
    <t> 27.12.1935 17:45 </t>
  </si>
  <si>
    <t> -3.843 </t>
  </si>
  <si>
    <t> 30.12.1935 20:19 </t>
  </si>
  <si>
    <t> -3.853 </t>
  </si>
  <si>
    <t> 31.12.1935 18:00 </t>
  </si>
  <si>
    <t> 11.12.1952 14:25 </t>
  </si>
  <si>
    <t> -2.038 </t>
  </si>
  <si>
    <t>?</t>
  </si>
  <si>
    <t> M.Kitamura </t>
  </si>
  <si>
    <t> ATOK 5.23 </t>
  </si>
  <si>
    <t> 22.12.1952 12:21 </t>
  </si>
  <si>
    <t> -2.033 </t>
  </si>
  <si>
    <t> 20.12.1954 13:16 </t>
  </si>
  <si>
    <t> -2.027 </t>
  </si>
  <si>
    <t> 01.11.1964 05:20 </t>
  </si>
  <si>
    <t> -0.8907 </t>
  </si>
  <si>
    <t> L.Binnendijk </t>
  </si>
  <si>
    <t> AJ 72.82 </t>
  </si>
  <si>
    <t> 28.11.1964 03:55 </t>
  </si>
  <si>
    <t> -0.8894 </t>
  </si>
  <si>
    <t> 30.01.1968 18:28 </t>
  </si>
  <si>
    <t> -0.900 </t>
  </si>
  <si>
    <t> K.Locher </t>
  </si>
  <si>
    <t> ORI 106 </t>
  </si>
  <si>
    <t> 20.09.1968 03:05 </t>
  </si>
  <si>
    <t> -0.867 </t>
  </si>
  <si>
    <t> ORI 109 </t>
  </si>
  <si>
    <t> 26.09.1968 02:51 </t>
  </si>
  <si>
    <t> -0.889 </t>
  </si>
  <si>
    <t> 04.10.1968 03:12 </t>
  </si>
  <si>
    <t> 05.10.1968 00:48 </t>
  </si>
  <si>
    <t> -0.879 </t>
  </si>
  <si>
    <t> 23.10.1968 01:10 </t>
  </si>
  <si>
    <t> -0.898 </t>
  </si>
  <si>
    <t> ORI 110 </t>
  </si>
  <si>
    <t> 16.10.1972 03:12 </t>
  </si>
  <si>
    <t> 0.018 </t>
  </si>
  <si>
    <t> BBS 6 </t>
  </si>
  <si>
    <t> 02.11.1972 22:58 </t>
  </si>
  <si>
    <t> 0.029 </t>
  </si>
  <si>
    <t> 28.08.1973 00:56 </t>
  </si>
  <si>
    <t> -0.0027 </t>
  </si>
  <si>
    <t> C.Ibanoglu </t>
  </si>
  <si>
    <t>IBVS 937 </t>
  </si>
  <si>
    <t> 13.12.1977 12:51 </t>
  </si>
  <si>
    <t> -0.0034 </t>
  </si>
  <si>
    <t> H.D.Kennedy </t>
  </si>
  <si>
    <t>IBVS 2118 </t>
  </si>
  <si>
    <t> 21.12.1979 03:29 </t>
  </si>
  <si>
    <t> 0.0015 </t>
  </si>
  <si>
    <t> B.B.Bookmyer </t>
  </si>
  <si>
    <t>IBVS 1781 </t>
  </si>
  <si>
    <t> 28.11.1980 11:01 </t>
  </si>
  <si>
    <t> 0.0045 </t>
  </si>
  <si>
    <t> 18.12.1980 11:56 </t>
  </si>
  <si>
    <t> 0.0052 </t>
  </si>
  <si>
    <t> 29.01.1987 19:43 </t>
  </si>
  <si>
    <t> 0.031 </t>
  </si>
  <si>
    <t> A.Paschke </t>
  </si>
  <si>
    <t> BBS 84 </t>
  </si>
  <si>
    <t> 13.01.1996 21:31 </t>
  </si>
  <si>
    <t> 0.0831 </t>
  </si>
  <si>
    <t>o</t>
  </si>
  <si>
    <t> W.Kleikamp </t>
  </si>
  <si>
    <t>BAVM 91 </t>
  </si>
  <si>
    <t> 22.01.1996 19:14 </t>
  </si>
  <si>
    <t> 0.0823 </t>
  </si>
  <si>
    <t> 02.01.1997 18:54 </t>
  </si>
  <si>
    <t> 0.0860 </t>
  </si>
  <si>
    <t>BAVM 102 </t>
  </si>
  <si>
    <t> 26.09.1997 01:40 </t>
  </si>
  <si>
    <t> 0.0913 </t>
  </si>
  <si>
    <t>BAVM 111 </t>
  </si>
  <si>
    <t> 16.11.1997 22:39 </t>
  </si>
  <si>
    <t> 0.0905 </t>
  </si>
  <si>
    <t> 29.01.1999 18:35 </t>
  </si>
  <si>
    <t> 0.0983 </t>
  </si>
  <si>
    <t>-I</t>
  </si>
  <si>
    <t>BAVM 128 </t>
  </si>
  <si>
    <t> 22.12.2000 20:36 </t>
  </si>
  <si>
    <t> 0.1049 </t>
  </si>
  <si>
    <t>BAVM 152 </t>
  </si>
  <si>
    <t> 19.11.2001 14:21 </t>
  </si>
  <si>
    <t> 0.1112 </t>
  </si>
  <si>
    <t> Nagai </t>
  </si>
  <si>
    <t>VSB 39 </t>
  </si>
  <si>
    <t> 21.11.2001 14:21 </t>
  </si>
  <si>
    <t> 0.1076 </t>
  </si>
  <si>
    <t> 23.11.2001 14:31 </t>
  </si>
  <si>
    <t> 0.1109 </t>
  </si>
  <si>
    <t> 27.11.2001 14:44 </t>
  </si>
  <si>
    <t> 0.1123 </t>
  </si>
  <si>
    <t> Kiyota </t>
  </si>
  <si>
    <t> 11.12.2001 10:00 </t>
  </si>
  <si>
    <t> 13.08.2002 13:04 </t>
  </si>
  <si>
    <t> 0.1129 </t>
  </si>
  <si>
    <t> K.D.Gazeas et al. </t>
  </si>
  <si>
    <t> AA 55,123 </t>
  </si>
  <si>
    <t> 22.10.2002 00:13 </t>
  </si>
  <si>
    <t> 0.1135 </t>
  </si>
  <si>
    <t> V.Bakis et al. </t>
  </si>
  <si>
    <t>IBVS 5399 </t>
  </si>
  <si>
    <t> 30.12.2002 00:41 </t>
  </si>
  <si>
    <t> 0.1148 </t>
  </si>
  <si>
    <t>ns</t>
  </si>
  <si>
    <t> S.Dvorak </t>
  </si>
  <si>
    <t>JAAVSO 37(1);44 </t>
  </si>
  <si>
    <t> 17.11.2003 15:23 </t>
  </si>
  <si>
    <t> 0.1220 </t>
  </si>
  <si>
    <t> S.-B.Qian et al. </t>
  </si>
  <si>
    <t> AJ 134,1769-1776 </t>
  </si>
  <si>
    <t> 18.11.2003 12:49 </t>
  </si>
  <si>
    <t> 0.1247 </t>
  </si>
  <si>
    <t> 18.11.2003 18:05 </t>
  </si>
  <si>
    <t> 0.1216 </t>
  </si>
  <si>
    <t> 20.11.2005 16:41 </t>
  </si>
  <si>
    <t> 0.1337 </t>
  </si>
  <si>
    <t> Nakajima </t>
  </si>
  <si>
    <t>VSB 44 </t>
  </si>
  <si>
    <t> 22.11.2005 16:45 </t>
  </si>
  <si>
    <t> 0.1324 </t>
  </si>
  <si>
    <t> 27.11.2005 14:16 </t>
  </si>
  <si>
    <t> 0.1307 </t>
  </si>
  <si>
    <t> 11.01.2006 18:58 </t>
  </si>
  <si>
    <t> 0.13114 </t>
  </si>
  <si>
    <t> R.Ehrenberger </t>
  </si>
  <si>
    <t>OEJV 0074 </t>
  </si>
  <si>
    <t> 15.11.2006 01:00 </t>
  </si>
  <si>
    <t> 0.1397 </t>
  </si>
  <si>
    <t> S. Dogru et al. </t>
  </si>
  <si>
    <t>IBVS 5746 </t>
  </si>
  <si>
    <t> 06.12.2006 15:20 </t>
  </si>
  <si>
    <t> 0.1408 </t>
  </si>
  <si>
    <t> 08.01.2007 19:31 </t>
  </si>
  <si>
    <t> 0.1415 </t>
  </si>
  <si>
    <t> A.Liakos &amp; P.Niarchos </t>
  </si>
  <si>
    <t>IBVS 5897 </t>
  </si>
  <si>
    <t> 20.11.2008 18:32 </t>
  </si>
  <si>
    <t> 0.1551 </t>
  </si>
  <si>
    <t> G.Samolyk </t>
  </si>
  <si>
    <t> 0.1552 </t>
  </si>
  <si>
    <t> G.Marino et al. </t>
  </si>
  <si>
    <t>IBVS 5917 </t>
  </si>
  <si>
    <t> 12.12.2008 03:27 </t>
  </si>
  <si>
    <t> 0.1534 </t>
  </si>
  <si>
    <t> R.Diethelm </t>
  </si>
  <si>
    <t>IBVS 5871 </t>
  </si>
  <si>
    <t> 15.10.2009 09:27 </t>
  </si>
  <si>
    <t> 0.1606 </t>
  </si>
  <si>
    <t>IBVS 5920 </t>
  </si>
  <si>
    <t> 14.12.2010 04:51 </t>
  </si>
  <si>
    <t> 0.1723 </t>
  </si>
  <si>
    <t>IBVS 5960 </t>
  </si>
  <si>
    <t> 18.10.2011 08:11 </t>
  </si>
  <si>
    <t> 0.1780 </t>
  </si>
  <si>
    <t>IBVS 6011 </t>
  </si>
  <si>
    <t> 11.12.2011 10:51 </t>
  </si>
  <si>
    <t> 0.1871 </t>
  </si>
  <si>
    <t>Rc</t>
  </si>
  <si>
    <t> K.Nagai </t>
  </si>
  <si>
    <t>VSB 53 </t>
  </si>
  <si>
    <t> 26.10.2012 09:19 </t>
  </si>
  <si>
    <t> 0.1904 </t>
  </si>
  <si>
    <t>IBVS 6042 </t>
  </si>
  <si>
    <t> 07.11.2012 15:16 </t>
  </si>
  <si>
    <t> 0.1928 </t>
  </si>
  <si>
    <t>VSB 55 </t>
  </si>
  <si>
    <t> 23.12.2012 12:00 </t>
  </si>
  <si>
    <t> 0.1931 </t>
  </si>
  <si>
    <t> H.Itoh </t>
  </si>
  <si>
    <t> 05.11.2013 13:06 </t>
  </si>
  <si>
    <t> 0.2001 </t>
  </si>
  <si>
    <t>Ic</t>
  </si>
  <si>
    <t>VSB 56 </t>
  </si>
  <si>
    <t> 0.2003 </t>
  </si>
  <si>
    <t> 05.11.2013 13:07 </t>
  </si>
  <si>
    <t> 0.2008 </t>
  </si>
  <si>
    <t> 14.12.2013 12:10 </t>
  </si>
  <si>
    <t> 0.1990 </t>
  </si>
  <si>
    <t> 14.12.2013 12:11 </t>
  </si>
  <si>
    <t> 0.2002 </t>
  </si>
  <si>
    <t> 14.12.2013 12:12 </t>
  </si>
  <si>
    <t> 22.12.2013 12:32 </t>
  </si>
  <si>
    <t> 0.1996 </t>
  </si>
  <si>
    <t>CCD </t>
  </si>
  <si>
    <t>vis </t>
  </si>
  <si>
    <t>PE </t>
  </si>
  <si>
    <t>pg </t>
  </si>
  <si>
    <t>38700:7228</t>
  </si>
  <si>
    <t>0:44528226</t>
  </si>
  <si>
    <t>Lichtenknecker-Database of the BAV</t>
  </si>
  <si>
    <t>http://www.bav-astro.de/LkDB/index.php</t>
  </si>
  <si>
    <r>
      <t>wt.diff</t>
    </r>
    <r>
      <rPr>
        <b/>
        <vertAlign val="superscript"/>
        <sz val="10"/>
        <rFont val="Arial"/>
        <family val="2"/>
      </rPr>
      <t>2</t>
    </r>
  </si>
  <si>
    <t>IBVS 6153</t>
  </si>
  <si>
    <t>VSB 067</t>
  </si>
  <si>
    <t>VSB 069</t>
  </si>
  <si>
    <t>VSB, 91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</si>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</sst>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E+00"/>
    <numFmt numFmtId="166" formatCode="0.00000"/>
    <numFmt numFmtId="167" formatCode="0.E+00"/>
    <numFmt numFmtId="168" formatCode="0.0%"/>
  </numFmts>
  <fonts count="4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 Unicode MS"/>
    </font>
    <font>
      <sz val="10"/>
      <color indexed="17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9">
    <xf numFmtId="0" fontId="0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9" fillId="7" borderId="1" applyNumberFormat="0" applyAlignment="0" applyProtection="0"/>
    <xf numFmtId="0" fontId="40" fillId="0" borderId="4" applyNumberFormat="0" applyFill="0" applyAlignment="0" applyProtection="0"/>
    <xf numFmtId="0" fontId="41" fillId="22" borderId="0" applyNumberFormat="0" applyBorder="0" applyAlignment="0" applyProtection="0"/>
    <xf numFmtId="0" fontId="14" fillId="0" borderId="0"/>
    <xf numFmtId="0" fontId="14" fillId="0" borderId="0"/>
    <xf numFmtId="0" fontId="14" fillId="23" borderId="5" applyNumberFormat="0" applyFont="0" applyAlignment="0" applyProtection="0"/>
    <xf numFmtId="0" fontId="42" fillId="20" borderId="6" applyNumberFormat="0" applyAlignment="0" applyProtection="0"/>
    <xf numFmtId="0" fontId="4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4" fillId="0" borderId="0" applyNumberFormat="0" applyFill="0" applyBorder="0" applyAlignment="0" applyProtection="0"/>
  </cellStyleXfs>
  <cellXfs count="13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>
      <alignment vertical="top"/>
    </xf>
    <xf numFmtId="0" fontId="0" fillId="0" borderId="0" xfId="0">
      <alignment vertical="top"/>
    </xf>
    <xf numFmtId="0" fontId="16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5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7" fillId="0" borderId="0" xfId="0" applyFont="1">
      <alignment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11" xfId="0" applyBorder="1" applyAlignment="1"/>
    <xf numFmtId="165" fontId="0" fillId="0" borderId="0" xfId="0" applyNumberFormat="1" applyAlignment="1"/>
    <xf numFmtId="0" fontId="0" fillId="0" borderId="12" xfId="0" applyBorder="1" applyAlignment="1"/>
    <xf numFmtId="0" fontId="0" fillId="0" borderId="13" xfId="0" applyBorder="1" applyAlignment="1"/>
    <xf numFmtId="0" fontId="10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15" fillId="0" borderId="10" xfId="0" applyFont="1" applyBorder="1" applyAlignment="1">
      <alignment horizontal="center"/>
    </xf>
    <xf numFmtId="0" fontId="7" fillId="0" borderId="16" xfId="0" applyFont="1" applyBorder="1">
      <alignment vertical="top"/>
    </xf>
    <xf numFmtId="0" fontId="23" fillId="0" borderId="17" xfId="0" applyFont="1" applyBorder="1">
      <alignment vertical="top"/>
    </xf>
    <xf numFmtId="0" fontId="10" fillId="0" borderId="18" xfId="0" applyFont="1" applyBorder="1">
      <alignment vertical="top"/>
    </xf>
    <xf numFmtId="167" fontId="10" fillId="0" borderId="18" xfId="0" applyNumberFormat="1" applyFont="1" applyBorder="1" applyAlignment="1">
      <alignment horizontal="center"/>
    </xf>
    <xf numFmtId="168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9" xfId="0" applyFont="1" applyBorder="1">
      <alignment vertical="top"/>
    </xf>
    <xf numFmtId="0" fontId="23" fillId="0" borderId="20" xfId="0" applyFont="1" applyBorder="1">
      <alignment vertical="top"/>
    </xf>
    <xf numFmtId="0" fontId="10" fillId="0" borderId="21" xfId="0" applyFont="1" applyBorder="1">
      <alignment vertical="top"/>
    </xf>
    <xf numFmtId="167" fontId="10" fillId="0" borderId="21" xfId="0" applyNumberFormat="1" applyFont="1" applyBorder="1" applyAlignment="1">
      <alignment horizontal="center"/>
    </xf>
    <xf numFmtId="0" fontId="7" fillId="0" borderId="22" xfId="0" applyFont="1" applyBorder="1">
      <alignment vertical="top"/>
    </xf>
    <xf numFmtId="0" fontId="23" fillId="0" borderId="23" xfId="0" applyFont="1" applyBorder="1">
      <alignment vertical="top"/>
    </xf>
    <xf numFmtId="0" fontId="10" fillId="0" borderId="24" xfId="0" applyFont="1" applyBorder="1">
      <alignment vertical="top"/>
    </xf>
    <xf numFmtId="167" fontId="10" fillId="0" borderId="24" xfId="0" applyNumberFormat="1" applyFont="1" applyBorder="1" applyAlignment="1">
      <alignment horizontal="center"/>
    </xf>
    <xf numFmtId="0" fontId="22" fillId="0" borderId="10" xfId="0" applyFont="1" applyBorder="1">
      <alignment vertical="top"/>
    </xf>
    <xf numFmtId="0" fontId="0" fillId="0" borderId="10" xfId="0" applyBorder="1">
      <alignment vertical="top"/>
    </xf>
    <xf numFmtId="0" fontId="23" fillId="0" borderId="0" xfId="0" applyFont="1">
      <alignment vertical="top"/>
    </xf>
    <xf numFmtId="167" fontId="10" fillId="0" borderId="0" xfId="0" applyNumberFormat="1" applyFont="1" applyAlignment="1">
      <alignment horizontal="center"/>
    </xf>
    <xf numFmtId="0" fontId="16" fillId="0" borderId="0" xfId="0" applyFont="1" applyAlignment="1" applyProtection="1">
      <alignment horizontal="left"/>
      <protection locked="0"/>
    </xf>
    <xf numFmtId="10" fontId="7" fillId="0" borderId="0" xfId="0" applyNumberFormat="1" applyFont="1">
      <alignment vertical="top"/>
    </xf>
    <xf numFmtId="0" fontId="24" fillId="0" borderId="0" xfId="0" applyFont="1">
      <alignment vertical="top"/>
    </xf>
    <xf numFmtId="168" fontId="24" fillId="0" borderId="0" xfId="0" applyNumberFormat="1" applyFont="1">
      <alignment vertical="top"/>
    </xf>
    <xf numFmtId="10" fontId="24" fillId="0" borderId="0" xfId="0" applyNumberFormat="1" applyFont="1">
      <alignment vertical="top"/>
    </xf>
    <xf numFmtId="0" fontId="16" fillId="0" borderId="0" xfId="0" applyFont="1" applyAlignment="1">
      <alignment horizontal="center"/>
    </xf>
    <xf numFmtId="0" fontId="25" fillId="0" borderId="0" xfId="0" applyFont="1">
      <alignment vertical="top"/>
    </xf>
    <xf numFmtId="0" fontId="26" fillId="0" borderId="0" xfId="0" applyFont="1">
      <alignment vertical="top"/>
    </xf>
    <xf numFmtId="0" fontId="27" fillId="0" borderId="0" xfId="0" applyFont="1" applyAlignment="1">
      <alignment horizontal="center"/>
    </xf>
    <xf numFmtId="0" fontId="14" fillId="0" borderId="0" xfId="0" applyFont="1">
      <alignment vertical="top"/>
    </xf>
    <xf numFmtId="0" fontId="16" fillId="24" borderId="5" xfId="0" applyFont="1" applyFill="1" applyBorder="1">
      <alignment vertical="top"/>
    </xf>
    <xf numFmtId="0" fontId="16" fillId="24" borderId="25" xfId="0" applyFont="1" applyFill="1" applyBorder="1">
      <alignment vertical="top"/>
    </xf>
    <xf numFmtId="0" fontId="10" fillId="0" borderId="25" xfId="0" applyFont="1" applyBorder="1">
      <alignment vertical="top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1" fillId="0" borderId="0" xfId="0" applyFont="1">
      <alignment vertical="top"/>
    </xf>
    <xf numFmtId="0" fontId="14" fillId="0" borderId="0" xfId="0" applyFont="1" applyAlignment="1">
      <alignment horizontal="center"/>
    </xf>
    <xf numFmtId="0" fontId="23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0" fillId="25" borderId="0" xfId="0" applyFont="1" applyFill="1" applyAlignment="1"/>
    <xf numFmtId="0" fontId="5" fillId="26" borderId="5" xfId="0" applyFont="1" applyFill="1" applyBorder="1" applyAlignment="1">
      <alignment horizontal="left" vertical="top" wrapText="1" indent="1"/>
    </xf>
    <xf numFmtId="0" fontId="5" fillId="26" borderId="5" xfId="0" applyFont="1" applyFill="1" applyBorder="1" applyAlignment="1">
      <alignment horizontal="center" vertical="top" wrapText="1"/>
    </xf>
    <xf numFmtId="0" fontId="5" fillId="26" borderId="5" xfId="0" applyFont="1" applyFill="1" applyBorder="1" applyAlignment="1">
      <alignment horizontal="right" vertical="top" wrapText="1"/>
    </xf>
    <xf numFmtId="0" fontId="5" fillId="26" borderId="5" xfId="0" applyFont="1" applyFill="1" applyBorder="1" applyAlignment="1">
      <alignment horizontal="left" vertical="top" wrapText="1"/>
    </xf>
    <xf numFmtId="0" fontId="29" fillId="26" borderId="5" xfId="38" applyFill="1" applyBorder="1" applyAlignment="1" applyProtection="1">
      <alignment horizontal="left" vertical="top" wrapText="1"/>
    </xf>
    <xf numFmtId="0" fontId="29" fillId="0" borderId="0" xfId="38" applyAlignment="1" applyProtection="1"/>
    <xf numFmtId="0" fontId="30" fillId="0" borderId="0" xfId="0" applyFont="1" applyAlignment="1"/>
    <xf numFmtId="0" fontId="0" fillId="0" borderId="10" xfId="0" applyBorder="1" applyAlignment="1"/>
    <xf numFmtId="0" fontId="9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11" fontId="0" fillId="0" borderId="0" xfId="0" applyNumberFormat="1" applyAlignment="1"/>
    <xf numFmtId="0" fontId="0" fillId="0" borderId="18" xfId="0" applyBorder="1">
      <alignment vertical="top"/>
    </xf>
    <xf numFmtId="0" fontId="0" fillId="0" borderId="21" xfId="0" applyBorder="1">
      <alignment vertical="top"/>
    </xf>
    <xf numFmtId="0" fontId="0" fillId="0" borderId="24" xfId="0" applyBorder="1" applyAlignme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45" fillId="0" borderId="0" xfId="43" applyFont="1" applyAlignment="1">
      <alignment horizontal="left"/>
    </xf>
    <xf numFmtId="0" fontId="45" fillId="0" borderId="0" xfId="43" applyFont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42" applyFont="1"/>
    <xf numFmtId="0" fontId="45" fillId="0" borderId="0" xfId="42" applyFont="1" applyAlignment="1">
      <alignment horizontal="center"/>
    </xf>
    <xf numFmtId="0" fontId="45" fillId="0" borderId="0" xfId="42" applyFont="1" applyAlignment="1">
      <alignment horizontal="left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166" fontId="46" fillId="0" borderId="0" xfId="0" applyNumberFormat="1" applyFont="1" applyAlignment="1">
      <alignment vertical="center" wrapText="1"/>
    </xf>
    <xf numFmtId="0" fontId="46" fillId="0" borderId="0" xfId="0" applyFont="1" applyAlignment="1" applyProtection="1">
      <alignment horizontal="left"/>
      <protection locked="0"/>
    </xf>
    <xf numFmtId="0" fontId="46" fillId="0" borderId="0" xfId="0" applyFont="1" applyAlignment="1" applyProtection="1">
      <alignment horizontal="center"/>
      <protection locked="0"/>
    </xf>
    <xf numFmtId="166" fontId="46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Fill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 O-C Diagr.</a:t>
            </a:r>
          </a:p>
        </c:rich>
      </c:tx>
      <c:layout>
        <c:manualLayout>
          <c:xMode val="edge"/>
          <c:yMode val="edge"/>
          <c:x val="0.38103196335067102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885304997291"/>
          <c:y val="0.13368983957219252"/>
          <c:w val="0.80033342893145942"/>
          <c:h val="0.6978609625668449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-4.6076029997493606E-2</c:v>
                </c:pt>
                <c:pt idx="10">
                  <c:v>-7.47895399981644E-2</c:v>
                </c:pt>
                <c:pt idx="11">
                  <c:v>-6.4304319999791915E-2</c:v>
                </c:pt>
                <c:pt idx="12">
                  <c:v>-5.4863159995875321E-2</c:v>
                </c:pt>
                <c:pt idx="13">
                  <c:v>-6.6061709996574791E-2</c:v>
                </c:pt>
                <c:pt idx="14">
                  <c:v>-5.862054999670363E-2</c:v>
                </c:pt>
                <c:pt idx="15">
                  <c:v>-6.8576489997212775E-2</c:v>
                </c:pt>
                <c:pt idx="16">
                  <c:v>-5.6135329999960959E-2</c:v>
                </c:pt>
                <c:pt idx="3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E-403E-8CBB-5ED3941CC27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5.0000000000000001E-4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5.0000000000000001E-4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1">
                  <c:v>-6.062824000036926E-2</c:v>
                </c:pt>
                <c:pt idx="2">
                  <c:v>-5.6267949999892153E-2</c:v>
                </c:pt>
                <c:pt idx="3">
                  <c:v>-6.0223359996598447E-2</c:v>
                </c:pt>
                <c:pt idx="4">
                  <c:v>-5.6863069999963045E-2</c:v>
                </c:pt>
                <c:pt idx="5">
                  <c:v>-6.9716980000521289E-2</c:v>
                </c:pt>
                <c:pt idx="6">
                  <c:v>-6.935668999722111E-2</c:v>
                </c:pt>
                <c:pt idx="7">
                  <c:v>-6.9423059998371173E-2</c:v>
                </c:pt>
                <c:pt idx="8">
                  <c:v>-6.7062770001939498E-2</c:v>
                </c:pt>
                <c:pt idx="9">
                  <c:v>-4.6931179997045547E-2</c:v>
                </c:pt>
                <c:pt idx="22">
                  <c:v>-9.3520500013255514E-3</c:v>
                </c:pt>
                <c:pt idx="23">
                  <c:v>2.3231870000017807E-2</c:v>
                </c:pt>
                <c:pt idx="24">
                  <c:v>1.9596999991335906E-3</c:v>
                </c:pt>
                <c:pt idx="25">
                  <c:v>1.9596999991335906E-3</c:v>
                </c:pt>
                <c:pt idx="26">
                  <c:v>1.9301400025142357E-3</c:v>
                </c:pt>
                <c:pt idx="27">
                  <c:v>1.9301400025142357E-3</c:v>
                </c:pt>
                <c:pt idx="28">
                  <c:v>1.137130000279285E-2</c:v>
                </c:pt>
                <c:pt idx="29">
                  <c:v>1.137130000279285E-2</c:v>
                </c:pt>
                <c:pt idx="30">
                  <c:v>1.1341739998897538E-2</c:v>
                </c:pt>
                <c:pt idx="31">
                  <c:v>1.1341739998897538E-2</c:v>
                </c:pt>
                <c:pt idx="32">
                  <c:v>-7.4452100016060285E-3</c:v>
                </c:pt>
                <c:pt idx="33">
                  <c:v>1.7608779999136459E-2</c:v>
                </c:pt>
                <c:pt idx="34">
                  <c:v>2.9431980001390912E-2</c:v>
                </c:pt>
                <c:pt idx="35">
                  <c:v>8.5989320003136527E-2</c:v>
                </c:pt>
                <c:pt idx="36">
                  <c:v>9.1296160004276317E-2</c:v>
                </c:pt>
                <c:pt idx="43">
                  <c:v>3.080638000392355E-2</c:v>
                </c:pt>
                <c:pt idx="50">
                  <c:v>9.0543730002536904E-2</c:v>
                </c:pt>
                <c:pt idx="62">
                  <c:v>0.11477828000352019</c:v>
                </c:pt>
                <c:pt idx="74">
                  <c:v>0.15512229000160005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7E-403E-8CBB-5ED3941CC27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17">
                  <c:v>-3.4352749993558973E-2</c:v>
                </c:pt>
                <c:pt idx="18">
                  <c:v>-2.9698539998207707E-2</c:v>
                </c:pt>
                <c:pt idx="19">
                  <c:v>-2.3550239995529409E-2</c:v>
                </c:pt>
                <c:pt idx="20">
                  <c:v>-9.629999112803489E-5</c:v>
                </c:pt>
                <c:pt idx="21">
                  <c:v>1.1987900070380419E-3</c:v>
                </c:pt>
                <c:pt idx="54">
                  <c:v>0.11119019000034314</c:v>
                </c:pt>
                <c:pt idx="55">
                  <c:v>0.10763280000537634</c:v>
                </c:pt>
                <c:pt idx="56">
                  <c:v>0.11087540999869816</c:v>
                </c:pt>
                <c:pt idx="57">
                  <c:v>0.11226062999776332</c:v>
                </c:pt>
                <c:pt idx="58">
                  <c:v>0.11089861000073142</c:v>
                </c:pt>
                <c:pt idx="67">
                  <c:v>0.13371462000213796</c:v>
                </c:pt>
                <c:pt idx="68">
                  <c:v>0.13235723000252619</c:v>
                </c:pt>
                <c:pt idx="69">
                  <c:v>0.13068360999750439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7E-403E-8CBB-5ED3941CC27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38">
                  <c:v>-2.739709998422768E-3</c:v>
                </c:pt>
                <c:pt idx="39">
                  <c:v>-3.3966600021813065E-3</c:v>
                </c:pt>
                <c:pt idx="40">
                  <c:v>1.5441100040334277E-3</c:v>
                </c:pt>
                <c:pt idx="41">
                  <c:v>4.5112899970263243E-3</c:v>
                </c:pt>
                <c:pt idx="42">
                  <c:v>5.2373899961821735E-3</c:v>
                </c:pt>
                <c:pt idx="44">
                  <c:v>8.3087060003890656E-2</c:v>
                </c:pt>
                <c:pt idx="45">
                  <c:v>8.3087060003890656E-2</c:v>
                </c:pt>
                <c:pt idx="46">
                  <c:v>8.2298660003289115E-2</c:v>
                </c:pt>
                <c:pt idx="47">
                  <c:v>8.2298660003289115E-2</c:v>
                </c:pt>
                <c:pt idx="48">
                  <c:v>8.5989320003136527E-2</c:v>
                </c:pt>
                <c:pt idx="49">
                  <c:v>9.1296160004276317E-2</c:v>
                </c:pt>
                <c:pt idx="51">
                  <c:v>9.0543730002536904E-2</c:v>
                </c:pt>
                <c:pt idx="52">
                  <c:v>9.8275320000539068E-2</c:v>
                </c:pt>
                <c:pt idx="53">
                  <c:v>0.10485809000238078</c:v>
                </c:pt>
                <c:pt idx="60">
                  <c:v>0.11348838000412798</c:v>
                </c:pt>
                <c:pt idx="61">
                  <c:v>0.11348838000412798</c:v>
                </c:pt>
                <c:pt idx="63">
                  <c:v>0.12203849000798073</c:v>
                </c:pt>
                <c:pt idx="64">
                  <c:v>0.12467965000541881</c:v>
                </c:pt>
                <c:pt idx="65">
                  <c:v>0.12163994000002276</c:v>
                </c:pt>
                <c:pt idx="66">
                  <c:v>0.13236331000371138</c:v>
                </c:pt>
                <c:pt idx="70">
                  <c:v>0.1311424800005625</c:v>
                </c:pt>
                <c:pt idx="72">
                  <c:v>0.14077081000141334</c:v>
                </c:pt>
                <c:pt idx="73">
                  <c:v>0.14145402000576723</c:v>
                </c:pt>
                <c:pt idx="75">
                  <c:v>0.15522228999907384</c:v>
                </c:pt>
                <c:pt idx="76">
                  <c:v>0.15341013000579551</c:v>
                </c:pt>
                <c:pt idx="77">
                  <c:v>0.16061033000733005</c:v>
                </c:pt>
                <c:pt idx="78">
                  <c:v>0.17234365000331309</c:v>
                </c:pt>
                <c:pt idx="79">
                  <c:v>0.17798501000652323</c:v>
                </c:pt>
                <c:pt idx="80">
                  <c:v>0.18713548000232549</c:v>
                </c:pt>
                <c:pt idx="81">
                  <c:v>0.19037221000326099</c:v>
                </c:pt>
                <c:pt idx="82">
                  <c:v>0.1927881600058754</c:v>
                </c:pt>
                <c:pt idx="83">
                  <c:v>0.19310790000599809</c:v>
                </c:pt>
                <c:pt idx="84">
                  <c:v>0.20006085999921197</c:v>
                </c:pt>
                <c:pt idx="85">
                  <c:v>0.2002608600014355</c:v>
                </c:pt>
                <c:pt idx="86">
                  <c:v>0.20076086000335636</c:v>
                </c:pt>
                <c:pt idx="87">
                  <c:v>0.19901161000598222</c:v>
                </c:pt>
                <c:pt idx="88">
                  <c:v>0.2002116100047715</c:v>
                </c:pt>
                <c:pt idx="89">
                  <c:v>0.20031161000224529</c:v>
                </c:pt>
                <c:pt idx="90">
                  <c:v>0.19958205000148155</c:v>
                </c:pt>
                <c:pt idx="91">
                  <c:v>0.20874806006759172</c:v>
                </c:pt>
                <c:pt idx="92">
                  <c:v>0.20894806019350654</c:v>
                </c:pt>
                <c:pt idx="93">
                  <c:v>0.23578900015854742</c:v>
                </c:pt>
                <c:pt idx="94">
                  <c:v>0.23708899981284048</c:v>
                </c:pt>
                <c:pt idx="95">
                  <c:v>0.23918899997079279</c:v>
                </c:pt>
                <c:pt idx="96">
                  <c:v>0.24410922000242863</c:v>
                </c:pt>
                <c:pt idx="97">
                  <c:v>0.24196165000466863</c:v>
                </c:pt>
                <c:pt idx="98">
                  <c:v>0.24396165000507608</c:v>
                </c:pt>
                <c:pt idx="99">
                  <c:v>0.24496165000164183</c:v>
                </c:pt>
                <c:pt idx="100">
                  <c:v>0.24108953000541078</c:v>
                </c:pt>
                <c:pt idx="101">
                  <c:v>0.24328953000076581</c:v>
                </c:pt>
                <c:pt idx="102">
                  <c:v>0.24708953000663314</c:v>
                </c:pt>
                <c:pt idx="103">
                  <c:v>0.24721245000546332</c:v>
                </c:pt>
                <c:pt idx="104">
                  <c:v>0.256180240008689</c:v>
                </c:pt>
                <c:pt idx="105">
                  <c:v>0.25818024000909645</c:v>
                </c:pt>
                <c:pt idx="106">
                  <c:v>0.25366546012810431</c:v>
                </c:pt>
                <c:pt idx="107">
                  <c:v>0.2546654598263558</c:v>
                </c:pt>
                <c:pt idx="108">
                  <c:v>0.2546654598263558</c:v>
                </c:pt>
                <c:pt idx="109">
                  <c:v>0.25818535019789124</c:v>
                </c:pt>
                <c:pt idx="110">
                  <c:v>0.25978534980822587</c:v>
                </c:pt>
                <c:pt idx="111">
                  <c:v>0.25906247993407305</c:v>
                </c:pt>
                <c:pt idx="112">
                  <c:v>0.26015438996546436</c:v>
                </c:pt>
                <c:pt idx="113">
                  <c:v>0.26694153998687398</c:v>
                </c:pt>
                <c:pt idx="114">
                  <c:v>0.26704153981700074</c:v>
                </c:pt>
                <c:pt idx="115">
                  <c:v>0.26734153977304231</c:v>
                </c:pt>
                <c:pt idx="116">
                  <c:v>0.26596937018621247</c:v>
                </c:pt>
                <c:pt idx="117">
                  <c:v>0.26596937018621247</c:v>
                </c:pt>
                <c:pt idx="118">
                  <c:v>0.26719574988237582</c:v>
                </c:pt>
                <c:pt idx="119">
                  <c:v>0.26779574979445897</c:v>
                </c:pt>
                <c:pt idx="120">
                  <c:v>0.26809575021616183</c:v>
                </c:pt>
                <c:pt idx="121">
                  <c:v>0.2692433200427331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7E-403E-8CBB-5ED3941CC27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  <c:pt idx="59">
                  <c:v>0.11287789999914821</c:v>
                </c:pt>
                <c:pt idx="71">
                  <c:v>0.1397226800036151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7E-403E-8CBB-5ED3941CC27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7E-403E-8CBB-5ED3941CC27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7E-403E-8CBB-5ED3941CC27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58">
                  <c:v>0.11036756165083714</c:v>
                </c:pt>
                <c:pt idx="66">
                  <c:v>0.13986774154148537</c:v>
                </c:pt>
                <c:pt idx="67">
                  <c:v>0.14004666953771172</c:v>
                </c:pt>
                <c:pt idx="68">
                  <c:v>0.14008796061376394</c:v>
                </c:pt>
                <c:pt idx="69">
                  <c:v>0.14018889435522494</c:v>
                </c:pt>
                <c:pt idx="80">
                  <c:v>0.18562284170469456</c:v>
                </c:pt>
                <c:pt idx="82">
                  <c:v>0.19246798453468633</c:v>
                </c:pt>
                <c:pt idx="83">
                  <c:v>0.1934130913865485</c:v>
                </c:pt>
                <c:pt idx="84">
                  <c:v>0.19994625719747899</c:v>
                </c:pt>
                <c:pt idx="85">
                  <c:v>0.19994625719747899</c:v>
                </c:pt>
                <c:pt idx="86">
                  <c:v>0.19994625719747899</c:v>
                </c:pt>
                <c:pt idx="87">
                  <c:v>0.20074913923182791</c:v>
                </c:pt>
                <c:pt idx="88">
                  <c:v>0.20074913923182791</c:v>
                </c:pt>
                <c:pt idx="89">
                  <c:v>0.20074913923182791</c:v>
                </c:pt>
                <c:pt idx="90">
                  <c:v>0.20091430353603679</c:v>
                </c:pt>
                <c:pt idx="91">
                  <c:v>0.20765392472722843</c:v>
                </c:pt>
                <c:pt idx="92">
                  <c:v>0.20765392472722843</c:v>
                </c:pt>
                <c:pt idx="93">
                  <c:v>0.23741102686886834</c:v>
                </c:pt>
                <c:pt idx="94">
                  <c:v>0.23741102686886834</c:v>
                </c:pt>
                <c:pt idx="95">
                  <c:v>0.23741102686886834</c:v>
                </c:pt>
                <c:pt idx="96">
                  <c:v>0.24437545502967767</c:v>
                </c:pt>
                <c:pt idx="97">
                  <c:v>0.24330647494965885</c:v>
                </c:pt>
                <c:pt idx="98">
                  <c:v>0.24330647494965885</c:v>
                </c:pt>
                <c:pt idx="99">
                  <c:v>0.24330647494965885</c:v>
                </c:pt>
                <c:pt idx="100">
                  <c:v>0.24501317275981765</c:v>
                </c:pt>
                <c:pt idx="101">
                  <c:v>0.24501317275981765</c:v>
                </c:pt>
                <c:pt idx="102">
                  <c:v>0.24501317275981765</c:v>
                </c:pt>
                <c:pt idx="103">
                  <c:v>0.24569218156600986</c:v>
                </c:pt>
                <c:pt idx="104">
                  <c:v>0.25372558980683807</c:v>
                </c:pt>
                <c:pt idx="105">
                  <c:v>0.25372558980683807</c:v>
                </c:pt>
                <c:pt idx="106">
                  <c:v>0.25380817195894251</c:v>
                </c:pt>
                <c:pt idx="107">
                  <c:v>0.25380817195894251</c:v>
                </c:pt>
                <c:pt idx="108">
                  <c:v>0.25380817195894251</c:v>
                </c:pt>
                <c:pt idx="109">
                  <c:v>0.25950175255681102</c:v>
                </c:pt>
                <c:pt idx="110">
                  <c:v>0.25950175255681102</c:v>
                </c:pt>
                <c:pt idx="111">
                  <c:v>0.26040556833262091</c:v>
                </c:pt>
                <c:pt idx="112">
                  <c:v>0.26122680195632636</c:v>
                </c:pt>
                <c:pt idx="113">
                  <c:v>0.2673516449040737</c:v>
                </c:pt>
                <c:pt idx="114">
                  <c:v>0.2673516449040737</c:v>
                </c:pt>
                <c:pt idx="115">
                  <c:v>0.2673516449040737</c:v>
                </c:pt>
                <c:pt idx="116">
                  <c:v>0.26747551813223042</c:v>
                </c:pt>
                <c:pt idx="117">
                  <c:v>0.26747551813223042</c:v>
                </c:pt>
                <c:pt idx="118">
                  <c:v>0.26757645187369139</c:v>
                </c:pt>
                <c:pt idx="119">
                  <c:v>0.26757645187369139</c:v>
                </c:pt>
                <c:pt idx="120">
                  <c:v>0.26757645187369139</c:v>
                </c:pt>
                <c:pt idx="121">
                  <c:v>0.26864543195371021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7E-403E-8CBB-5ED3941CC276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Active!$V$2:$V$18</c:f>
              <c:numCache>
                <c:formatCode>General</c:formatCode>
                <c:ptCount val="17"/>
                <c:pt idx="0">
                  <c:v>-40000</c:v>
                </c:pt>
                <c:pt idx="1">
                  <c:v>-35000</c:v>
                </c:pt>
                <c:pt idx="2">
                  <c:v>-30000</c:v>
                </c:pt>
                <c:pt idx="3">
                  <c:v>-25000</c:v>
                </c:pt>
                <c:pt idx="4">
                  <c:v>-20000</c:v>
                </c:pt>
                <c:pt idx="5">
                  <c:v>-15000</c:v>
                </c:pt>
                <c:pt idx="6">
                  <c:v>-10000</c:v>
                </c:pt>
                <c:pt idx="7">
                  <c:v>-5000</c:v>
                </c:pt>
                <c:pt idx="8">
                  <c:v>0</c:v>
                </c:pt>
                <c:pt idx="9">
                  <c:v>5000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25000</c:v>
                </c:pt>
                <c:pt idx="14">
                  <c:v>30000</c:v>
                </c:pt>
                <c:pt idx="15">
                  <c:v>35000</c:v>
                </c:pt>
                <c:pt idx="16">
                  <c:v>40000</c:v>
                </c:pt>
              </c:numCache>
            </c:numRef>
          </c:xVal>
          <c:yVal>
            <c:numRef>
              <c:f>Active!$W$2:$W$18</c:f>
              <c:numCache>
                <c:formatCode>General</c:formatCode>
                <c:ptCount val="17"/>
                <c:pt idx="0">
                  <c:v>-2.4515511559448408E-2</c:v>
                </c:pt>
                <c:pt idx="1">
                  <c:v>-3.4992345827971991E-2</c:v>
                </c:pt>
                <c:pt idx="2">
                  <c:v>-4.1762497395977538E-2</c:v>
                </c:pt>
                <c:pt idx="3">
                  <c:v>-4.4825966263465029E-2</c:v>
                </c:pt>
                <c:pt idx="4">
                  <c:v>-4.4182752430434485E-2</c:v>
                </c:pt>
                <c:pt idx="5">
                  <c:v>-3.9832855896885913E-2</c:v>
                </c:pt>
                <c:pt idx="6">
                  <c:v>-3.1776276662819292E-2</c:v>
                </c:pt>
                <c:pt idx="7">
                  <c:v>-2.0013014728234628E-2</c:v>
                </c:pt>
                <c:pt idx="8">
                  <c:v>-4.5430700931319221E-3</c:v>
                </c:pt>
                <c:pt idx="9">
                  <c:v>1.4633557242488826E-2</c:v>
                </c:pt>
                <c:pt idx="10">
                  <c:v>3.7516867278627616E-2</c:v>
                </c:pt>
                <c:pt idx="11">
                  <c:v>6.4106860015284442E-2</c:v>
                </c:pt>
                <c:pt idx="12">
                  <c:v>9.4403535452459331E-2</c:v>
                </c:pt>
                <c:pt idx="13">
                  <c:v>0.12840689359015223</c:v>
                </c:pt>
                <c:pt idx="14">
                  <c:v>0.16611693442836317</c:v>
                </c:pt>
                <c:pt idx="15">
                  <c:v>0.20753365796709217</c:v>
                </c:pt>
                <c:pt idx="16">
                  <c:v>0.25265706420633921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D7E-403E-8CBB-5ED3941CC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12168"/>
        <c:axId val="1"/>
      </c:scatterChart>
      <c:valAx>
        <c:axId val="449712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6291176997217"/>
              <c:y val="0.87967914438502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580698835274545E-2"/>
              <c:y val="0.40106951871657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121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07837768199106"/>
          <c:y val="0.93048128342245995"/>
          <c:w val="0.79534179691764817"/>
          <c:h val="5.34759358288769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 residuals</a:t>
            </a:r>
          </a:p>
        </c:rich>
      </c:tx>
      <c:layout>
        <c:manualLayout>
          <c:xMode val="edge"/>
          <c:yMode val="edge"/>
          <c:x val="0.3785714285714285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57142857142858"/>
          <c:y val="0.14634168126798494"/>
          <c:w val="0.78749999999999998"/>
          <c:h val="0.6615863507323485"/>
        </c:manualLayout>
      </c:layout>
      <c:scatterChart>
        <c:scatterStyle val="lineMarker"/>
        <c:varyColors val="0"/>
        <c:ser>
          <c:idx val="1"/>
          <c:order val="0"/>
          <c:tx>
            <c:strRef>
              <c:f>Active!$U$20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5.0000000000000001E-4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32">
                    <c:v>0</c:v>
                  </c:pt>
                  <c:pt idx="35">
                    <c:v>4.0000000000000002E-4</c:v>
                  </c:pt>
                  <c:pt idx="36">
                    <c:v>2.9999999999999997E-4</c:v>
                  </c:pt>
                  <c:pt idx="37">
                    <c:v>0</c:v>
                  </c:pt>
                  <c:pt idx="48">
                    <c:v>4.0000000000000002E-4</c:v>
                  </c:pt>
                  <c:pt idx="49">
                    <c:v>2.9999999999999997E-4</c:v>
                  </c:pt>
                  <c:pt idx="50">
                    <c:v>4.0000000000000002E-4</c:v>
                  </c:pt>
                  <c:pt idx="51">
                    <c:v>4.0000000000000002E-4</c:v>
                  </c:pt>
                  <c:pt idx="52">
                    <c:v>4.0000000000000002E-4</c:v>
                  </c:pt>
                  <c:pt idx="53">
                    <c:v>5.9999999999999995E-4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6.9999999999999999E-4</c:v>
                  </c:pt>
                  <c:pt idx="61">
                    <c:v>6.9999999999999999E-4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5.0000000000000001E-4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-36303.5</c:v>
                </c:pt>
                <c:pt idx="1">
                  <c:v>-34428</c:v>
                </c:pt>
                <c:pt idx="2">
                  <c:v>-34427.5</c:v>
                </c:pt>
                <c:pt idx="3">
                  <c:v>-33592</c:v>
                </c:pt>
                <c:pt idx="4">
                  <c:v>-33591.5</c:v>
                </c:pt>
                <c:pt idx="5">
                  <c:v>-32581</c:v>
                </c:pt>
                <c:pt idx="6">
                  <c:v>-32580.5</c:v>
                </c:pt>
                <c:pt idx="7">
                  <c:v>-32557</c:v>
                </c:pt>
                <c:pt idx="8">
                  <c:v>-32556.5</c:v>
                </c:pt>
                <c:pt idx="9">
                  <c:v>-31571</c:v>
                </c:pt>
                <c:pt idx="10">
                  <c:v>-30913</c:v>
                </c:pt>
                <c:pt idx="11">
                  <c:v>-30904</c:v>
                </c:pt>
                <c:pt idx="12">
                  <c:v>-30902</c:v>
                </c:pt>
                <c:pt idx="13">
                  <c:v>-30899.5</c:v>
                </c:pt>
                <c:pt idx="14">
                  <c:v>-30897.5</c:v>
                </c:pt>
                <c:pt idx="15">
                  <c:v>-30890.5</c:v>
                </c:pt>
                <c:pt idx="16">
                  <c:v>-30888.5</c:v>
                </c:pt>
                <c:pt idx="17">
                  <c:v>-16987.5</c:v>
                </c:pt>
                <c:pt idx="18">
                  <c:v>-16963</c:v>
                </c:pt>
                <c:pt idx="19">
                  <c:v>-15328</c:v>
                </c:pt>
                <c:pt idx="20">
                  <c:v>-7235</c:v>
                </c:pt>
                <c:pt idx="21">
                  <c:v>-7174.5</c:v>
                </c:pt>
                <c:pt idx="22">
                  <c:v>-4572.5</c:v>
                </c:pt>
                <c:pt idx="23">
                  <c:v>-4048.5</c:v>
                </c:pt>
                <c:pt idx="24">
                  <c:v>-4035</c:v>
                </c:pt>
                <c:pt idx="25">
                  <c:v>-4035</c:v>
                </c:pt>
                <c:pt idx="26">
                  <c:v>-4017</c:v>
                </c:pt>
                <c:pt idx="27">
                  <c:v>-4017</c:v>
                </c:pt>
                <c:pt idx="28">
                  <c:v>-4015</c:v>
                </c:pt>
                <c:pt idx="29">
                  <c:v>-4015</c:v>
                </c:pt>
                <c:pt idx="30">
                  <c:v>-3997</c:v>
                </c:pt>
                <c:pt idx="31">
                  <c:v>-3997</c:v>
                </c:pt>
                <c:pt idx="32">
                  <c:v>-3974.5</c:v>
                </c:pt>
                <c:pt idx="33">
                  <c:v>-709</c:v>
                </c:pt>
                <c:pt idx="34">
                  <c:v>-669</c:v>
                </c:pt>
                <c:pt idx="35">
                  <c:v>19154</c:v>
                </c:pt>
                <c:pt idx="36">
                  <c:v>19752</c:v>
                </c:pt>
                <c:pt idx="37">
                  <c:v>0</c:v>
                </c:pt>
                <c:pt idx="38">
                  <c:v>0.5</c:v>
                </c:pt>
                <c:pt idx="39">
                  <c:v>3523</c:v>
                </c:pt>
                <c:pt idx="40">
                  <c:v>5179.5</c:v>
                </c:pt>
                <c:pt idx="41">
                  <c:v>5950.5</c:v>
                </c:pt>
                <c:pt idx="42">
                  <c:v>5995.5</c:v>
                </c:pt>
                <c:pt idx="43">
                  <c:v>11011</c:v>
                </c:pt>
                <c:pt idx="44">
                  <c:v>18357</c:v>
                </c:pt>
                <c:pt idx="45">
                  <c:v>18357</c:v>
                </c:pt>
                <c:pt idx="46">
                  <c:v>18377</c:v>
                </c:pt>
                <c:pt idx="47">
                  <c:v>18377</c:v>
                </c:pt>
                <c:pt idx="48">
                  <c:v>19154</c:v>
                </c:pt>
                <c:pt idx="49">
                  <c:v>19752</c:v>
                </c:pt>
                <c:pt idx="50">
                  <c:v>19868.5</c:v>
                </c:pt>
                <c:pt idx="51">
                  <c:v>19868.5</c:v>
                </c:pt>
                <c:pt idx="52">
                  <c:v>20854</c:v>
                </c:pt>
                <c:pt idx="53">
                  <c:v>22410.5</c:v>
                </c:pt>
                <c:pt idx="54">
                  <c:v>23155.5</c:v>
                </c:pt>
                <c:pt idx="55">
                  <c:v>23160</c:v>
                </c:pt>
                <c:pt idx="56">
                  <c:v>23164.5</c:v>
                </c:pt>
                <c:pt idx="57">
                  <c:v>23173.5</c:v>
                </c:pt>
                <c:pt idx="58">
                  <c:v>23204.5</c:v>
                </c:pt>
                <c:pt idx="59">
                  <c:v>23755</c:v>
                </c:pt>
                <c:pt idx="60">
                  <c:v>23911</c:v>
                </c:pt>
                <c:pt idx="61">
                  <c:v>23911</c:v>
                </c:pt>
                <c:pt idx="62">
                  <c:v>24066</c:v>
                </c:pt>
                <c:pt idx="63">
                  <c:v>24790.5</c:v>
                </c:pt>
                <c:pt idx="64">
                  <c:v>24792.5</c:v>
                </c:pt>
                <c:pt idx="65">
                  <c:v>24793</c:v>
                </c:pt>
                <c:pt idx="66">
                  <c:v>26419.5</c:v>
                </c:pt>
                <c:pt idx="67">
                  <c:v>26439</c:v>
                </c:pt>
                <c:pt idx="68">
                  <c:v>26443.5</c:v>
                </c:pt>
                <c:pt idx="69">
                  <c:v>26454.5</c:v>
                </c:pt>
                <c:pt idx="70">
                  <c:v>26556</c:v>
                </c:pt>
                <c:pt idx="71">
                  <c:v>27246</c:v>
                </c:pt>
                <c:pt idx="72">
                  <c:v>27294.5</c:v>
                </c:pt>
                <c:pt idx="73">
                  <c:v>27369</c:v>
                </c:pt>
                <c:pt idx="74">
                  <c:v>28900.5</c:v>
                </c:pt>
                <c:pt idx="75">
                  <c:v>28900.5</c:v>
                </c:pt>
                <c:pt idx="76">
                  <c:v>28948.5</c:v>
                </c:pt>
                <c:pt idx="77">
                  <c:v>29638.5</c:v>
                </c:pt>
                <c:pt idx="78">
                  <c:v>30592.5</c:v>
                </c:pt>
                <c:pt idx="79">
                  <c:v>31284.5</c:v>
                </c:pt>
                <c:pt idx="80">
                  <c:v>31406</c:v>
                </c:pt>
                <c:pt idx="81">
                  <c:v>32124.5</c:v>
                </c:pt>
                <c:pt idx="82">
                  <c:v>32152</c:v>
                </c:pt>
                <c:pt idx="83">
                  <c:v>32255</c:v>
                </c:pt>
                <c:pt idx="84">
                  <c:v>32967</c:v>
                </c:pt>
                <c:pt idx="85">
                  <c:v>32967</c:v>
                </c:pt>
                <c:pt idx="86">
                  <c:v>32967</c:v>
                </c:pt>
                <c:pt idx="87">
                  <c:v>33054.5</c:v>
                </c:pt>
                <c:pt idx="88">
                  <c:v>33054.5</c:v>
                </c:pt>
                <c:pt idx="89">
                  <c:v>33054.5</c:v>
                </c:pt>
                <c:pt idx="90">
                  <c:v>33072.5</c:v>
                </c:pt>
                <c:pt idx="91">
                  <c:v>33807</c:v>
                </c:pt>
                <c:pt idx="92">
                  <c:v>33807</c:v>
                </c:pt>
                <c:pt idx="93">
                  <c:v>37050</c:v>
                </c:pt>
                <c:pt idx="94">
                  <c:v>37050</c:v>
                </c:pt>
                <c:pt idx="95">
                  <c:v>37050</c:v>
                </c:pt>
                <c:pt idx="96">
                  <c:v>37809</c:v>
                </c:pt>
                <c:pt idx="97">
                  <c:v>37692.5</c:v>
                </c:pt>
                <c:pt idx="98">
                  <c:v>37692.5</c:v>
                </c:pt>
                <c:pt idx="99">
                  <c:v>37692.5</c:v>
                </c:pt>
                <c:pt idx="100">
                  <c:v>37878.5</c:v>
                </c:pt>
                <c:pt idx="101">
                  <c:v>37878.5</c:v>
                </c:pt>
                <c:pt idx="102">
                  <c:v>37878.5</c:v>
                </c:pt>
                <c:pt idx="103">
                  <c:v>37952.5</c:v>
                </c:pt>
                <c:pt idx="104">
                  <c:v>38828</c:v>
                </c:pt>
                <c:pt idx="105">
                  <c:v>38828</c:v>
                </c:pt>
                <c:pt idx="106">
                  <c:v>38837</c:v>
                </c:pt>
                <c:pt idx="107">
                  <c:v>38837</c:v>
                </c:pt>
                <c:pt idx="108">
                  <c:v>38837</c:v>
                </c:pt>
                <c:pt idx="109">
                  <c:v>39457.5</c:v>
                </c:pt>
                <c:pt idx="110">
                  <c:v>39457.5</c:v>
                </c:pt>
                <c:pt idx="111">
                  <c:v>39556</c:v>
                </c:pt>
                <c:pt idx="112">
                  <c:v>39645.5</c:v>
                </c:pt>
                <c:pt idx="113">
                  <c:v>40313</c:v>
                </c:pt>
                <c:pt idx="114">
                  <c:v>40313</c:v>
                </c:pt>
                <c:pt idx="115">
                  <c:v>40313</c:v>
                </c:pt>
                <c:pt idx="116">
                  <c:v>40326.5</c:v>
                </c:pt>
                <c:pt idx="117">
                  <c:v>40326.5</c:v>
                </c:pt>
                <c:pt idx="118">
                  <c:v>40337.5</c:v>
                </c:pt>
                <c:pt idx="119">
                  <c:v>40337.5</c:v>
                </c:pt>
                <c:pt idx="120">
                  <c:v>40337.5</c:v>
                </c:pt>
                <c:pt idx="121">
                  <c:v>40454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0">
                  <c:v>-1.3457790172979461E-2</c:v>
                </c:pt>
                <c:pt idx="1">
                  <c:v>-2.4673621928001543E-2</c:v>
                </c:pt>
                <c:pt idx="2">
                  <c:v>-2.0312512001216101E-2</c:v>
                </c:pt>
                <c:pt idx="3">
                  <c:v>-2.2949605863107153E-2</c:v>
                </c:pt>
                <c:pt idx="4">
                  <c:v>-1.9588557915898183E-2</c:v>
                </c:pt>
                <c:pt idx="5">
                  <c:v>-3.098638589728743E-2</c:v>
                </c:pt>
                <c:pt idx="6">
                  <c:v>-3.0625412892537895E-2</c:v>
                </c:pt>
                <c:pt idx="7">
                  <c:v>-3.0659723636948813E-2</c:v>
                </c:pt>
                <c:pt idx="8">
                  <c:v>-2.8298752418275466E-2</c:v>
                </c:pt>
                <c:pt idx="9">
                  <c:v>-6.8965092690613794E-3</c:v>
                </c:pt>
                <c:pt idx="10">
                  <c:v>-3.3986647663787145E-2</c:v>
                </c:pt>
                <c:pt idx="11">
                  <c:v>-2.34913650993787E-2</c:v>
                </c:pt>
                <c:pt idx="12">
                  <c:v>-1.4047970600616716E-2</c:v>
                </c:pt>
                <c:pt idx="13">
                  <c:v>-2.5243728316763053E-2</c:v>
                </c:pt>
                <c:pt idx="14">
                  <c:v>-1.7800335156452282E-2</c:v>
                </c:pt>
                <c:pt idx="15">
                  <c:v>-2.7748463765843001E-2</c:v>
                </c:pt>
                <c:pt idx="16">
                  <c:v>-1.5305073276963121E-2</c:v>
                </c:pt>
                <c:pt idx="17">
                  <c:v>7.6530534454160998E-3</c:v>
                </c:pt>
                <c:pt idx="18">
                  <c:v>1.2284042767640821E-2</c:v>
                </c:pt>
                <c:pt idx="19">
                  <c:v>1.6681572711501225E-2</c:v>
                </c:pt>
                <c:pt idx="20">
                  <c:v>2.5633022123577813E-2</c:v>
                </c:pt>
                <c:pt idx="21">
                  <c:v>2.6783128209012484E-2</c:v>
                </c:pt>
                <c:pt idx="22">
                  <c:v>9.4831967574492103E-3</c:v>
                </c:pt>
                <c:pt idx="23">
                  <c:v>4.0586528052687684E-2</c:v>
                </c:pt>
                <c:pt idx="24">
                  <c:v>1.927567518143759E-2</c:v>
                </c:pt>
                <c:pt idx="25">
                  <c:v>1.927567518143759E-2</c:v>
                </c:pt>
                <c:pt idx="26">
                  <c:v>1.9194495990548576E-2</c:v>
                </c:pt>
                <c:pt idx="27">
                  <c:v>1.9194495990548576E-2</c:v>
                </c:pt>
                <c:pt idx="28">
                  <c:v>2.862991755945107E-2</c:v>
                </c:pt>
                <c:pt idx="29">
                  <c:v>2.862991755945107E-2</c:v>
                </c:pt>
                <c:pt idx="30">
                  <c:v>2.8548684985055209E-2</c:v>
                </c:pt>
                <c:pt idx="31">
                  <c:v>2.8548684985055209E-2</c:v>
                </c:pt>
                <c:pt idx="32">
                  <c:v>9.6970767171337471E-3</c:v>
                </c:pt>
                <c:pt idx="33">
                  <c:v>2.4571026465661092E-2</c:v>
                </c:pt>
                <c:pt idx="34">
                  <c:v>3.62597264270417E-2</c:v>
                </c:pt>
                <c:pt idx="35">
                  <c:v>-3.027491251202663E-3</c:v>
                </c:pt>
                <c:pt idx="36">
                  <c:v>-1.5172941317825317E-3</c:v>
                </c:pt>
                <c:pt idx="37">
                  <c:v>4.5430700931319221E-3</c:v>
                </c:pt>
                <c:pt idx="38">
                  <c:v>1.8016277475772042E-3</c:v>
                </c:pt>
                <c:pt idx="39">
                  <c:v>-1.1979689210960816E-2</c:v>
                </c:pt>
                <c:pt idx="40">
                  <c:v>-1.3846811719144109E-2</c:v>
                </c:pt>
                <c:pt idx="41">
                  <c:v>-1.418704036089732E-2</c:v>
                </c:pt>
                <c:pt idx="42">
                  <c:v>-1.3656701963996074E-2</c:v>
                </c:pt>
                <c:pt idx="43">
                  <c:v>-1.1788011749604421E-2</c:v>
                </c:pt>
                <c:pt idx="44">
                  <c:v>-9.5209995040249074E-4</c:v>
                </c:pt>
                <c:pt idx="45">
                  <c:v>-9.5209995040249074E-4</c:v>
                </c:pt>
                <c:pt idx="46">
                  <c:v>-1.8642576078738149E-3</c:v>
                </c:pt>
                <c:pt idx="47">
                  <c:v>-1.8642576078738149E-3</c:v>
                </c:pt>
                <c:pt idx="48">
                  <c:v>-3.027491251202663E-3</c:v>
                </c:pt>
                <c:pt idx="49">
                  <c:v>-1.5172941317825317E-3</c:v>
                </c:pt>
                <c:pt idx="50">
                  <c:v>-3.0155419460914656E-3</c:v>
                </c:pt>
                <c:pt idx="51">
                  <c:v>-3.0155419460914656E-3</c:v>
                </c:pt>
                <c:pt idx="52">
                  <c:v>-1.6735051792221567E-3</c:v>
                </c:pt>
                <c:pt idx="53">
                  <c:v>-5.475722899797586E-3</c:v>
                </c:pt>
                <c:pt idx="54">
                  <c:v>-4.2413832022380193E-3</c:v>
                </c:pt>
                <c:pt idx="55">
                  <c:v>-7.8298150722270476E-3</c:v>
                </c:pt>
                <c:pt idx="56">
                  <c:v>-4.61824995634047E-3</c:v>
                </c:pt>
                <c:pt idx="57">
                  <c:v>-3.2951287193847545E-3</c:v>
                </c:pt>
                <c:pt idx="58">
                  <c:v>-4.8711363783023598E-3</c:v>
                </c:pt>
                <c:pt idx="59">
                  <c:v>-6.7155844355613892E-3</c:v>
                </c:pt>
                <c:pt idx="60">
                  <c:v>-7.1968410946459394E-3</c:v>
                </c:pt>
                <c:pt idx="61">
                  <c:v>-7.1968410946459394E-3</c:v>
                </c:pt>
                <c:pt idx="62">
                  <c:v>-6.9952530601604945E-3</c:v>
                </c:pt>
                <c:pt idx="63">
                  <c:v>-4.8692616182342552E-3</c:v>
                </c:pt>
                <c:pt idx="64">
                  <c:v>-2.2423824731239161E-3</c:v>
                </c:pt>
                <c:pt idx="65">
                  <c:v>-5.2856627842689519E-3</c:v>
                </c:pt>
                <c:pt idx="66">
                  <c:v>-6.3726784197616348E-3</c:v>
                </c:pt>
                <c:pt idx="67">
                  <c:v>-5.1653418148128183E-3</c:v>
                </c:pt>
                <c:pt idx="68">
                  <c:v>-6.5559644501233527E-3</c:v>
                </c:pt>
                <c:pt idx="69">
                  <c:v>-8.3108324266411571E-3</c:v>
                </c:pt>
                <c:pt idx="70">
                  <c:v>-8.6025061287763882E-3</c:v>
                </c:pt>
                <c:pt idx="71">
                  <c:v>-5.1650114003188585E-3</c:v>
                </c:pt>
                <c:pt idx="72">
                  <c:v>-4.4810166745714308E-3</c:v>
                </c:pt>
                <c:pt idx="73">
                  <c:v>-4.3578278036010554E-3</c:v>
                </c:pt>
                <c:pt idx="74">
                  <c:v>-2.3842768763851496E-3</c:v>
                </c:pt>
                <c:pt idx="75">
                  <c:v>-2.2842768789113621E-3</c:v>
                </c:pt>
                <c:pt idx="76">
                  <c:v>-4.4685911896897301E-3</c:v>
                </c:pt>
                <c:pt idx="77">
                  <c:v>-2.6558598415135359E-3</c:v>
                </c:pt>
                <c:pt idx="78">
                  <c:v>1.512429703040552E-3</c:v>
                </c:pt>
                <c:pt idx="79">
                  <c:v>1.581926594310834E-3</c:v>
                </c:pt>
                <c:pt idx="80">
                  <c:v>9.7467724265053457E-3</c:v>
                </c:pt>
                <c:pt idx="81">
                  <c:v>7.1101922171077359E-3</c:v>
                </c:pt>
                <c:pt idx="82">
                  <c:v>9.2998252219727295E-3</c:v>
                </c:pt>
                <c:pt idx="83">
                  <c:v>8.7709087266509E-3</c:v>
                </c:pt>
                <c:pt idx="84">
                  <c:v>9.814409426062265E-3</c:v>
                </c:pt>
                <c:pt idx="85">
                  <c:v>1.0014409428285798E-2</c:v>
                </c:pt>
                <c:pt idx="86">
                  <c:v>1.051440943020665E-2</c:v>
                </c:pt>
                <c:pt idx="87">
                  <c:v>8.0337406122422683E-3</c:v>
                </c:pt>
                <c:pt idx="88">
                  <c:v>9.233740611031549E-3</c:v>
                </c:pt>
                <c:pt idx="89">
                  <c:v>9.3337406085053365E-3</c:v>
                </c:pt>
                <c:pt idx="90">
                  <c:v>8.4535765276969044E-3</c:v>
                </c:pt>
                <c:pt idx="91">
                  <c:v>1.1433128934075498E-2</c:v>
                </c:pt>
                <c:pt idx="92">
                  <c:v>1.163312905999031E-2</c:v>
                </c:pt>
                <c:pt idx="93">
                  <c:v>1.0203068905991597E-2</c:v>
                </c:pt>
                <c:pt idx="94">
                  <c:v>1.1503068560284657E-2</c:v>
                </c:pt>
                <c:pt idx="95">
                  <c:v>1.3603068718236966E-2</c:v>
                </c:pt>
                <c:pt idx="96">
                  <c:v>1.1681489392273675E-2</c:v>
                </c:pt>
                <c:pt idx="97">
                  <c:v>1.0589626000090252E-2</c:v>
                </c:pt>
                <c:pt idx="98">
                  <c:v>1.2589626000497706E-2</c:v>
                </c:pt>
                <c:pt idx="99">
                  <c:v>1.3589625997063454E-2</c:v>
                </c:pt>
                <c:pt idx="100">
                  <c:v>8.0310418498746039E-3</c:v>
                </c:pt>
                <c:pt idx="101">
                  <c:v>1.0231041845229633E-2</c:v>
                </c:pt>
                <c:pt idx="102">
                  <c:v>1.4031041851096965E-2</c:v>
                </c:pt>
                <c:pt idx="103">
                  <c:v>1.3481576662666583E-2</c:v>
                </c:pt>
                <c:pt idx="104">
                  <c:v>1.4432696636319853E-2</c:v>
                </c:pt>
                <c:pt idx="105">
                  <c:v>1.6432696636727306E-2</c:v>
                </c:pt>
                <c:pt idx="106">
                  <c:v>1.1834916528813078E-2</c:v>
                </c:pt>
                <c:pt idx="107">
                  <c:v>1.2834916227064563E-2</c:v>
                </c:pt>
                <c:pt idx="108">
                  <c:v>1.2834916227064563E-2</c:v>
                </c:pt>
                <c:pt idx="109">
                  <c:v>1.060344510730285E-2</c:v>
                </c:pt>
                <c:pt idx="110">
                  <c:v>1.2203444717637485E-2</c:v>
                </c:pt>
                <c:pt idx="111">
                  <c:v>1.0562336501664993E-2</c:v>
                </c:pt>
                <c:pt idx="112">
                  <c:v>1.0818660768388222E-2</c:v>
                </c:pt>
                <c:pt idx="113">
                  <c:v>1.1336468581481962E-2</c:v>
                </c:pt>
                <c:pt idx="114">
                  <c:v>1.1436468411608725E-2</c:v>
                </c:pt>
                <c:pt idx="115">
                  <c:v>1.1736468367650299E-2</c:v>
                </c:pt>
                <c:pt idx="116">
                  <c:v>1.0236821547960295E-2</c:v>
                </c:pt>
                <c:pt idx="117">
                  <c:v>1.0236821547960295E-2</c:v>
                </c:pt>
                <c:pt idx="118">
                  <c:v>1.1359310927217814E-2</c:v>
                </c:pt>
                <c:pt idx="119">
                  <c:v>1.1959310839300963E-2</c:v>
                </c:pt>
                <c:pt idx="120">
                  <c:v>1.2259311261003825E-2</c:v>
                </c:pt>
                <c:pt idx="121">
                  <c:v>1.2305487023036743E-2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F2-4DC7-BB0D-9CD8A725C3DE}"/>
            </c:ext>
          </c:extLst>
        </c:ser>
        <c:ser>
          <c:idx val="8"/>
          <c:order val="1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Active!$V$2:$V$18</c:f>
              <c:numCache>
                <c:formatCode>General</c:formatCode>
                <c:ptCount val="17"/>
                <c:pt idx="0">
                  <c:v>-40000</c:v>
                </c:pt>
                <c:pt idx="1">
                  <c:v>-35000</c:v>
                </c:pt>
                <c:pt idx="2">
                  <c:v>-30000</c:v>
                </c:pt>
                <c:pt idx="3">
                  <c:v>-25000</c:v>
                </c:pt>
                <c:pt idx="4">
                  <c:v>-20000</c:v>
                </c:pt>
                <c:pt idx="5">
                  <c:v>-15000</c:v>
                </c:pt>
                <c:pt idx="6">
                  <c:v>-10000</c:v>
                </c:pt>
                <c:pt idx="7">
                  <c:v>-5000</c:v>
                </c:pt>
                <c:pt idx="8">
                  <c:v>0</c:v>
                </c:pt>
                <c:pt idx="9">
                  <c:v>5000</c:v>
                </c:pt>
                <c:pt idx="10">
                  <c:v>10000</c:v>
                </c:pt>
                <c:pt idx="11">
                  <c:v>15000</c:v>
                </c:pt>
                <c:pt idx="12">
                  <c:v>20000</c:v>
                </c:pt>
                <c:pt idx="13">
                  <c:v>25000</c:v>
                </c:pt>
                <c:pt idx="14">
                  <c:v>30000</c:v>
                </c:pt>
                <c:pt idx="15">
                  <c:v>35000</c:v>
                </c:pt>
                <c:pt idx="16">
                  <c:v>40000</c:v>
                </c:pt>
              </c:numCache>
            </c:numRef>
          </c:xVal>
          <c:yVal>
            <c:numRef>
              <c:f>Active!$W$2:$W$18</c:f>
              <c:numCache>
                <c:formatCode>General</c:formatCode>
                <c:ptCount val="17"/>
                <c:pt idx="0">
                  <c:v>-2.4515511559448408E-2</c:v>
                </c:pt>
                <c:pt idx="1">
                  <c:v>-3.4992345827971991E-2</c:v>
                </c:pt>
                <c:pt idx="2">
                  <c:v>-4.1762497395977538E-2</c:v>
                </c:pt>
                <c:pt idx="3">
                  <c:v>-4.4825966263465029E-2</c:v>
                </c:pt>
                <c:pt idx="4">
                  <c:v>-4.4182752430434485E-2</c:v>
                </c:pt>
                <c:pt idx="5">
                  <c:v>-3.9832855896885913E-2</c:v>
                </c:pt>
                <c:pt idx="6">
                  <c:v>-3.1776276662819292E-2</c:v>
                </c:pt>
                <c:pt idx="7">
                  <c:v>-2.0013014728234628E-2</c:v>
                </c:pt>
                <c:pt idx="8">
                  <c:v>-4.5430700931319221E-3</c:v>
                </c:pt>
                <c:pt idx="9">
                  <c:v>1.4633557242488826E-2</c:v>
                </c:pt>
                <c:pt idx="10">
                  <c:v>3.7516867278627616E-2</c:v>
                </c:pt>
                <c:pt idx="11">
                  <c:v>6.4106860015284442E-2</c:v>
                </c:pt>
                <c:pt idx="12">
                  <c:v>9.4403535452459331E-2</c:v>
                </c:pt>
                <c:pt idx="13">
                  <c:v>0.12840689359015223</c:v>
                </c:pt>
                <c:pt idx="14">
                  <c:v>0.16611693442836317</c:v>
                </c:pt>
                <c:pt idx="15">
                  <c:v>0.20753365796709217</c:v>
                </c:pt>
                <c:pt idx="16">
                  <c:v>0.25265706420633921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F2-4DC7-BB0D-9CD8A725C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05280"/>
        <c:axId val="1"/>
      </c:scatterChart>
      <c:valAx>
        <c:axId val="44970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42857142857146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05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99999999999999"/>
          <c:y val="0.92073298764483702"/>
          <c:w val="0.68392857142857144"/>
          <c:h val="0.981708597400934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 O-C Diagr.</a:t>
            </a:r>
          </a:p>
        </c:rich>
      </c:tx>
      <c:layout>
        <c:manualLayout>
          <c:xMode val="edge"/>
          <c:yMode val="edge"/>
          <c:x val="0.3888028148891963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5857982189492"/>
          <c:y val="0.15434083601286175"/>
          <c:w val="0.81182021212533118"/>
          <c:h val="0.643086816720257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(2)'!$H$21:$H$992</c:f>
              <c:numCache>
                <c:formatCode>General</c:formatCode>
                <c:ptCount val="972"/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F-45A4-807C-8C86104B03A5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plus>
            <c:minus>
              <c:numRef>
                <c:f>'A (2)'!$D$21:$D$992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(2)'!$I$21:$I$992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F-45A4-807C-8C86104B03A5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</c:numCache>
              </c:numRef>
            </c:plus>
            <c:minus>
              <c:numRef>
                <c:f>'A (2)'!$D$21:$D$43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(2)'!$J$21:$J$992</c:f>
              <c:numCache>
                <c:formatCode>General</c:formatCode>
                <c:ptCount val="972"/>
                <c:pt idx="5">
                  <c:v>1.8318341855774634E-2</c:v>
                </c:pt>
                <c:pt idx="6">
                  <c:v>4.7731286387715954E-2</c:v>
                </c:pt>
                <c:pt idx="7">
                  <c:v>2.6377421403594781E-2</c:v>
                </c:pt>
                <c:pt idx="8">
                  <c:v>2.623893476993544E-2</c:v>
                </c:pt>
                <c:pt idx="9">
                  <c:v>3.5667991811351385E-2</c:v>
                </c:pt>
                <c:pt idx="10">
                  <c:v>3.5529505170416087E-2</c:v>
                </c:pt>
                <c:pt idx="11">
                  <c:v>2.1899279250646941E-2</c:v>
                </c:pt>
                <c:pt idx="12">
                  <c:v>3.3480420061096083E-2</c:v>
                </c:pt>
                <c:pt idx="19">
                  <c:v>-3.5826465202262625E-2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F-45A4-807C-8C86104B03A5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(2)'!$K$21:$K$992</c:f>
              <c:numCache>
                <c:formatCode>General</c:formatCode>
                <c:ptCount val="972"/>
                <c:pt idx="0">
                  <c:v>6.8446764846157748E-2</c:v>
                </c:pt>
                <c:pt idx="1">
                  <c:v>7.2952713584527373E-2</c:v>
                </c:pt>
                <c:pt idx="2">
                  <c:v>6.920684394572163E-2</c:v>
                </c:pt>
                <c:pt idx="3">
                  <c:v>4.3686157099728007E-2</c:v>
                </c:pt>
                <c:pt idx="4">
                  <c:v>4.4615132566832472E-2</c:v>
                </c:pt>
                <c:pt idx="14">
                  <c:v>-2.7427357345004566E-3</c:v>
                </c:pt>
                <c:pt idx="15">
                  <c:v>-2.4716023697692435E-2</c:v>
                </c:pt>
                <c:pt idx="16">
                  <c:v>-2.9799530151649378E-2</c:v>
                </c:pt>
                <c:pt idx="17">
                  <c:v>-3.14980411567376E-2</c:v>
                </c:pt>
                <c:pt idx="18">
                  <c:v>-3.1044257753819693E-2</c:v>
                </c:pt>
                <c:pt idx="20">
                  <c:v>-2.7999956568237394E-2</c:v>
                </c:pt>
                <c:pt idx="21">
                  <c:v>-2.8909386157465633E-2</c:v>
                </c:pt>
                <c:pt idx="22">
                  <c:v>-2.9920726046839263E-2</c:v>
                </c:pt>
                <c:pt idx="23">
                  <c:v>-2.823267102940008E-2</c:v>
                </c:pt>
                <c:pt idx="24">
                  <c:v>-2.9690098439459689E-2</c:v>
                </c:pt>
                <c:pt idx="25">
                  <c:v>-2.7922241883061361E-2</c:v>
                </c:pt>
                <c:pt idx="26">
                  <c:v>-3.0758600347326137E-2</c:v>
                </c:pt>
                <c:pt idx="27">
                  <c:v>-3.1208555941702798E-2</c:v>
                </c:pt>
                <c:pt idx="28">
                  <c:v>-3.1208555941702798E-2</c:v>
                </c:pt>
                <c:pt idx="31">
                  <c:v>-2.5155941417324357E-2</c:v>
                </c:pt>
                <c:pt idx="32">
                  <c:v>-2.4168933450710028E-2</c:v>
                </c:pt>
                <c:pt idx="34">
                  <c:v>-1.9668504915898666E-2</c:v>
                </c:pt>
                <c:pt idx="35">
                  <c:v>-2.1771135950984899E-2</c:v>
                </c:pt>
                <c:pt idx="36">
                  <c:v>-1.8746457084489521E-2</c:v>
                </c:pt>
                <c:pt idx="37">
                  <c:v>-1.2786248909833375E-2</c:v>
                </c:pt>
                <c:pt idx="38">
                  <c:v>-1.1332513000525068E-2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0F-45A4-807C-8C86104B03A5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(2)'!$L$21:$L$992</c:f>
              <c:numCache>
                <c:formatCode>General</c:formatCode>
                <c:ptCount val="972"/>
                <c:pt idx="29">
                  <c:v>-3.0856635326927062E-2</c:v>
                </c:pt>
                <c:pt idx="30">
                  <c:v>-2.9560620285337791E-2</c:v>
                </c:pt>
                <c:pt idx="33">
                  <c:v>-1.9768504913372453E-2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0F-45A4-807C-8C86104B03A5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0F-45A4-807C-8C86104B03A5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plus>
            <c:minus>
              <c:numRef>
                <c:f>'A (2)'!$D$21:$D$92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3">
                    <c:v>0</c:v>
                  </c:pt>
                  <c:pt idx="15">
                    <c:v>0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5.9999999999999995E-4</c:v>
                  </c:pt>
                  <c:pt idx="27">
                    <c:v>6.9999999999999999E-4</c:v>
                  </c:pt>
                  <c:pt idx="28">
                    <c:v>6.9999999999999999E-4</c:v>
                  </c:pt>
                  <c:pt idx="29">
                    <c:v>1E-4</c:v>
                  </c:pt>
                  <c:pt idx="30">
                    <c:v>1.9E-3</c:v>
                  </c:pt>
                  <c:pt idx="31">
                    <c:v>4.0000000000000002E-4</c:v>
                  </c:pt>
                  <c:pt idx="32">
                    <c:v>1E-4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5.0000000000000001E-4</c:v>
                  </c:pt>
                  <c:pt idx="36">
                    <c:v>5.0000000000000001E-4</c:v>
                  </c:pt>
                  <c:pt idx="37">
                    <c:v>4.0000000000000002E-4</c:v>
                  </c:pt>
                  <c:pt idx="38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0F-45A4-807C-8C86104B03A5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-16987.5</c:v>
                </c:pt>
                <c:pt idx="1">
                  <c:v>-16963</c:v>
                </c:pt>
                <c:pt idx="2">
                  <c:v>-15328</c:v>
                </c:pt>
                <c:pt idx="3">
                  <c:v>-7235</c:v>
                </c:pt>
                <c:pt idx="4">
                  <c:v>-7174.5</c:v>
                </c:pt>
                <c:pt idx="5">
                  <c:v>-4572.5</c:v>
                </c:pt>
                <c:pt idx="6">
                  <c:v>-4048.5</c:v>
                </c:pt>
                <c:pt idx="7">
                  <c:v>-4035</c:v>
                </c:pt>
                <c:pt idx="8">
                  <c:v>-4017</c:v>
                </c:pt>
                <c:pt idx="9">
                  <c:v>-4015</c:v>
                </c:pt>
                <c:pt idx="10">
                  <c:v>-3997</c:v>
                </c:pt>
                <c:pt idx="11">
                  <c:v>-709</c:v>
                </c:pt>
                <c:pt idx="12">
                  <c:v>-669</c:v>
                </c:pt>
                <c:pt idx="13">
                  <c:v>0</c:v>
                </c:pt>
                <c:pt idx="14">
                  <c:v>0.5</c:v>
                </c:pt>
                <c:pt idx="15">
                  <c:v>3523</c:v>
                </c:pt>
                <c:pt idx="16">
                  <c:v>5179.5</c:v>
                </c:pt>
                <c:pt idx="17">
                  <c:v>5950.5</c:v>
                </c:pt>
                <c:pt idx="18">
                  <c:v>5995.5</c:v>
                </c:pt>
                <c:pt idx="19">
                  <c:v>11011</c:v>
                </c:pt>
                <c:pt idx="20">
                  <c:v>18357</c:v>
                </c:pt>
                <c:pt idx="21">
                  <c:v>18377</c:v>
                </c:pt>
                <c:pt idx="22">
                  <c:v>19154</c:v>
                </c:pt>
                <c:pt idx="23">
                  <c:v>19752</c:v>
                </c:pt>
                <c:pt idx="24">
                  <c:v>19868.5</c:v>
                </c:pt>
                <c:pt idx="25">
                  <c:v>20854</c:v>
                </c:pt>
                <c:pt idx="26">
                  <c:v>22410.5</c:v>
                </c:pt>
                <c:pt idx="27">
                  <c:v>23911</c:v>
                </c:pt>
                <c:pt idx="28">
                  <c:v>23911</c:v>
                </c:pt>
                <c:pt idx="29">
                  <c:v>24066</c:v>
                </c:pt>
                <c:pt idx="30">
                  <c:v>26556</c:v>
                </c:pt>
                <c:pt idx="31">
                  <c:v>27246</c:v>
                </c:pt>
                <c:pt idx="32">
                  <c:v>27369</c:v>
                </c:pt>
                <c:pt idx="33">
                  <c:v>28900.5</c:v>
                </c:pt>
                <c:pt idx="34">
                  <c:v>28900.5</c:v>
                </c:pt>
                <c:pt idx="35">
                  <c:v>28948.5</c:v>
                </c:pt>
                <c:pt idx="36">
                  <c:v>29638.5</c:v>
                </c:pt>
                <c:pt idx="37">
                  <c:v>30592.5</c:v>
                </c:pt>
                <c:pt idx="38">
                  <c:v>31284.5</c:v>
                </c:pt>
              </c:numCache>
            </c:numRef>
          </c:xVal>
          <c:yVal>
            <c:numRef>
              <c:f>'A (2)'!$O$21:$O$992</c:f>
              <c:numCache>
                <c:formatCode>General</c:formatCode>
                <c:ptCount val="972"/>
                <c:pt idx="25">
                  <c:v>-4.3096904563877186E-2</c:v>
                </c:pt>
                <c:pt idx="26">
                  <c:v>-3.8587960016350259E-2</c:v>
                </c:pt>
                <c:pt idx="27">
                  <c:v>-3.4241238979688421E-2</c:v>
                </c:pt>
                <c:pt idx="28">
                  <c:v>-3.4241238979688421E-2</c:v>
                </c:pt>
                <c:pt idx="29">
                  <c:v>-3.3792227476401135E-2</c:v>
                </c:pt>
                <c:pt idx="30">
                  <c:v>-2.6579074939721378E-2</c:v>
                </c:pt>
                <c:pt idx="31">
                  <c:v>-2.4580249537990845E-2</c:v>
                </c:pt>
                <c:pt idx="32">
                  <c:v>-2.4223937183769306E-2</c:v>
                </c:pt>
                <c:pt idx="33">
                  <c:v>-1.9787413846450011E-2</c:v>
                </c:pt>
                <c:pt idx="34">
                  <c:v>-1.9787413846450011E-2</c:v>
                </c:pt>
                <c:pt idx="35">
                  <c:v>-1.9648365122851369E-2</c:v>
                </c:pt>
                <c:pt idx="36">
                  <c:v>-1.7649539721120835E-2</c:v>
                </c:pt>
                <c:pt idx="37">
                  <c:v>-1.488594633959775E-2</c:v>
                </c:pt>
                <c:pt idx="38">
                  <c:v>-1.2881327241050608E-2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0F-45A4-807C-8C86104B03A5}"/>
            </c:ext>
          </c:extLst>
        </c:ser>
        <c:ser>
          <c:idx val="8"/>
          <c:order val="8"/>
          <c:tx>
            <c:strRef>
              <c:f>'A (2)'!$V$1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(2)'!$U$2:$U$18</c:f>
              <c:numCache>
                <c:formatCode>General</c:formatCode>
                <c:ptCount val="17"/>
                <c:pt idx="0">
                  <c:v>-5000</c:v>
                </c:pt>
                <c:pt idx="1">
                  <c:v>-2500</c:v>
                </c:pt>
                <c:pt idx="2">
                  <c:v>0</c:v>
                </c:pt>
                <c:pt idx="3">
                  <c:v>2500</c:v>
                </c:pt>
                <c:pt idx="4">
                  <c:v>5000</c:v>
                </c:pt>
                <c:pt idx="5">
                  <c:v>7500</c:v>
                </c:pt>
                <c:pt idx="6">
                  <c:v>10000</c:v>
                </c:pt>
                <c:pt idx="7">
                  <c:v>12500</c:v>
                </c:pt>
                <c:pt idx="8">
                  <c:v>15000</c:v>
                </c:pt>
                <c:pt idx="9">
                  <c:v>17500</c:v>
                </c:pt>
                <c:pt idx="10">
                  <c:v>20000</c:v>
                </c:pt>
                <c:pt idx="11">
                  <c:v>22500</c:v>
                </c:pt>
                <c:pt idx="12">
                  <c:v>25000</c:v>
                </c:pt>
                <c:pt idx="13">
                  <c:v>27500</c:v>
                </c:pt>
                <c:pt idx="14">
                  <c:v>30000</c:v>
                </c:pt>
                <c:pt idx="15">
                  <c:v>32500</c:v>
                </c:pt>
                <c:pt idx="16">
                  <c:v>35000</c:v>
                </c:pt>
              </c:numCache>
            </c:numRef>
          </c:xVal>
          <c:yVal>
            <c:numRef>
              <c:f>'A (2)'!$V$2:$V$18</c:f>
              <c:numCache>
                <c:formatCode>General</c:formatCode>
                <c:ptCount val="17"/>
                <c:pt idx="0">
                  <c:v>1.8430815771132952E-2</c:v>
                </c:pt>
                <c:pt idx="1">
                  <c:v>6.647336363974474E-3</c:v>
                </c:pt>
                <c:pt idx="2">
                  <c:v>-3.6894293329273365E-3</c:v>
                </c:pt>
                <c:pt idx="3">
                  <c:v>-1.2579481319572478E-2</c:v>
                </c:pt>
                <c:pt idx="4">
                  <c:v>-2.0022819595960951E-2</c:v>
                </c:pt>
                <c:pt idx="5">
                  <c:v>-2.6019444162092762E-2</c:v>
                </c:pt>
                <c:pt idx="6">
                  <c:v>-3.0569355017967897E-2</c:v>
                </c:pt>
                <c:pt idx="7">
                  <c:v>-3.3672552163586361E-2</c:v>
                </c:pt>
                <c:pt idx="8">
                  <c:v>-3.5329035598948164E-2</c:v>
                </c:pt>
                <c:pt idx="9">
                  <c:v>-3.5538805324053291E-2</c:v>
                </c:pt>
                <c:pt idx="10">
                  <c:v>-3.430186133890175E-2</c:v>
                </c:pt>
                <c:pt idx="11">
                  <c:v>-3.1618203643493541E-2</c:v>
                </c:pt>
                <c:pt idx="12">
                  <c:v>-2.7487832237828663E-2</c:v>
                </c:pt>
                <c:pt idx="13">
                  <c:v>-2.1910747121907131E-2</c:v>
                </c:pt>
                <c:pt idx="14">
                  <c:v>-1.4886948295728925E-2</c:v>
                </c:pt>
                <c:pt idx="15">
                  <c:v>-6.4164357592940563E-3</c:v>
                </c:pt>
                <c:pt idx="16">
                  <c:v>3.5007904873974871E-3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0F-45A4-807C-8C86104B0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35128"/>
        <c:axId val="1"/>
      </c:scatterChart>
      <c:valAx>
        <c:axId val="449735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5087087675467"/>
              <c:y val="0.8617363344051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66718506998445E-2"/>
              <c:y val="0.37942122186495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351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760497667185074E-3"/>
          <c:y val="0.91318327974276525"/>
          <c:w val="0.86469673405909797"/>
          <c:h val="6.43086816720257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-- O-C Diagr</a:t>
            </a:r>
          </a:p>
        </c:rich>
      </c:tx>
      <c:layout>
        <c:manualLayout>
          <c:xMode val="edge"/>
          <c:yMode val="edge"/>
          <c:x val="0.41147792423382973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8155260506402E-2"/>
          <c:y val="0.11085985097463033"/>
          <c:w val="0.89621596484847765"/>
          <c:h val="0.7782814027606701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Q_fit!$D$21:$D$51</c:f>
              <c:numCache>
                <c:formatCode>General</c:formatCode>
                <c:ptCount val="31"/>
                <c:pt idx="0">
                  <c:v>-0.45724999999999999</c:v>
                </c:pt>
                <c:pt idx="1">
                  <c:v>-0.40484999999999999</c:v>
                </c:pt>
                <c:pt idx="2">
                  <c:v>-0.40350000000000003</c:v>
                </c:pt>
                <c:pt idx="3">
                  <c:v>-0.4017</c:v>
                </c:pt>
                <c:pt idx="4">
                  <c:v>-0.40150000000000002</c:v>
                </c:pt>
                <c:pt idx="5">
                  <c:v>-0.3997</c:v>
                </c:pt>
                <c:pt idx="6">
                  <c:v>-7.0900000000000005E-2</c:v>
                </c:pt>
                <c:pt idx="7">
                  <c:v>-6.6900000000000001E-2</c:v>
                </c:pt>
                <c:pt idx="8">
                  <c:v>0</c:v>
                </c:pt>
                <c:pt idx="9">
                  <c:v>5.0000000000000002E-5</c:v>
                </c:pt>
                <c:pt idx="10">
                  <c:v>0.3523</c:v>
                </c:pt>
                <c:pt idx="11">
                  <c:v>0.51795000000000002</c:v>
                </c:pt>
                <c:pt idx="12">
                  <c:v>0.59504999999999997</c:v>
                </c:pt>
                <c:pt idx="13">
                  <c:v>0.59955000000000003</c:v>
                </c:pt>
                <c:pt idx="14">
                  <c:v>1.1011</c:v>
                </c:pt>
                <c:pt idx="15">
                  <c:v>1.8357000000000001</c:v>
                </c:pt>
                <c:pt idx="16">
                  <c:v>1.8376999999999999</c:v>
                </c:pt>
                <c:pt idx="17">
                  <c:v>1.9154</c:v>
                </c:pt>
                <c:pt idx="18">
                  <c:v>1.9752000000000001</c:v>
                </c:pt>
                <c:pt idx="19">
                  <c:v>1.98685</c:v>
                </c:pt>
                <c:pt idx="20">
                  <c:v>2.0853999999999999</c:v>
                </c:pt>
                <c:pt idx="21">
                  <c:v>2.24105</c:v>
                </c:pt>
                <c:pt idx="22">
                  <c:v>2.3910999999999998</c:v>
                </c:pt>
                <c:pt idx="23">
                  <c:v>2.3910999999999998</c:v>
                </c:pt>
                <c:pt idx="24">
                  <c:v>2.6556000000000002</c:v>
                </c:pt>
                <c:pt idx="25">
                  <c:v>2.7246000000000001</c:v>
                </c:pt>
                <c:pt idx="26">
                  <c:v>2.7368999999999999</c:v>
                </c:pt>
                <c:pt idx="27">
                  <c:v>2.89005</c:v>
                </c:pt>
                <c:pt idx="28">
                  <c:v>2.8948499999999999</c:v>
                </c:pt>
                <c:pt idx="29">
                  <c:v>2.9638499999999999</c:v>
                </c:pt>
                <c:pt idx="30">
                  <c:v>3.05925</c:v>
                </c:pt>
              </c:numCache>
            </c:numRef>
          </c:xVal>
          <c:yVal>
            <c:numRef>
              <c:f>Q_fit!$E$21:$E$51</c:f>
              <c:numCache>
                <c:formatCode>General</c:formatCode>
                <c:ptCount val="31"/>
                <c:pt idx="0">
                  <c:v>1.8318341855774634E-2</c:v>
                </c:pt>
                <c:pt idx="1">
                  <c:v>4.7731286387715954E-2</c:v>
                </c:pt>
                <c:pt idx="2">
                  <c:v>2.6377421403594781E-2</c:v>
                </c:pt>
                <c:pt idx="3">
                  <c:v>2.623893476993544E-2</c:v>
                </c:pt>
                <c:pt idx="4">
                  <c:v>3.5667991811351385E-2</c:v>
                </c:pt>
                <c:pt idx="5">
                  <c:v>3.5529505170416087E-2</c:v>
                </c:pt>
                <c:pt idx="6">
                  <c:v>2.1899279250646941E-2</c:v>
                </c:pt>
                <c:pt idx="7">
                  <c:v>3.3480420061096083E-2</c:v>
                </c:pt>
                <c:pt idx="8">
                  <c:v>0</c:v>
                </c:pt>
                <c:pt idx="9">
                  <c:v>-2.7427357345004566E-3</c:v>
                </c:pt>
                <c:pt idx="10">
                  <c:v>-2.4716023697692435E-2</c:v>
                </c:pt>
                <c:pt idx="11">
                  <c:v>-2.9799530151649378E-2</c:v>
                </c:pt>
                <c:pt idx="12">
                  <c:v>-3.14980411567376E-2</c:v>
                </c:pt>
                <c:pt idx="13">
                  <c:v>-3.1044257753819693E-2</c:v>
                </c:pt>
                <c:pt idx="14">
                  <c:v>-3.5826465202262625E-2</c:v>
                </c:pt>
                <c:pt idx="15">
                  <c:v>-2.7999956568237394E-2</c:v>
                </c:pt>
                <c:pt idx="16">
                  <c:v>-2.8909386157465633E-2</c:v>
                </c:pt>
                <c:pt idx="17">
                  <c:v>-2.9920726046839263E-2</c:v>
                </c:pt>
                <c:pt idx="18">
                  <c:v>-2.823267102940008E-2</c:v>
                </c:pt>
                <c:pt idx="19">
                  <c:v>-2.9690098439459689E-2</c:v>
                </c:pt>
                <c:pt idx="20">
                  <c:v>-2.7922241883061361E-2</c:v>
                </c:pt>
                <c:pt idx="21">
                  <c:v>-3.0758600347326137E-2</c:v>
                </c:pt>
                <c:pt idx="22">
                  <c:v>-3.1208555941702798E-2</c:v>
                </c:pt>
                <c:pt idx="23">
                  <c:v>-3.1208555941702798E-2</c:v>
                </c:pt>
                <c:pt idx="24">
                  <c:v>-2.9560620285337791E-2</c:v>
                </c:pt>
                <c:pt idx="25">
                  <c:v>-2.5155941417324357E-2</c:v>
                </c:pt>
                <c:pt idx="26">
                  <c:v>-2.4168933450710028E-2</c:v>
                </c:pt>
                <c:pt idx="27">
                  <c:v>-1.9668504915898666E-2</c:v>
                </c:pt>
                <c:pt idx="28">
                  <c:v>-2.1771135950984899E-2</c:v>
                </c:pt>
                <c:pt idx="29">
                  <c:v>-1.8746457084489521E-2</c:v>
                </c:pt>
                <c:pt idx="30">
                  <c:v>-1.2786248909833375E-2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AE-4E57-84C8-58E9EFC2E902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Q_fit!$U$2:$U$20</c:f>
              <c:numCache>
                <c:formatCode>General</c:formatCode>
                <c:ptCount val="19"/>
                <c:pt idx="0">
                  <c:v>-0.6</c:v>
                </c:pt>
                <c:pt idx="1">
                  <c:v>-0.4</c:v>
                </c:pt>
                <c:pt idx="2">
                  <c:v>-0.2</c:v>
                </c:pt>
                <c:pt idx="3">
                  <c:v>0</c:v>
                </c:pt>
                <c:pt idx="4">
                  <c:v>0.2</c:v>
                </c:pt>
                <c:pt idx="5">
                  <c:v>0.4</c:v>
                </c:pt>
                <c:pt idx="6">
                  <c:v>0.6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1.6</c:v>
                </c:pt>
                <c:pt idx="12">
                  <c:v>1.8</c:v>
                </c:pt>
                <c:pt idx="13">
                  <c:v>2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2.6</c:v>
                </c:pt>
                <c:pt idx="17">
                  <c:v>2.8</c:v>
                </c:pt>
                <c:pt idx="18">
                  <c:v>3</c:v>
                </c:pt>
              </c:numCache>
            </c:numRef>
          </c:xVal>
          <c:yVal>
            <c:numRef>
              <c:f>Q_fit!$V$2:$V$20</c:f>
              <c:numCache>
                <c:formatCode>General</c:formatCode>
                <c:ptCount val="19"/>
                <c:pt idx="0">
                  <c:v>2.3549128410861288E-2</c:v>
                </c:pt>
                <c:pt idx="1">
                  <c:v>1.3543604027816193E-2</c:v>
                </c:pt>
                <c:pt idx="2">
                  <c:v>4.4639865025435446E-3</c:v>
                </c:pt>
                <c:pt idx="3">
                  <c:v>-3.6897241649566539E-3</c:v>
                </c:pt>
                <c:pt idx="4">
                  <c:v>-1.0917527974684401E-2</c:v>
                </c:pt>
                <c:pt idx="5">
                  <c:v>-1.7219424926639696E-2</c:v>
                </c:pt>
                <c:pt idx="6">
                  <c:v>-2.2595415020822542E-2</c:v>
                </c:pt>
                <c:pt idx="7">
                  <c:v>-2.7045498257232937E-2</c:v>
                </c:pt>
                <c:pt idx="8">
                  <c:v>-3.0569674635870882E-2</c:v>
                </c:pt>
                <c:pt idx="9">
                  <c:v>-3.3167944156736372E-2</c:v>
                </c:pt>
                <c:pt idx="10">
                  <c:v>-3.4840306819829421E-2</c:v>
                </c:pt>
                <c:pt idx="11">
                  <c:v>-3.5586762625150016E-2</c:v>
                </c:pt>
                <c:pt idx="12">
                  <c:v>-3.5407311572698157E-2</c:v>
                </c:pt>
                <c:pt idx="13">
                  <c:v>-3.430195366247385E-2</c:v>
                </c:pt>
                <c:pt idx="14">
                  <c:v>-3.2270688894477095E-2</c:v>
                </c:pt>
                <c:pt idx="15">
                  <c:v>-2.9313517268707873E-2</c:v>
                </c:pt>
                <c:pt idx="16">
                  <c:v>-2.5430438785166223E-2</c:v>
                </c:pt>
                <c:pt idx="17">
                  <c:v>-2.062145344385212E-2</c:v>
                </c:pt>
                <c:pt idx="18">
                  <c:v>-1.4886561244765562E-2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AE-4E57-84C8-58E9EFC2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10528"/>
        <c:axId val="1"/>
      </c:scatterChart>
      <c:valAx>
        <c:axId val="449710528"/>
        <c:scaling>
          <c:orientation val="minMax"/>
          <c:max val="3"/>
          <c:min val="-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7887744801130623"/>
              <c:y val="0.93891497725680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05887103478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105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01346947016238"/>
          <c:y val="0.93891497725680217"/>
          <c:w val="0.44810796086386634"/>
          <c:h val="0.988688732912910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 O-C Diagr.</a:t>
            </a:r>
          </a:p>
        </c:rich>
      </c:tx>
      <c:layout>
        <c:manualLayout>
          <c:xMode val="edge"/>
          <c:yMode val="edge"/>
          <c:x val="0.38880281488919638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5857982189492"/>
          <c:y val="0.15384663538735535"/>
          <c:w val="0.81182021212533118"/>
          <c:h val="0.64423278568455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(3)'!$H$21:$H$949</c:f>
              <c:numCache>
                <c:formatCode>General</c:formatCode>
                <c:ptCount val="929"/>
                <c:pt idx="0">
                  <c:v>-6.5593500039540231E-3</c:v>
                </c:pt>
                <c:pt idx="1">
                  <c:v>-1.9747200058191083E-3</c:v>
                </c:pt>
                <c:pt idx="2">
                  <c:v>-4.6982000640127808E-4</c:v>
                </c:pt>
                <c:pt idx="3">
                  <c:v>0</c:v>
                </c:pt>
                <c:pt idx="4">
                  <c:v>1.123269998061005E-3</c:v>
                </c:pt>
                <c:pt idx="18">
                  <c:v>-2.3192230000859126E-2</c:v>
                </c:pt>
                <c:pt idx="19">
                  <c:v>-3.3853080007247627E-2</c:v>
                </c:pt>
                <c:pt idx="20">
                  <c:v>-3.3616770000662655E-2</c:v>
                </c:pt>
                <c:pt idx="21">
                  <c:v>-3.2839230007084552E-2</c:v>
                </c:pt>
                <c:pt idx="22">
                  <c:v>-3.2240930006082635E-2</c:v>
                </c:pt>
                <c:pt idx="24">
                  <c:v>1.0502079996513203E-2</c:v>
                </c:pt>
                <c:pt idx="25">
                  <c:v>9.656879999965895E-3</c:v>
                </c:pt>
                <c:pt idx="26">
                  <c:v>1.11408599987044E-2</c:v>
                </c:pt>
                <c:pt idx="27">
                  <c:v>1.4749380003195256E-2</c:v>
                </c:pt>
                <c:pt idx="28">
                  <c:v>1.3666089995240327E-2</c:v>
                </c:pt>
                <c:pt idx="29">
                  <c:v>1.8598859998746775E-2</c:v>
                </c:pt>
                <c:pt idx="30">
                  <c:v>2.0761170002515428E-2</c:v>
                </c:pt>
                <c:pt idx="31">
                  <c:v>2.4962599993159529E-2</c:v>
                </c:pt>
                <c:pt idx="32">
                  <c:v>2.5130039997748099E-2</c:v>
                </c:pt>
                <c:pt idx="33">
                  <c:v>3.1182370003079996E-2</c:v>
                </c:pt>
                <c:pt idx="34">
                  <c:v>3.3817850002378691E-2</c:v>
                </c:pt>
                <c:pt idx="35">
                  <c:v>3.0776719991990831E-2</c:v>
                </c:pt>
                <c:pt idx="36">
                  <c:v>4.1892939996614587E-2</c:v>
                </c:pt>
                <c:pt idx="37">
                  <c:v>4.2803329997695982E-2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DD-4E42-84B3-B678F9C8BFFD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(3)'!$D$21:$D$949</c:f>
                <c:numCache>
                  <c:formatCode>General</c:formatCode>
                  <c:ptCount val="9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5.0000000000000001E-4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</c:numCache>
              </c:numRef>
            </c:plus>
            <c:minus>
              <c:numRef>
                <c:f>'A (3)'!$D$21:$D$949</c:f>
                <c:numCache>
                  <c:formatCode>General</c:formatCode>
                  <c:ptCount val="9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5.0000000000000001E-4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(3)'!$I$21:$I$949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DD-4E42-84B3-B678F9C8BFFD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 (3)'!$D$21:$D$21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(3)'!$J$21:$J$949</c:f>
              <c:numCache>
                <c:formatCode>General</c:formatCode>
                <c:ptCount val="929"/>
                <c:pt idx="5">
                  <c:v>-1.6817250005260576E-2</c:v>
                </c:pt>
                <c:pt idx="6">
                  <c:v>1.4278509996074717E-2</c:v>
                </c:pt>
                <c:pt idx="7">
                  <c:v>-7.0320000013452955E-3</c:v>
                </c:pt>
                <c:pt idx="8">
                  <c:v>-7.0320000013452955E-3</c:v>
                </c:pt>
                <c:pt idx="9">
                  <c:v>-7.1126800030469894E-3</c:v>
                </c:pt>
                <c:pt idx="10">
                  <c:v>-7.1126800030469894E-3</c:v>
                </c:pt>
                <c:pt idx="11">
                  <c:v>2.3227999990922399E-3</c:v>
                </c:pt>
                <c:pt idx="12">
                  <c:v>2.3227999990922399E-3</c:v>
                </c:pt>
                <c:pt idx="13">
                  <c:v>2.2421199973905459E-3</c:v>
                </c:pt>
                <c:pt idx="14">
                  <c:v>2.2421199973905459E-3</c:v>
                </c:pt>
                <c:pt idx="15">
                  <c:v>-8.2876000669784844E-4</c:v>
                </c:pt>
                <c:pt idx="16">
                  <c:v>1.0880839996389113E-2</c:v>
                </c:pt>
                <c:pt idx="17">
                  <c:v>-2.0451100004720502E-2</c:v>
                </c:pt>
                <c:pt idx="23">
                  <c:v>-2.0915960005368106E-2</c:v>
                </c:pt>
                <c:pt idx="39">
                  <c:v>3.6574809993908275E-2</c:v>
                </c:pt>
                <c:pt idx="40">
                  <c:v>1.6696179995051352E-2</c:v>
                </c:pt>
                <c:pt idx="41">
                  <c:v>2.1055049994174624E-2</c:v>
                </c:pt>
                <c:pt idx="42">
                  <c:v>1.4726819998031715E-2</c:v>
                </c:pt>
                <c:pt idx="43">
                  <c:v>1.808568999695126E-2</c:v>
                </c:pt>
                <c:pt idx="44">
                  <c:v>2.361959996051155E-3</c:v>
                </c:pt>
                <c:pt idx="45">
                  <c:v>2.7208299943595193E-3</c:v>
                </c:pt>
                <c:pt idx="46">
                  <c:v>2.5877199950627983E-3</c:v>
                </c:pt>
                <c:pt idx="47">
                  <c:v>4.9465899937786162E-3</c:v>
                </c:pt>
                <c:pt idx="48">
                  <c:v>2.2279359996900894E-2</c:v>
                </c:pt>
                <c:pt idx="49">
                  <c:v>-7.4477200032561086E-3</c:v>
                </c:pt>
                <c:pt idx="50">
                  <c:v>3.0119399962131865E-3</c:v>
                </c:pt>
                <c:pt idx="51">
                  <c:v>1.2447419998352416E-2</c:v>
                </c:pt>
                <c:pt idx="52">
                  <c:v>1.2417699945217464E-3</c:v>
                </c:pt>
                <c:pt idx="53">
                  <c:v>8.6772499962535221E-3</c:v>
                </c:pt>
                <c:pt idx="54">
                  <c:v>-1.2985700013814494E-3</c:v>
                </c:pt>
                <c:pt idx="55">
                  <c:v>1.1136909997730982E-2</c:v>
                </c:pt>
                <c:pt idx="56">
                  <c:v>-1.6608730002189986E-2</c:v>
                </c:pt>
                <c:pt idx="57">
                  <c:v>2.4977469991426915E-2</c:v>
                </c:pt>
                <c:pt idx="58">
                  <c:v>2.1407299995189533E-2</c:v>
                </c:pt>
                <c:pt idx="59">
                  <c:v>2.4637129994516727E-2</c:v>
                </c:pt>
                <c:pt idx="60">
                  <c:v>2.5996789998316672E-2</c:v>
                </c:pt>
                <c:pt idx="61">
                  <c:v>2.4546729997382499E-2</c:v>
                </c:pt>
                <c:pt idx="62">
                  <c:v>2.5979739999456797E-2</c:v>
                </c:pt>
                <c:pt idx="63">
                  <c:v>3.8176759997440968E-2</c:v>
                </c:pt>
                <c:pt idx="64">
                  <c:v>3.6806589996558614E-2</c:v>
                </c:pt>
                <c:pt idx="65">
                  <c:v>3.5101729998132214E-2</c:v>
                </c:pt>
                <c:pt idx="66">
                  <c:v>3.5272339999210089E-2</c:v>
                </c:pt>
                <c:pt idx="67">
                  <c:v>4.3274960000417195E-2</c:v>
                </c:pt>
                <c:pt idx="68">
                  <c:v>5.2593769993109163E-2</c:v>
                </c:pt>
                <c:pt idx="69">
                  <c:v>5.269376999058295E-2</c:v>
                </c:pt>
                <c:pt idx="70">
                  <c:v>5.0745289998303633E-2</c:v>
                </c:pt>
                <c:pt idx="71">
                  <c:v>5.5985890001466032E-2</c:v>
                </c:pt>
                <c:pt idx="72">
                  <c:v>6.5009849997295532E-2</c:v>
                </c:pt>
                <c:pt idx="73">
                  <c:v>6.8685929996718187E-2</c:v>
                </c:pt>
                <c:pt idx="74">
                  <c:v>7.7491340001870412E-2</c:v>
                </c:pt>
                <c:pt idx="75">
                  <c:v>8.1025379993661772E-2</c:v>
                </c:pt>
                <c:pt idx="76">
                  <c:v>8.105259999865666E-2</c:v>
                </c:pt>
                <c:pt idx="77">
                  <c:v>8.5983479992137291E-2</c:v>
                </c:pt>
                <c:pt idx="78">
                  <c:v>8.6183479994360823E-2</c:v>
                </c:pt>
                <c:pt idx="79">
                  <c:v>8.6683479996281676E-2</c:v>
                </c:pt>
                <c:pt idx="80">
                  <c:v>8.4685729998454917E-2</c:v>
                </c:pt>
                <c:pt idx="81">
                  <c:v>8.5885729997244198E-2</c:v>
                </c:pt>
                <c:pt idx="82">
                  <c:v>8.5985729994717985E-2</c:v>
                </c:pt>
                <c:pt idx="83">
                  <c:v>8.5205049996147864E-2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DD-4E42-84B3-B678F9C8BFFD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(3)'!$K$21:$K$949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DD-4E42-84B3-B678F9C8BFFD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(3)'!$L$21:$L$949</c:f>
              <c:numCache>
                <c:formatCode>General</c:formatCode>
                <c:ptCount val="929"/>
                <c:pt idx="38">
                  <c:v>7.8687529996386729E-2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DD-4E42-84B3-B678F9C8BFFD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(3)'!$M$21:$M$949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DD-4E42-84B3-B678F9C8BFFD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'A (3)'!$D$21:$D$49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(3)'!$N$21:$N$949</c:f>
              <c:numCache>
                <c:formatCode>General</c:formatCode>
                <c:ptCount val="9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DD-4E42-84B3-B678F9C8BFFD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(3)'!$O$21:$O$949</c:f>
              <c:numCache>
                <c:formatCode>General</c:formatCode>
                <c:ptCount val="929"/>
                <c:pt idx="0">
                  <c:v>3.2004259116108127E-3</c:v>
                </c:pt>
                <c:pt idx="1">
                  <c:v>3.2207739649536479E-3</c:v>
                </c:pt>
                <c:pt idx="2">
                  <c:v>4.5786950757917859E-3</c:v>
                </c:pt>
                <c:pt idx="3">
                  <c:v>1.1300196941243196E-2</c:v>
                </c:pt>
                <c:pt idx="4">
                  <c:v>1.1350444175008155E-2</c:v>
                </c:pt>
                <c:pt idx="5">
                  <c:v>1.3511490493296129E-2</c:v>
                </c:pt>
                <c:pt idx="6">
                  <c:v>1.3946689674995936E-2</c:v>
                </c:pt>
                <c:pt idx="7">
                  <c:v>1.3957901867654231E-2</c:v>
                </c:pt>
                <c:pt idx="8">
                  <c:v>1.3957901867654231E-2</c:v>
                </c:pt>
                <c:pt idx="9">
                  <c:v>1.3972851457865294E-2</c:v>
                </c:pt>
                <c:pt idx="10">
                  <c:v>1.3972851457865294E-2</c:v>
                </c:pt>
                <c:pt idx="11">
                  <c:v>1.3974512523444301E-2</c:v>
                </c:pt>
                <c:pt idx="12">
                  <c:v>1.3974512523444301E-2</c:v>
                </c:pt>
                <c:pt idx="13">
                  <c:v>1.3989462113655364E-2</c:v>
                </c:pt>
                <c:pt idx="14">
                  <c:v>1.3989462113655364E-2</c:v>
                </c:pt>
                <c:pt idx="15">
                  <c:v>1.6720253925542702E-2</c:v>
                </c:pt>
                <c:pt idx="16">
                  <c:v>1.6753475237122839E-2</c:v>
                </c:pt>
                <c:pt idx="17">
                  <c:v>1.7309101673300648E-2</c:v>
                </c:pt>
                <c:pt idx="18">
                  <c:v>1.7309516939695398E-2</c:v>
                </c:pt>
                <c:pt idx="19">
                  <c:v>2.0235068690721298E-2</c:v>
                </c:pt>
                <c:pt idx="20">
                  <c:v>2.1610846256533763E-2</c:v>
                </c:pt>
                <c:pt idx="21">
                  <c:v>2.2251187037240917E-2</c:v>
                </c:pt>
                <c:pt idx="22">
                  <c:v>2.2288561012768576E-2</c:v>
                </c:pt>
                <c:pt idx="23">
                  <c:v>2.6454098218523122E-2</c:v>
                </c:pt>
                <c:pt idx="24">
                  <c:v>3.2555192090215457E-2</c:v>
                </c:pt>
                <c:pt idx="25">
                  <c:v>3.2571802746005525E-2</c:v>
                </c:pt>
                <c:pt idx="26">
                  <c:v>3.3217126723449703E-2</c:v>
                </c:pt>
                <c:pt idx="27">
                  <c:v>3.3713785331572765E-2</c:v>
                </c:pt>
                <c:pt idx="28">
                  <c:v>3.3810542401549917E-2</c:v>
                </c:pt>
                <c:pt idx="29">
                  <c:v>3.4629032465605572E-2</c:v>
                </c:pt>
                <c:pt idx="30">
                  <c:v>3.5921756752467685E-2</c:v>
                </c:pt>
                <c:pt idx="31">
                  <c:v>3.7038408087955069E-2</c:v>
                </c:pt>
                <c:pt idx="32">
                  <c:v>3.7167971203117614E-2</c:v>
                </c:pt>
                <c:pt idx="33">
                  <c:v>3.7898424791485891E-2</c:v>
                </c:pt>
                <c:pt idx="34">
                  <c:v>3.7900085857064905E-2</c:v>
                </c:pt>
                <c:pt idx="35">
                  <c:v>3.7900501123459648E-2</c:v>
                </c:pt>
                <c:pt idx="36">
                  <c:v>3.9937798056111612E-2</c:v>
                </c:pt>
                <c:pt idx="37">
                  <c:v>3.9978078896402529E-2</c:v>
                </c:pt>
                <c:pt idx="38">
                  <c:v>4.3989552269704191E-2</c:v>
                </c:pt>
                <c:pt idx="39">
                  <c:v>-1.2842145450437801E-2</c:v>
                </c:pt>
                <c:pt idx="40">
                  <c:v>-1.1284481203724085E-2</c:v>
                </c:pt>
                <c:pt idx="41">
                  <c:v>-1.1284065937329332E-2</c:v>
                </c:pt>
                <c:pt idx="42">
                  <c:v>-1.05901557916992E-2</c:v>
                </c:pt>
                <c:pt idx="43">
                  <c:v>-1.058974052530445E-2</c:v>
                </c:pt>
                <c:pt idx="44">
                  <c:v>-9.7504871415112146E-3</c:v>
                </c:pt>
                <c:pt idx="45">
                  <c:v>-9.7500718751164644E-3</c:v>
                </c:pt>
                <c:pt idx="46">
                  <c:v>-9.7305543545631312E-3</c:v>
                </c:pt>
                <c:pt idx="47">
                  <c:v>-9.7301390881683811E-3</c:v>
                </c:pt>
                <c:pt idx="48">
                  <c:v>-8.9116490241127298E-3</c:v>
                </c:pt>
                <c:pt idx="49">
                  <c:v>-8.365158448619462E-3</c:v>
                </c:pt>
                <c:pt idx="50">
                  <c:v>-8.3576836535139316E-3</c:v>
                </c:pt>
                <c:pt idx="51">
                  <c:v>-8.3560225879349241E-3</c:v>
                </c:pt>
                <c:pt idx="52">
                  <c:v>-8.3539462559611664E-3</c:v>
                </c:pt>
                <c:pt idx="53">
                  <c:v>-8.3522851903821589E-3</c:v>
                </c:pt>
                <c:pt idx="54">
                  <c:v>-8.346471460855636E-3</c:v>
                </c:pt>
                <c:pt idx="55">
                  <c:v>-8.3448103952766285E-3</c:v>
                </c:pt>
                <c:pt idx="56">
                  <c:v>1.400814910141919E-2</c:v>
                </c:pt>
                <c:pt idx="57">
                  <c:v>3.6540503680647755E-2</c:v>
                </c:pt>
                <c:pt idx="58">
                  <c:v>3.6544241078200521E-2</c:v>
                </c:pt>
                <c:pt idx="59">
                  <c:v>3.6547978475753286E-2</c:v>
                </c:pt>
                <c:pt idx="60">
                  <c:v>3.6555453270858816E-2</c:v>
                </c:pt>
                <c:pt idx="61">
                  <c:v>3.6581199787333422E-2</c:v>
                </c:pt>
                <c:pt idx="62">
                  <c:v>3.7296703785490645E-2</c:v>
                </c:pt>
                <c:pt idx="63">
                  <c:v>3.9267558094982329E-2</c:v>
                </c:pt>
                <c:pt idx="64">
                  <c:v>3.9271295492535094E-2</c:v>
                </c:pt>
                <c:pt idx="65">
                  <c:v>3.9280431353219632E-2</c:v>
                </c:pt>
                <c:pt idx="66">
                  <c:v>3.9364730431354231E-2</c:v>
                </c:pt>
                <c:pt idx="67">
                  <c:v>4.0039953589220537E-2</c:v>
                </c:pt>
                <c:pt idx="68">
                  <c:v>4.1311914556345072E-2</c:v>
                </c:pt>
                <c:pt idx="69">
                  <c:v>4.1311914556345072E-2</c:v>
                </c:pt>
                <c:pt idx="70">
                  <c:v>4.1351780130241232E-2</c:v>
                </c:pt>
                <c:pt idx="71">
                  <c:v>4.1924847754998613E-2</c:v>
                </c:pt>
                <c:pt idx="72">
                  <c:v>4.2717176036184898E-2</c:v>
                </c:pt>
                <c:pt idx="73">
                  <c:v>4.3291904726521294E-2</c:v>
                </c:pt>
                <c:pt idx="74">
                  <c:v>4.3392814460445961E-2</c:v>
                </c:pt>
                <c:pt idx="75">
                  <c:v>4.4012391921415525E-2</c:v>
                </c:pt>
                <c:pt idx="76">
                  <c:v>4.4097936798734388E-2</c:v>
                </c:pt>
                <c:pt idx="77">
                  <c:v>4.4689276144860846E-2</c:v>
                </c:pt>
                <c:pt idx="78">
                  <c:v>4.4689276144860846E-2</c:v>
                </c:pt>
                <c:pt idx="79">
                  <c:v>4.4689276144860846E-2</c:v>
                </c:pt>
                <c:pt idx="80">
                  <c:v>4.4761947763942392E-2</c:v>
                </c:pt>
                <c:pt idx="81">
                  <c:v>4.4761947763942392E-2</c:v>
                </c:pt>
                <c:pt idx="82">
                  <c:v>4.4761947763942392E-2</c:v>
                </c:pt>
                <c:pt idx="83">
                  <c:v>4.4776897354153453E-2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DD-4E42-84B3-B678F9C8BFFD}"/>
            </c:ext>
          </c:extLst>
        </c:ser>
        <c:ser>
          <c:idx val="8"/>
          <c:order val="8"/>
          <c:tx>
            <c:strRef>
              <c:f>'A (3)'!$R$1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(3)'!$Q$2:$Q$17</c:f>
              <c:numCache>
                <c:formatCode>General</c:formatCode>
                <c:ptCount val="16"/>
                <c:pt idx="0">
                  <c:v>-30000</c:v>
                </c:pt>
                <c:pt idx="1">
                  <c:v>-25000</c:v>
                </c:pt>
                <c:pt idx="2">
                  <c:v>-20000</c:v>
                </c:pt>
                <c:pt idx="3">
                  <c:v>-15000</c:v>
                </c:pt>
                <c:pt idx="4">
                  <c:v>-10000</c:v>
                </c:pt>
                <c:pt idx="5">
                  <c:v>-5000</c:v>
                </c:pt>
                <c:pt idx="6">
                  <c:v>0</c:v>
                </c:pt>
                <c:pt idx="7">
                  <c:v>5000</c:v>
                </c:pt>
                <c:pt idx="8">
                  <c:v>10000</c:v>
                </c:pt>
                <c:pt idx="9">
                  <c:v>15000</c:v>
                </c:pt>
                <c:pt idx="10">
                  <c:v>20000</c:v>
                </c:pt>
                <c:pt idx="11">
                  <c:v>25000</c:v>
                </c:pt>
                <c:pt idx="12">
                  <c:v>30000</c:v>
                </c:pt>
                <c:pt idx="13">
                  <c:v>35000</c:v>
                </c:pt>
                <c:pt idx="14">
                  <c:v>40000</c:v>
                </c:pt>
                <c:pt idx="15">
                  <c:v>45000</c:v>
                </c:pt>
              </c:numCache>
            </c:numRef>
          </c:xVal>
          <c:yVal>
            <c:numRef>
              <c:f>'A (3)'!$R$2:$R$17</c:f>
              <c:numCache>
                <c:formatCode>General</c:formatCode>
                <c:ptCount val="16"/>
                <c:pt idx="0">
                  <c:v>4.9308946006572922E-2</c:v>
                </c:pt>
                <c:pt idx="1">
                  <c:v>2.7840530915194815E-2</c:v>
                </c:pt>
                <c:pt idx="2">
                  <c:v>9.9530807835585509E-3</c:v>
                </c:pt>
                <c:pt idx="3">
                  <c:v>-4.3534043883358756E-3</c:v>
                </c:pt>
                <c:pt idx="4">
                  <c:v>-1.507892460048846E-2</c:v>
                </c:pt>
                <c:pt idx="5">
                  <c:v>-2.2223479852899207E-2</c:v>
                </c:pt>
                <c:pt idx="6">
                  <c:v>-2.5787070145568112E-2</c:v>
                </c:pt>
                <c:pt idx="7">
                  <c:v>-2.5769695478495176E-2</c:v>
                </c:pt>
                <c:pt idx="8">
                  <c:v>-2.2171355851680404E-2</c:v>
                </c:pt>
                <c:pt idx="9">
                  <c:v>-1.499205126512379E-2</c:v>
                </c:pt>
                <c:pt idx="10">
                  <c:v>-4.2317817188253365E-3</c:v>
                </c:pt>
                <c:pt idx="11">
                  <c:v>1.0109452787214958E-2</c:v>
                </c:pt>
                <c:pt idx="12">
                  <c:v>2.8031652252997086E-2</c:v>
                </c:pt>
                <c:pt idx="13">
                  <c:v>4.9534816678521061E-2</c:v>
                </c:pt>
                <c:pt idx="14">
                  <c:v>7.461894606378687E-2</c:v>
                </c:pt>
                <c:pt idx="15">
                  <c:v>0.10328404040879451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DD-4E42-84B3-B678F9C8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27912"/>
        <c:axId val="1"/>
      </c:scatterChart>
      <c:valAx>
        <c:axId val="449727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5087087675467"/>
              <c:y val="0.862182179150683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66718506998445E-2"/>
              <c:y val="0.37820647419072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27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6656298600311043E-2"/>
          <c:y val="0.91346153846153844"/>
          <c:w val="0.80404354587869364"/>
          <c:h val="0.977564102564102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 O-C Diagr.</a:t>
            </a:r>
          </a:p>
        </c:rich>
      </c:tx>
      <c:layout>
        <c:manualLayout>
          <c:xMode val="edge"/>
          <c:yMode val="edge"/>
          <c:x val="0.3918925224437035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20930232558139536"/>
          <c:w val="0.81681801452528879"/>
          <c:h val="0.497674418604651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Qian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(3)'!$F$21:$F$949</c:f>
              <c:numCache>
                <c:formatCode>General</c:formatCode>
                <c:ptCount val="929"/>
                <c:pt idx="0">
                  <c:v>-9752.5</c:v>
                </c:pt>
                <c:pt idx="1">
                  <c:v>-9728</c:v>
                </c:pt>
                <c:pt idx="2">
                  <c:v>-8093</c:v>
                </c:pt>
                <c:pt idx="3">
                  <c:v>0</c:v>
                </c:pt>
                <c:pt idx="4">
                  <c:v>60.5</c:v>
                </c:pt>
                <c:pt idx="5">
                  <c:v>2662.5</c:v>
                </c:pt>
                <c:pt idx="6">
                  <c:v>3186.5</c:v>
                </c:pt>
                <c:pt idx="7">
                  <c:v>3200</c:v>
                </c:pt>
                <c:pt idx="8">
                  <c:v>3200</c:v>
                </c:pt>
                <c:pt idx="9">
                  <c:v>3218</c:v>
                </c:pt>
                <c:pt idx="10">
                  <c:v>3218</c:v>
                </c:pt>
                <c:pt idx="11">
                  <c:v>3220</c:v>
                </c:pt>
                <c:pt idx="12">
                  <c:v>3220</c:v>
                </c:pt>
                <c:pt idx="13">
                  <c:v>3238</c:v>
                </c:pt>
                <c:pt idx="14">
                  <c:v>3238</c:v>
                </c:pt>
                <c:pt idx="15">
                  <c:v>6526</c:v>
                </c:pt>
                <c:pt idx="16">
                  <c:v>6566</c:v>
                </c:pt>
                <c:pt idx="17">
                  <c:v>7235</c:v>
                </c:pt>
                <c:pt idx="18">
                  <c:v>7235.5</c:v>
                </c:pt>
                <c:pt idx="19">
                  <c:v>10758</c:v>
                </c:pt>
                <c:pt idx="20">
                  <c:v>12414.5</c:v>
                </c:pt>
                <c:pt idx="21">
                  <c:v>13185.5</c:v>
                </c:pt>
                <c:pt idx="22">
                  <c:v>13230.5</c:v>
                </c:pt>
                <c:pt idx="23">
                  <c:v>18246</c:v>
                </c:pt>
                <c:pt idx="24">
                  <c:v>25592</c:v>
                </c:pt>
                <c:pt idx="25">
                  <c:v>25612</c:v>
                </c:pt>
                <c:pt idx="26">
                  <c:v>26389</c:v>
                </c:pt>
                <c:pt idx="27">
                  <c:v>26987</c:v>
                </c:pt>
                <c:pt idx="28">
                  <c:v>27103.5</c:v>
                </c:pt>
                <c:pt idx="29">
                  <c:v>28089</c:v>
                </c:pt>
                <c:pt idx="30">
                  <c:v>29645.5</c:v>
                </c:pt>
                <c:pt idx="31">
                  <c:v>30990</c:v>
                </c:pt>
                <c:pt idx="32">
                  <c:v>31146</c:v>
                </c:pt>
                <c:pt idx="33">
                  <c:v>32025.5</c:v>
                </c:pt>
                <c:pt idx="34">
                  <c:v>32027.5</c:v>
                </c:pt>
                <c:pt idx="35">
                  <c:v>32028</c:v>
                </c:pt>
                <c:pt idx="36">
                  <c:v>34481</c:v>
                </c:pt>
                <c:pt idx="37">
                  <c:v>34529.5</c:v>
                </c:pt>
                <c:pt idx="38">
                  <c:v>39359.5</c:v>
                </c:pt>
                <c:pt idx="39">
                  <c:v>-29068.5</c:v>
                </c:pt>
                <c:pt idx="40">
                  <c:v>-27193</c:v>
                </c:pt>
                <c:pt idx="41">
                  <c:v>-27192.5</c:v>
                </c:pt>
                <c:pt idx="42">
                  <c:v>-26357</c:v>
                </c:pt>
                <c:pt idx="43">
                  <c:v>-26356.5</c:v>
                </c:pt>
                <c:pt idx="44">
                  <c:v>-25346</c:v>
                </c:pt>
                <c:pt idx="45">
                  <c:v>-25345.5</c:v>
                </c:pt>
                <c:pt idx="46">
                  <c:v>-25322</c:v>
                </c:pt>
                <c:pt idx="47">
                  <c:v>-25321.5</c:v>
                </c:pt>
                <c:pt idx="48">
                  <c:v>-24336</c:v>
                </c:pt>
                <c:pt idx="49">
                  <c:v>-23678</c:v>
                </c:pt>
                <c:pt idx="50">
                  <c:v>-23669</c:v>
                </c:pt>
                <c:pt idx="51">
                  <c:v>-23667</c:v>
                </c:pt>
                <c:pt idx="52">
                  <c:v>-23664.5</c:v>
                </c:pt>
                <c:pt idx="53">
                  <c:v>-23662.5</c:v>
                </c:pt>
                <c:pt idx="54">
                  <c:v>-23655.5</c:v>
                </c:pt>
                <c:pt idx="55">
                  <c:v>-23653.5</c:v>
                </c:pt>
                <c:pt idx="56">
                  <c:v>3260.5</c:v>
                </c:pt>
                <c:pt idx="57">
                  <c:v>30390.5</c:v>
                </c:pt>
                <c:pt idx="58">
                  <c:v>30395</c:v>
                </c:pt>
                <c:pt idx="59">
                  <c:v>30399.5</c:v>
                </c:pt>
                <c:pt idx="60">
                  <c:v>30408.5</c:v>
                </c:pt>
                <c:pt idx="61">
                  <c:v>30439.5</c:v>
                </c:pt>
                <c:pt idx="62">
                  <c:v>31301</c:v>
                </c:pt>
                <c:pt idx="63">
                  <c:v>33674</c:v>
                </c:pt>
                <c:pt idx="64">
                  <c:v>33678.5</c:v>
                </c:pt>
                <c:pt idx="65">
                  <c:v>33689.5</c:v>
                </c:pt>
                <c:pt idx="66">
                  <c:v>33791</c:v>
                </c:pt>
                <c:pt idx="67">
                  <c:v>34604</c:v>
                </c:pt>
                <c:pt idx="68">
                  <c:v>36135.5</c:v>
                </c:pt>
                <c:pt idx="69">
                  <c:v>36135.5</c:v>
                </c:pt>
                <c:pt idx="70">
                  <c:v>36183.5</c:v>
                </c:pt>
                <c:pt idx="71">
                  <c:v>36873.5</c:v>
                </c:pt>
                <c:pt idx="72">
                  <c:v>37827.5</c:v>
                </c:pt>
                <c:pt idx="73">
                  <c:v>38519.5</c:v>
                </c:pt>
                <c:pt idx="74">
                  <c:v>38641</c:v>
                </c:pt>
                <c:pt idx="75">
                  <c:v>39387</c:v>
                </c:pt>
                <c:pt idx="76">
                  <c:v>39490</c:v>
                </c:pt>
                <c:pt idx="77">
                  <c:v>40202</c:v>
                </c:pt>
                <c:pt idx="78">
                  <c:v>40202</c:v>
                </c:pt>
                <c:pt idx="79">
                  <c:v>40202</c:v>
                </c:pt>
                <c:pt idx="80">
                  <c:v>40289.5</c:v>
                </c:pt>
                <c:pt idx="81">
                  <c:v>40289.5</c:v>
                </c:pt>
                <c:pt idx="82">
                  <c:v>40289.5</c:v>
                </c:pt>
                <c:pt idx="83">
                  <c:v>40307.5</c:v>
                </c:pt>
              </c:numCache>
            </c:numRef>
          </c:xVal>
          <c:yVal>
            <c:numRef>
              <c:f>'A (3)'!$U$21:$U$949</c:f>
              <c:numCache>
                <c:formatCode>General</c:formatCode>
                <c:ptCount val="929"/>
                <c:pt idx="0">
                  <c:v>8.9574718345860754E-3</c:v>
                </c:pt>
                <c:pt idx="1">
                  <c:v>1.3584971965073845E-2</c:v>
                </c:pt>
                <c:pt idx="2">
                  <c:v>1.7756473732381806E-2</c:v>
                </c:pt>
                <c:pt idx="3">
                  <c:v>2.5787070145568112E-2</c:v>
                </c:pt>
                <c:pt idx="4">
                  <c:v>2.6931532603624096E-2</c:v>
                </c:pt>
                <c:pt idx="5">
                  <c:v>9.4062975529395666E-3</c:v>
                </c:pt>
                <c:pt idx="6">
                  <c:v>4.0468374981817018E-2</c:v>
                </c:pt>
                <c:pt idx="7">
                  <c:v>1.91564775206584E-2</c:v>
                </c:pt>
                <c:pt idx="8">
                  <c:v>1.91564775206584E-2</c:v>
                </c:pt>
                <c:pt idx="9">
                  <c:v>1.9073906959162595E-2</c:v>
                </c:pt>
                <c:pt idx="10">
                  <c:v>1.9073906959162595E-2</c:v>
                </c:pt>
                <c:pt idx="11">
                  <c:v>2.8509174034330509E-2</c:v>
                </c:pt>
                <c:pt idx="12">
                  <c:v>2.8509174034330509E-2</c:v>
                </c:pt>
                <c:pt idx="13">
                  <c:v>2.8426551906939282E-2</c:v>
                </c:pt>
                <c:pt idx="14">
                  <c:v>2.8426551906939282E-2</c:v>
                </c:pt>
                <c:pt idx="15">
                  <c:v>2.4222399327378231E-2</c:v>
                </c:pt>
                <c:pt idx="16">
                  <c:v>3.5908678598365218E-2</c:v>
                </c:pt>
                <c:pt idx="17">
                  <c:v>4.1527288152702485E-3</c:v>
                </c:pt>
                <c:pt idx="18">
                  <c:v>1.4112579463784018E-3</c:v>
                </c:pt>
                <c:pt idx="19">
                  <c:v>-1.2539819457963355E-2</c:v>
                </c:pt>
                <c:pt idx="20">
                  <c:v>-1.4465203268844647E-2</c:v>
                </c:pt>
                <c:pt idx="21">
                  <c:v>-1.4827843130321108E-2</c:v>
                </c:pt>
                <c:pt idx="22">
                  <c:v>-1.4298720452342893E-2</c:v>
                </c:pt>
                <c:pt idx="23">
                  <c:v>-1.2501712395644255E-2</c:v>
                </c:pt>
                <c:pt idx="24">
                  <c:v>-1.5424680679066577E-3</c:v>
                </c:pt>
                <c:pt idx="25">
                  <c:v>-2.4539195251222223E-3</c:v>
                </c:pt>
                <c:pt idx="26">
                  <c:v>-3.5881603851385738E-3</c:v>
                </c:pt>
                <c:pt idx="27">
                  <c:v>-2.0535822111035912E-3</c:v>
                </c:pt>
                <c:pt idx="28">
                  <c:v>-3.546870918431283E-3</c:v>
                </c:pt>
                <c:pt idx="29">
                  <c:v>-2.1601532373566185E-3</c:v>
                </c:pt>
                <c:pt idx="30">
                  <c:v>-5.8818535157694959E-3</c:v>
                </c:pt>
                <c:pt idx="31">
                  <c:v>-7.0423573602177159E-3</c:v>
                </c:pt>
                <c:pt idx="32">
                  <c:v>-7.5138177287340374E-3</c:v>
                </c:pt>
                <c:pt idx="33">
                  <c:v>-5.1287186418476696E-3</c:v>
                </c:pt>
                <c:pt idx="34">
                  <c:v>-2.5017042613664983E-3</c:v>
                </c:pt>
                <c:pt idx="35">
                  <c:v>-5.5449507659828742E-3</c:v>
                </c:pt>
                <c:pt idx="36">
                  <c:v>-5.2432875791769071E-3</c:v>
                </c:pt>
                <c:pt idx="37">
                  <c:v>-4.5554088891949993E-3</c:v>
                </c:pt>
                <c:pt idx="38">
                  <c:v>7.4818405933173571E-3</c:v>
                </c:pt>
                <c:pt idx="39">
                  <c:v>-8.4631469060027359E-3</c:v>
                </c:pt>
                <c:pt idx="40">
                  <c:v>-2.0119527206583984E-2</c:v>
                </c:pt>
                <c:pt idx="41">
                  <c:v>-1.5758532370981251E-2</c:v>
                </c:pt>
                <c:pt idx="42">
                  <c:v>-1.8586185114809181E-2</c:v>
                </c:pt>
                <c:pt idx="43">
                  <c:v>-1.5225250153144299E-2</c:v>
                </c:pt>
                <c:pt idx="44">
                  <c:v>-2.6848857831882365E-2</c:v>
                </c:pt>
                <c:pt idx="45">
                  <c:v>-2.6487995277940157E-2</c:v>
                </c:pt>
                <c:pt idx="46">
                  <c:v>-2.6527495555730793E-2</c:v>
                </c:pt>
                <c:pt idx="47">
                  <c:v>-2.4166634720244308E-2</c:v>
                </c:pt>
                <c:pt idx="48">
                  <c:v>-2.9795181300235722E-3</c:v>
                </c:pt>
                <c:pt idx="49">
                  <c:v>-3.0210573439262454E-2</c:v>
                </c:pt>
                <c:pt idx="50">
                  <c:v>-1.9717203215099316E-2</c:v>
                </c:pt>
                <c:pt idx="51">
                  <c:v>-1.0274233627541596E-2</c:v>
                </c:pt>
                <c:pt idx="52">
                  <c:v>-2.1470522455316263E-2</c:v>
                </c:pt>
                <c:pt idx="53">
                  <c:v>-1.4027554157313382E-2</c:v>
                </c:pt>
                <c:pt idx="54">
                  <c:v>-2.3977169630015331E-2</c:v>
                </c:pt>
                <c:pt idx="55">
                  <c:v>-1.1534203912926561E-2</c:v>
                </c:pt>
                <c:pt idx="56">
                  <c:v>9.5732089871604434E-3</c:v>
                </c:pt>
                <c:pt idx="57">
                  <c:v>-4.6046639663647193E-3</c:v>
                </c:pt>
                <c:pt idx="58">
                  <c:v>-8.1928285326710176E-3</c:v>
                </c:pt>
                <c:pt idx="59">
                  <c:v>-4.9809960039943618E-3</c:v>
                </c:pt>
                <c:pt idx="60">
                  <c:v>-3.6573396432403316E-3</c:v>
                </c:pt>
                <c:pt idx="61">
                  <c:v>-5.23150100037479E-3</c:v>
                </c:pt>
                <c:pt idx="62">
                  <c:v>-7.3023749932356954E-3</c:v>
                </c:pt>
                <c:pt idx="63">
                  <c:v>-5.306508016680471E-3</c:v>
                </c:pt>
                <c:pt idx="64">
                  <c:v>-6.6967890453518905E-3</c:v>
                </c:pt>
                <c:pt idx="65">
                  <c:v>-8.4508215450198806E-3</c:v>
                </c:pt>
                <c:pt idx="66">
                  <c:v>-8.7347574264528965E-3</c:v>
                </c:pt>
                <c:pt idx="67">
                  <c:v>-4.4262308952191312E-3</c:v>
                </c:pt>
                <c:pt idx="68">
                  <c:v>-2.3233769751417541E-3</c:v>
                </c:pt>
                <c:pt idx="69">
                  <c:v>-2.2233769776679665E-3</c:v>
                </c:pt>
                <c:pt idx="70">
                  <c:v>-4.4034480676710466E-3</c:v>
                </c:pt>
                <c:pt idx="71">
                  <c:v>-2.5284400738237872E-3</c:v>
                </c:pt>
                <c:pt idx="72">
                  <c:v>1.7298971539151248E-3</c:v>
                </c:pt>
                <c:pt idx="73">
                  <c:v>1.8675755787743026E-3</c:v>
                </c:pt>
                <c:pt idx="74">
                  <c:v>1.0044641120111442E-2</c:v>
                </c:pt>
                <c:pt idx="75">
                  <c:v>9.6743490321015285E-3</c:v>
                </c:pt>
                <c:pt idx="76">
                  <c:v>9.1562361653931557E-3</c:v>
                </c:pt>
                <c:pt idx="77">
                  <c:v>1.0275877255114543E-2</c:v>
                </c:pt>
                <c:pt idx="78">
                  <c:v>1.0475877257338076E-2</c:v>
                </c:pt>
                <c:pt idx="79">
                  <c:v>1.0975877259258929E-2</c:v>
                </c:pt>
                <c:pt idx="80">
                  <c:v>8.5047414763062823E-3</c:v>
                </c:pt>
                <c:pt idx="81">
                  <c:v>9.704741475095563E-3</c:v>
                </c:pt>
                <c:pt idx="82">
                  <c:v>9.8047414725693505E-3</c:v>
                </c:pt>
                <c:pt idx="83">
                  <c:v>8.9265432502955988E-3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E2-426B-A797-6366FA5E060A}"/>
            </c:ext>
          </c:extLst>
        </c:ser>
        <c:ser>
          <c:idx val="8"/>
          <c:order val="1"/>
          <c:tx>
            <c:strRef>
              <c:f>'A (3)'!$R$1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(3)'!$U$2:$U$18</c:f>
              <c:numCache>
                <c:formatCode>General</c:formatCode>
                <c:ptCount val="17"/>
              </c:numCache>
            </c:numRef>
          </c:xVal>
          <c:yVal>
            <c:numRef>
              <c:f>'A (3)'!$V$2:$V$18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E2-426B-A797-6366FA5E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37096"/>
        <c:axId val="1"/>
      </c:scatterChart>
      <c:valAx>
        <c:axId val="44973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1395348837209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1627906976744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37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3183230474569053"/>
          <c:y val="0.87441860465116283"/>
          <c:w val="0.51201280020177653"/>
          <c:h val="0.967441860465116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Eri -- O-C Diagr</a:t>
            </a:r>
          </a:p>
        </c:rich>
      </c:tx>
      <c:layout>
        <c:manualLayout>
          <c:xMode val="edge"/>
          <c:yMode val="edge"/>
          <c:x val="0.41147792423382973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8155260506402E-2"/>
          <c:y val="0.11085985097463033"/>
          <c:w val="0.89621596484847765"/>
          <c:h val="0.778281402760670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(2)'!$E$20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(2)'!$D$21:$D$51</c:f>
              <c:numCache>
                <c:formatCode>General</c:formatCode>
                <c:ptCount val="31"/>
                <c:pt idx="0">
                  <c:v>-1.69875</c:v>
                </c:pt>
                <c:pt idx="1">
                  <c:v>-1.6962999999999999</c:v>
                </c:pt>
                <c:pt idx="2">
                  <c:v>-1.5327999999999999</c:v>
                </c:pt>
                <c:pt idx="3">
                  <c:v>-0.72350000000000003</c:v>
                </c:pt>
                <c:pt idx="4">
                  <c:v>-0.71745000000000003</c:v>
                </c:pt>
                <c:pt idx="5">
                  <c:v>5.0000000000000002E-5</c:v>
                </c:pt>
                <c:pt idx="6">
                  <c:v>0.3523</c:v>
                </c:pt>
                <c:pt idx="7">
                  <c:v>0.51795000000000002</c:v>
                </c:pt>
                <c:pt idx="8">
                  <c:v>0.59504999999999997</c:v>
                </c:pt>
                <c:pt idx="9">
                  <c:v>0.59955000000000003</c:v>
                </c:pt>
                <c:pt idx="10">
                  <c:v>1.8357000000000001</c:v>
                </c:pt>
                <c:pt idx="11">
                  <c:v>1.8376999999999999</c:v>
                </c:pt>
                <c:pt idx="12">
                  <c:v>1.9154</c:v>
                </c:pt>
                <c:pt idx="13">
                  <c:v>1.9752000000000001</c:v>
                </c:pt>
                <c:pt idx="14">
                  <c:v>1.98685</c:v>
                </c:pt>
                <c:pt idx="15">
                  <c:v>2.0853999999999999</c:v>
                </c:pt>
                <c:pt idx="16">
                  <c:v>2.24105</c:v>
                </c:pt>
                <c:pt idx="17">
                  <c:v>2.3755000000000002</c:v>
                </c:pt>
                <c:pt idx="18">
                  <c:v>2.3910999999999998</c:v>
                </c:pt>
                <c:pt idx="19">
                  <c:v>2.47905</c:v>
                </c:pt>
                <c:pt idx="20">
                  <c:v>2.47925</c:v>
                </c:pt>
                <c:pt idx="21">
                  <c:v>2.4792999999999998</c:v>
                </c:pt>
                <c:pt idx="22">
                  <c:v>2.7246000000000001</c:v>
                </c:pt>
                <c:pt idx="23">
                  <c:v>2.7294499999999999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'Q_fit (2)'!$E$21:$E$51</c:f>
              <c:numCache>
                <c:formatCode>General</c:formatCode>
                <c:ptCount val="31"/>
                <c:pt idx="0">
                  <c:v>6.8446764846157748E-2</c:v>
                </c:pt>
                <c:pt idx="1">
                  <c:v>7.2952713584527373E-2</c:v>
                </c:pt>
                <c:pt idx="2">
                  <c:v>6.920684394572163E-2</c:v>
                </c:pt>
                <c:pt idx="3">
                  <c:v>4.3686157099728007E-2</c:v>
                </c:pt>
                <c:pt idx="4">
                  <c:v>4.4615132566832472E-2</c:v>
                </c:pt>
                <c:pt idx="5">
                  <c:v>-2.7427357345004566E-3</c:v>
                </c:pt>
                <c:pt idx="6">
                  <c:v>-2.4716023697692435E-2</c:v>
                </c:pt>
                <c:pt idx="7">
                  <c:v>-2.9799530151649378E-2</c:v>
                </c:pt>
                <c:pt idx="8">
                  <c:v>-3.14980411567376E-2</c:v>
                </c:pt>
                <c:pt idx="9">
                  <c:v>-3.1044257753819693E-2</c:v>
                </c:pt>
                <c:pt idx="10">
                  <c:v>-2.7999956568237394E-2</c:v>
                </c:pt>
                <c:pt idx="11">
                  <c:v>-2.8909386157465633E-2</c:v>
                </c:pt>
                <c:pt idx="12">
                  <c:v>-2.9920726046839263E-2</c:v>
                </c:pt>
                <c:pt idx="13">
                  <c:v>-2.823267102940008E-2</c:v>
                </c:pt>
                <c:pt idx="14">
                  <c:v>-2.9690098439459689E-2</c:v>
                </c:pt>
                <c:pt idx="15">
                  <c:v>-2.7922241883061361E-2</c:v>
                </c:pt>
                <c:pt idx="16">
                  <c:v>-3.0758600347326137E-2</c:v>
                </c:pt>
                <c:pt idx="17">
                  <c:v>-3.0875005082634743E-2</c:v>
                </c:pt>
                <c:pt idx="18">
                  <c:v>-3.1208555941702798E-2</c:v>
                </c:pt>
                <c:pt idx="19">
                  <c:v>-2.7980722516076639E-2</c:v>
                </c:pt>
                <c:pt idx="20">
                  <c:v>-2.5351665477501228E-2</c:v>
                </c:pt>
                <c:pt idx="21">
                  <c:v>-2.8394401218974963E-2</c:v>
                </c:pt>
                <c:pt idx="22">
                  <c:v>-2.5155941417324357E-2</c:v>
                </c:pt>
                <c:pt idx="23">
                  <c:v>-2.4401308197411709E-2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0-4767-98DF-AEF980C24ACD}"/>
            </c:ext>
          </c:extLst>
        </c:ser>
        <c:ser>
          <c:idx val="1"/>
          <c:order val="1"/>
          <c:tx>
            <c:strRef>
              <c:f>'Q_fit (2)'!$V$1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(2)'!$U$2:$U$20</c:f>
              <c:numCache>
                <c:formatCode>General</c:formatCode>
                <c:ptCount val="19"/>
                <c:pt idx="0">
                  <c:v>-0.6</c:v>
                </c:pt>
                <c:pt idx="1">
                  <c:v>-0.4</c:v>
                </c:pt>
                <c:pt idx="2">
                  <c:v>-0.2</c:v>
                </c:pt>
                <c:pt idx="3">
                  <c:v>0</c:v>
                </c:pt>
                <c:pt idx="4">
                  <c:v>0.2</c:v>
                </c:pt>
                <c:pt idx="5">
                  <c:v>0.4</c:v>
                </c:pt>
                <c:pt idx="6">
                  <c:v>0.6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1.6</c:v>
                </c:pt>
                <c:pt idx="12">
                  <c:v>1.8</c:v>
                </c:pt>
                <c:pt idx="13">
                  <c:v>2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2.6</c:v>
                </c:pt>
                <c:pt idx="17">
                  <c:v>2.8</c:v>
                </c:pt>
                <c:pt idx="18">
                  <c:v>3</c:v>
                </c:pt>
              </c:numCache>
            </c:numRef>
          </c:xVal>
          <c:yVal>
            <c:numRef>
              <c:f>'Q_fit (2)'!$V$2:$V$20</c:f>
              <c:numCache>
                <c:formatCode>General</c:formatCode>
                <c:ptCount val="19"/>
                <c:pt idx="0">
                  <c:v>1.8583646727795708E-2</c:v>
                </c:pt>
                <c:pt idx="1">
                  <c:v>1.0083652747411735E-2</c:v>
                </c:pt>
                <c:pt idx="2">
                  <c:v>2.3490916781649497E-3</c:v>
                </c:pt>
                <c:pt idx="3">
                  <c:v>-4.6200364799446432E-3</c:v>
                </c:pt>
                <c:pt idx="4">
                  <c:v>-1.0823731726917044E-2</c:v>
                </c:pt>
                <c:pt idx="5">
                  <c:v>-1.6261994062752253E-2</c:v>
                </c:pt>
                <c:pt idx="6">
                  <c:v>-2.0934823487450273E-2</c:v>
                </c:pt>
                <c:pt idx="7">
                  <c:v>-2.4842220001011099E-2</c:v>
                </c:pt>
                <c:pt idx="8">
                  <c:v>-2.7984183603434729E-2</c:v>
                </c:pt>
                <c:pt idx="9">
                  <c:v>-3.0360714294721175E-2</c:v>
                </c:pt>
                <c:pt idx="10">
                  <c:v>-3.1971812074870418E-2</c:v>
                </c:pt>
                <c:pt idx="11">
                  <c:v>-3.2817476943882484E-2</c:v>
                </c:pt>
                <c:pt idx="12">
                  <c:v>-3.2897708901757354E-2</c:v>
                </c:pt>
                <c:pt idx="13">
                  <c:v>-3.2212507948495034E-2</c:v>
                </c:pt>
                <c:pt idx="14">
                  <c:v>-3.076187408409551E-2</c:v>
                </c:pt>
                <c:pt idx="15">
                  <c:v>-2.8545807308558817E-2</c:v>
                </c:pt>
                <c:pt idx="16">
                  <c:v>-2.5564307621884913E-2</c:v>
                </c:pt>
                <c:pt idx="17">
                  <c:v>-2.1817375024073826E-2</c:v>
                </c:pt>
                <c:pt idx="18">
                  <c:v>-1.730500951512555E-2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E0-4767-98DF-AEF980C24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14136"/>
        <c:axId val="1"/>
      </c:scatterChart>
      <c:valAx>
        <c:axId val="449714136"/>
        <c:scaling>
          <c:orientation val="minMax"/>
          <c:max val="3"/>
          <c:min val="-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7887744801130623"/>
              <c:y val="0.93891497725680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05887103478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141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01346947016238"/>
          <c:y val="0.93891497725680217"/>
          <c:w val="0.44810796086386634"/>
          <c:h val="0.988688732912910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1</xdr:rowOff>
    </xdr:from>
    <xdr:to>
      <xdr:col>15</xdr:col>
      <xdr:colOff>257175</xdr:colOff>
      <xdr:row>18</xdr:row>
      <xdr:rowOff>161926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B74B912-DE94-5DB3-35C9-4BE31DB43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12</xdr:col>
      <xdr:colOff>142875</xdr:colOff>
      <xdr:row>41</xdr:row>
      <xdr:rowOff>47625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19F54D13-951A-52AB-2FF5-2062E5BBA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0</xdr:row>
      <xdr:rowOff>0</xdr:rowOff>
    </xdr:from>
    <xdr:to>
      <xdr:col>15</xdr:col>
      <xdr:colOff>9525</xdr:colOff>
      <xdr:row>17</xdr:row>
      <xdr:rowOff>28575</xdr:rowOff>
    </xdr:to>
    <xdr:graphicFrame macro="">
      <xdr:nvGraphicFramePr>
        <xdr:cNvPr id="50180" name="Chart 1">
          <a:extLst>
            <a:ext uri="{FF2B5EF4-FFF2-40B4-BE49-F238E27FC236}">
              <a16:creationId xmlns:a16="http://schemas.microsoft.com/office/drawing/2014/main" id="{3CB20B7D-4412-5B95-A5A7-A5F73C82F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19</xdr:row>
      <xdr:rowOff>123825</xdr:rowOff>
    </xdr:from>
    <xdr:to>
      <xdr:col>17</xdr:col>
      <xdr:colOff>333375</xdr:colOff>
      <xdr:row>45</xdr:row>
      <xdr:rowOff>95250</xdr:rowOff>
    </xdr:to>
    <xdr:graphicFrame macro="">
      <xdr:nvGraphicFramePr>
        <xdr:cNvPr id="52227" name="Chart 1">
          <a:extLst>
            <a:ext uri="{FF2B5EF4-FFF2-40B4-BE49-F238E27FC236}">
              <a16:creationId xmlns:a16="http://schemas.microsoft.com/office/drawing/2014/main" id="{E97233AC-077B-BDCE-8124-9C10F4962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15</xdr:col>
      <xdr:colOff>66675</xdr:colOff>
      <xdr:row>17</xdr:row>
      <xdr:rowOff>28575</xdr:rowOff>
    </xdr:to>
    <xdr:graphicFrame macro="">
      <xdr:nvGraphicFramePr>
        <xdr:cNvPr id="53253" name="Chart 1">
          <a:extLst>
            <a:ext uri="{FF2B5EF4-FFF2-40B4-BE49-F238E27FC236}">
              <a16:creationId xmlns:a16="http://schemas.microsoft.com/office/drawing/2014/main" id="{ADC9E9CD-6713-213F-7481-C9EB87A96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17</xdr:row>
      <xdr:rowOff>47625</xdr:rowOff>
    </xdr:from>
    <xdr:to>
      <xdr:col>16</xdr:col>
      <xdr:colOff>485775</xdr:colOff>
      <xdr:row>29</xdr:row>
      <xdr:rowOff>85725</xdr:rowOff>
    </xdr:to>
    <xdr:graphicFrame macro="">
      <xdr:nvGraphicFramePr>
        <xdr:cNvPr id="53254" name="Chart 2">
          <a:extLst>
            <a:ext uri="{FF2B5EF4-FFF2-40B4-BE49-F238E27FC236}">
              <a16:creationId xmlns:a16="http://schemas.microsoft.com/office/drawing/2014/main" id="{3660502C-922C-599B-2D55-F2B252937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19</xdr:row>
      <xdr:rowOff>123825</xdr:rowOff>
    </xdr:from>
    <xdr:to>
      <xdr:col>17</xdr:col>
      <xdr:colOff>333375</xdr:colOff>
      <xdr:row>45</xdr:row>
      <xdr:rowOff>95250</xdr:rowOff>
    </xdr:to>
    <xdr:graphicFrame macro="">
      <xdr:nvGraphicFramePr>
        <xdr:cNvPr id="55299" name="Chart 1">
          <a:extLst>
            <a:ext uri="{FF2B5EF4-FFF2-40B4-BE49-F238E27FC236}">
              <a16:creationId xmlns:a16="http://schemas.microsoft.com/office/drawing/2014/main" id="{60F24A54-DDDB-9252-3D50-CFF85FF59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44.pdf" TargetMode="External"/><Relationship Id="rId13" Type="http://schemas.openxmlformats.org/officeDocument/2006/relationships/hyperlink" Target="http://www.konkoly.hu/cgi-bin/IBVS?5917" TargetMode="External"/><Relationship Id="rId18" Type="http://schemas.openxmlformats.org/officeDocument/2006/relationships/hyperlink" Target="http://vsolj.cetus-net.org/vsoljno53.pdf" TargetMode="External"/><Relationship Id="rId26" Type="http://schemas.openxmlformats.org/officeDocument/2006/relationships/hyperlink" Target="http://vsolj.cetus-net.org/vsoljno56.pdf" TargetMode="External"/><Relationship Id="rId3" Type="http://schemas.openxmlformats.org/officeDocument/2006/relationships/hyperlink" Target="http://vsolj.cetus-net.org/no39.pdf" TargetMode="External"/><Relationship Id="rId21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vsolj.cetus-net.org/no44.pdf" TargetMode="External"/><Relationship Id="rId12" Type="http://schemas.openxmlformats.org/officeDocument/2006/relationships/hyperlink" Target="http://www.aavso.org/sites/default/files/jaavso/v37n1/44.pdf" TargetMode="External"/><Relationship Id="rId17" Type="http://schemas.openxmlformats.org/officeDocument/2006/relationships/hyperlink" Target="http://www.konkoly.hu/cgi-bin/IBVS?6011" TargetMode="External"/><Relationship Id="rId25" Type="http://schemas.openxmlformats.org/officeDocument/2006/relationships/hyperlink" Target="http://vsolj.cetus-net.org/vsoljno56.pdf" TargetMode="External"/><Relationship Id="rId2" Type="http://schemas.openxmlformats.org/officeDocument/2006/relationships/hyperlink" Target="http://vsolj.cetus-net.org/no39.pdf" TargetMode="External"/><Relationship Id="rId16" Type="http://schemas.openxmlformats.org/officeDocument/2006/relationships/hyperlink" Target="http://www.konkoly.hu/cgi-bin/IBVS?5960" TargetMode="External"/><Relationship Id="rId20" Type="http://schemas.openxmlformats.org/officeDocument/2006/relationships/hyperlink" Target="http://vsolj.cetus-net.org/vsoljno55.pdf" TargetMode="External"/><Relationship Id="rId1" Type="http://schemas.openxmlformats.org/officeDocument/2006/relationships/hyperlink" Target="http://vsolj.cetus-net.org/no39.pdf" TargetMode="External"/><Relationship Id="rId6" Type="http://schemas.openxmlformats.org/officeDocument/2006/relationships/hyperlink" Target="http://www.aavso.org/sites/default/files/jaavso/v37n1/44.pdf" TargetMode="External"/><Relationship Id="rId11" Type="http://schemas.openxmlformats.org/officeDocument/2006/relationships/hyperlink" Target="http://www.konkoly.hu/cgi-bin/IBVS?5897" TargetMode="External"/><Relationship Id="rId24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vsolj.cetus-net.org/no39.pdf" TargetMode="External"/><Relationship Id="rId15" Type="http://schemas.openxmlformats.org/officeDocument/2006/relationships/hyperlink" Target="http://www.konkoly.hu/cgi-bin/IBVS?5920" TargetMode="External"/><Relationship Id="rId23" Type="http://schemas.openxmlformats.org/officeDocument/2006/relationships/hyperlink" Target="http://vsolj.cetus-net.org/vsoljno56.pdf" TargetMode="External"/><Relationship Id="rId28" Type="http://schemas.openxmlformats.org/officeDocument/2006/relationships/drawing" Target="../drawings/drawing4.xm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vsolj.cetus-net.org/vsoljno55.pdf" TargetMode="External"/><Relationship Id="rId4" Type="http://schemas.openxmlformats.org/officeDocument/2006/relationships/hyperlink" Target="http://vsolj.cetus-net.org/no39.pdf" TargetMode="External"/><Relationship Id="rId9" Type="http://schemas.openxmlformats.org/officeDocument/2006/relationships/hyperlink" Target="http://vsolj.cetus-net.org/no44.pdf" TargetMode="External"/><Relationship Id="rId14" Type="http://schemas.openxmlformats.org/officeDocument/2006/relationships/hyperlink" Target="http://www.konkoly.hu/cgi-bin/IBVS?5871" TargetMode="External"/><Relationship Id="rId22" Type="http://schemas.openxmlformats.org/officeDocument/2006/relationships/hyperlink" Target="http://vsolj.cetus-net.org/vsoljno56.pdf" TargetMode="External"/><Relationship Id="rId27" Type="http://schemas.openxmlformats.org/officeDocument/2006/relationships/hyperlink" Target="http://vsolj.cetus-net.org/vsoljno5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02" TargetMode="External"/><Relationship Id="rId13" Type="http://schemas.openxmlformats.org/officeDocument/2006/relationships/hyperlink" Target="http://vsolj.cetus-net.org/no39.pdf" TargetMode="External"/><Relationship Id="rId18" Type="http://schemas.openxmlformats.org/officeDocument/2006/relationships/hyperlink" Target="http://www.konkoly.hu/cgi-bin/IBVS?5399" TargetMode="External"/><Relationship Id="rId26" Type="http://schemas.openxmlformats.org/officeDocument/2006/relationships/hyperlink" Target="http://www.aavso.org/sites/default/files/jaavso/v37n1/44.pdf" TargetMode="External"/><Relationship Id="rId39" Type="http://schemas.openxmlformats.org/officeDocument/2006/relationships/hyperlink" Target="http://vsolj.cetus-net.org/vsoljno56.pdf" TargetMode="External"/><Relationship Id="rId3" Type="http://schemas.openxmlformats.org/officeDocument/2006/relationships/hyperlink" Target="http://www.konkoly.hu/cgi-bin/IBVS?1781" TargetMode="External"/><Relationship Id="rId21" Type="http://schemas.openxmlformats.org/officeDocument/2006/relationships/hyperlink" Target="http://vsolj.cetus-net.org/no44.pdf" TargetMode="External"/><Relationship Id="rId34" Type="http://schemas.openxmlformats.org/officeDocument/2006/relationships/hyperlink" Target="http://vsolj.cetus-net.org/vsoljno55.pdf" TargetMode="External"/><Relationship Id="rId42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www.bav-astro.de/sfs/BAVM_link.php?BAVMnr=91" TargetMode="External"/><Relationship Id="rId12" Type="http://schemas.openxmlformats.org/officeDocument/2006/relationships/hyperlink" Target="http://www.bav-astro.de/sfs/BAVM_link.php?BAVMnr=152" TargetMode="External"/><Relationship Id="rId17" Type="http://schemas.openxmlformats.org/officeDocument/2006/relationships/hyperlink" Target="http://vsolj.cetus-net.org/no39.pdf" TargetMode="External"/><Relationship Id="rId25" Type="http://schemas.openxmlformats.org/officeDocument/2006/relationships/hyperlink" Target="http://www.konkoly.hu/cgi-bin/IBVS?5897" TargetMode="External"/><Relationship Id="rId33" Type="http://schemas.openxmlformats.org/officeDocument/2006/relationships/hyperlink" Target="http://www.konkoly.hu/cgi-bin/IBVS?6042" TargetMode="External"/><Relationship Id="rId38" Type="http://schemas.openxmlformats.org/officeDocument/2006/relationships/hyperlink" Target="http://vsolj.cetus-net.org/vsoljno56.pdf" TargetMode="External"/><Relationship Id="rId2" Type="http://schemas.openxmlformats.org/officeDocument/2006/relationships/hyperlink" Target="http://www.konkoly.hu/cgi-bin/IBVS?2118" TargetMode="External"/><Relationship Id="rId16" Type="http://schemas.openxmlformats.org/officeDocument/2006/relationships/hyperlink" Target="http://vsolj.cetus-net.org/no39.pdf" TargetMode="External"/><Relationship Id="rId20" Type="http://schemas.openxmlformats.org/officeDocument/2006/relationships/hyperlink" Target="http://vsolj.cetus-net.org/no44.pdf" TargetMode="External"/><Relationship Id="rId29" Type="http://schemas.openxmlformats.org/officeDocument/2006/relationships/hyperlink" Target="http://www.konkoly.hu/cgi-bin/IBVS?5920" TargetMode="External"/><Relationship Id="rId41" Type="http://schemas.openxmlformats.org/officeDocument/2006/relationships/hyperlink" Target="http://vsolj.cetus-net.org/vsoljno56.pdf" TargetMode="External"/><Relationship Id="rId1" Type="http://schemas.openxmlformats.org/officeDocument/2006/relationships/hyperlink" Target="http://www.konkoly.hu/cgi-bin/IBVS?937" TargetMode="External"/><Relationship Id="rId6" Type="http://schemas.openxmlformats.org/officeDocument/2006/relationships/hyperlink" Target="http://www.bav-astro.de/sfs/BAVM_link.php?BAVMnr=91" TargetMode="External"/><Relationship Id="rId11" Type="http://schemas.openxmlformats.org/officeDocument/2006/relationships/hyperlink" Target="http://www.bav-astro.de/sfs/BAVM_link.php?BAVMnr=128" TargetMode="External"/><Relationship Id="rId24" Type="http://schemas.openxmlformats.org/officeDocument/2006/relationships/hyperlink" Target="http://www.konkoly.hu/cgi-bin/IBVS?5746" TargetMode="External"/><Relationship Id="rId32" Type="http://schemas.openxmlformats.org/officeDocument/2006/relationships/hyperlink" Target="http://vsolj.cetus-net.org/vsoljno53.pdf" TargetMode="External"/><Relationship Id="rId37" Type="http://schemas.openxmlformats.org/officeDocument/2006/relationships/hyperlink" Target="http://vsolj.cetus-net.org/vsoljno56.pdf" TargetMode="External"/><Relationship Id="rId40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konkoly.hu/cgi-bin/IBVS?2118" TargetMode="External"/><Relationship Id="rId15" Type="http://schemas.openxmlformats.org/officeDocument/2006/relationships/hyperlink" Target="http://vsolj.cetus-net.org/no39.pdf" TargetMode="External"/><Relationship Id="rId23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www.konkoly.hu/cgi-bin/IBVS?5871" TargetMode="External"/><Relationship Id="rId36" Type="http://schemas.openxmlformats.org/officeDocument/2006/relationships/hyperlink" Target="http://vsolj.cetus-net.org/vsoljno56.pdf" TargetMode="External"/><Relationship Id="rId10" Type="http://schemas.openxmlformats.org/officeDocument/2006/relationships/hyperlink" Target="http://www.bav-astro.de/sfs/BAVM_link.php?BAVMnr=111" TargetMode="External"/><Relationship Id="rId19" Type="http://schemas.openxmlformats.org/officeDocument/2006/relationships/hyperlink" Target="http://www.aavso.org/sites/default/files/jaavso/v37n1/44.pdf" TargetMode="External"/><Relationship Id="rId31" Type="http://schemas.openxmlformats.org/officeDocument/2006/relationships/hyperlink" Target="http://www.konkoly.hu/cgi-bin/IBVS?6011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www.konkoly.hu/cgi-bin/IBVS?2118" TargetMode="External"/><Relationship Id="rId9" Type="http://schemas.openxmlformats.org/officeDocument/2006/relationships/hyperlink" Target="http://www.bav-astro.de/sfs/BAVM_link.php?BAVMnr=111" TargetMode="External"/><Relationship Id="rId14" Type="http://schemas.openxmlformats.org/officeDocument/2006/relationships/hyperlink" Target="http://vsolj.cetus-net.org/no39.pdf" TargetMode="External"/><Relationship Id="rId22" Type="http://schemas.openxmlformats.org/officeDocument/2006/relationships/hyperlink" Target="http://vsolj.cetus-net.org/no44.pdf" TargetMode="External"/><Relationship Id="rId27" Type="http://schemas.openxmlformats.org/officeDocument/2006/relationships/hyperlink" Target="http://www.konkoly.hu/cgi-bin/IBVS?5917" TargetMode="External"/><Relationship Id="rId30" Type="http://schemas.openxmlformats.org/officeDocument/2006/relationships/hyperlink" Target="http://www.konkoly.hu/cgi-bin/IBVS?5960" TargetMode="External"/><Relationship Id="rId35" Type="http://schemas.openxmlformats.org/officeDocument/2006/relationships/hyperlink" Target="http://vsolj.cetus-net.org/vsoljno55.pdf" TargetMode="External"/><Relationship Id="rId43" Type="http://schemas.openxmlformats.org/officeDocument/2006/relationships/hyperlink" Target="http://www.bav-astro.de/LkDB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42"/>
  <sheetViews>
    <sheetView tabSelected="1" workbookViewId="0">
      <pane xSplit="14" ySplit="21" topLeftCell="O128" activePane="bottomRight" state="frozen"/>
      <selection pane="topRight" activeCell="O1" sqref="O1"/>
      <selection pane="bottomLeft" activeCell="A22" sqref="A22"/>
      <selection pane="bottomRight" activeCell="E8" sqref="E8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28515625" customWidth="1"/>
    <col min="6" max="6" width="15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>
      <c r="A1" s="1" t="s">
        <v>63</v>
      </c>
      <c r="V1" s="6" t="s">
        <v>12</v>
      </c>
      <c r="W1" s="8" t="s">
        <v>24</v>
      </c>
    </row>
    <row r="2" spans="1:23">
      <c r="A2" t="s">
        <v>26</v>
      </c>
      <c r="B2" s="97" t="s">
        <v>61</v>
      </c>
      <c r="V2">
        <v>-40000</v>
      </c>
      <c r="W2">
        <f>+D$11+D$12*V2+D$13*V2^2</f>
        <v>-2.4515511559448408E-2</v>
      </c>
    </row>
    <row r="3" spans="1:23">
      <c r="V3">
        <v>-35000</v>
      </c>
      <c r="W3">
        <f t="shared" ref="W3:W18" si="0">+D$11+D$12*V3+D$13*V3^2</f>
        <v>-3.4992345827971991E-2</v>
      </c>
    </row>
    <row r="4" spans="1:23" ht="14.25" thickTop="1" thickBot="1">
      <c r="A4" s="7" t="s">
        <v>2</v>
      </c>
      <c r="C4" s="3">
        <v>41922.319499999998</v>
      </c>
      <c r="D4" s="4">
        <v>0.44527941999999998</v>
      </c>
      <c r="V4">
        <v>-30000</v>
      </c>
      <c r="W4">
        <f t="shared" si="0"/>
        <v>-4.1762497395977538E-2</v>
      </c>
    </row>
    <row r="5" spans="1:23" ht="13.5" thickTop="1">
      <c r="A5" s="18" t="s">
        <v>64</v>
      </c>
      <c r="B5" s="19"/>
      <c r="C5" s="20">
        <v>-9.5</v>
      </c>
      <c r="D5" s="19" t="s">
        <v>65</v>
      </c>
      <c r="V5">
        <v>-25000</v>
      </c>
      <c r="W5">
        <f t="shared" si="0"/>
        <v>-4.4825966263465029E-2</v>
      </c>
    </row>
    <row r="6" spans="1:23">
      <c r="A6" s="7" t="s">
        <v>3</v>
      </c>
      <c r="V6">
        <v>-20000</v>
      </c>
      <c r="W6">
        <f t="shared" si="0"/>
        <v>-4.4182752430434485E-2</v>
      </c>
    </row>
    <row r="7" spans="1:23">
      <c r="A7" t="s">
        <v>4</v>
      </c>
      <c r="C7">
        <f>+C4</f>
        <v>41922.319499999998</v>
      </c>
      <c r="V7">
        <v>-15000</v>
      </c>
      <c r="W7">
        <f t="shared" si="0"/>
        <v>-3.9832855896885913E-2</v>
      </c>
    </row>
    <row r="8" spans="1:23">
      <c r="A8" t="s">
        <v>5</v>
      </c>
      <c r="C8">
        <f>+D4</f>
        <v>0.44527941999999998</v>
      </c>
      <c r="V8">
        <v>-10000</v>
      </c>
      <c r="W8">
        <f t="shared" si="0"/>
        <v>-3.1776276662819292E-2</v>
      </c>
    </row>
    <row r="9" spans="1:23">
      <c r="A9" s="33" t="s">
        <v>70</v>
      </c>
      <c r="C9" s="98">
        <v>101</v>
      </c>
      <c r="F9" s="32" t="str">
        <f>"F"&amp;C9</f>
        <v>F101</v>
      </c>
      <c r="G9" s="11" t="str">
        <f>"G"&amp;C9</f>
        <v>G101</v>
      </c>
      <c r="V9">
        <v>-5000</v>
      </c>
      <c r="W9">
        <f t="shared" si="0"/>
        <v>-2.0013014728234628E-2</v>
      </c>
    </row>
    <row r="10" spans="1:23" ht="13.5" thickBot="1">
      <c r="C10" s="6" t="s">
        <v>22</v>
      </c>
      <c r="D10" s="6" t="s">
        <v>23</v>
      </c>
      <c r="V10">
        <v>0</v>
      </c>
      <c r="W10">
        <f t="shared" si="0"/>
        <v>-4.5430700931319221E-3</v>
      </c>
    </row>
    <row r="11" spans="1:23">
      <c r="A11" s="19" t="s">
        <v>18</v>
      </c>
      <c r="B11" s="19"/>
      <c r="C11" s="31">
        <f ca="1">INTERCEPT(INDIRECT($G$9):G992,INDIRECT($F$9):F992)</f>
        <v>-0.10255216596115269</v>
      </c>
      <c r="D11" s="5">
        <f>+E11*F11</f>
        <v>-4.5430700931319221E-3</v>
      </c>
      <c r="E11" s="111">
        <v>-45.430700931319215</v>
      </c>
      <c r="F11">
        <v>1E-4</v>
      </c>
      <c r="V11">
        <v>5000</v>
      </c>
      <c r="W11">
        <f t="shared" si="0"/>
        <v>1.4633557242488826E-2</v>
      </c>
    </row>
    <row r="12" spans="1:23">
      <c r="A12" s="19" t="s">
        <v>19</v>
      </c>
      <c r="B12" s="19"/>
      <c r="C12" s="31">
        <f ca="1">SLOPE(INDIRECT($G$9):G992,INDIRECT($F$9):F992)</f>
        <v>9.1757946782731722E-6</v>
      </c>
      <c r="D12" s="5">
        <f>+E12*F12</f>
        <v>3.4646571970723452E-6</v>
      </c>
      <c r="E12" s="112">
        <v>3.4646571970723454</v>
      </c>
      <c r="F12" s="110">
        <v>9.9999999999999995E-7</v>
      </c>
      <c r="V12">
        <v>10000</v>
      </c>
      <c r="W12">
        <f t="shared" si="0"/>
        <v>3.7516867278627616E-2</v>
      </c>
    </row>
    <row r="13" spans="1:23" ht="13.5" thickBot="1">
      <c r="A13" s="19" t="s">
        <v>21</v>
      </c>
      <c r="B13" s="19"/>
      <c r="C13" s="5" t="s">
        <v>16</v>
      </c>
      <c r="D13" s="5">
        <f>+E13*F13</f>
        <v>7.4133654010360834E-11</v>
      </c>
      <c r="E13" s="113">
        <v>7.4133654010360841</v>
      </c>
      <c r="F13" s="110">
        <v>9.9999999999999994E-12</v>
      </c>
      <c r="V13">
        <v>15000</v>
      </c>
      <c r="W13">
        <f t="shared" si="0"/>
        <v>6.4106860015284442E-2</v>
      </c>
    </row>
    <row r="14" spans="1:23">
      <c r="A14" s="19"/>
      <c r="B14" s="19"/>
      <c r="C14" s="19"/>
      <c r="E14">
        <f>SUM(T21:T213)</f>
        <v>1.0556638088426796E-2</v>
      </c>
      <c r="V14">
        <v>20000</v>
      </c>
      <c r="W14">
        <f t="shared" si="0"/>
        <v>9.4403535452459331E-2</v>
      </c>
    </row>
    <row r="15" spans="1:23">
      <c r="A15" s="21" t="s">
        <v>20</v>
      </c>
      <c r="B15" s="19"/>
      <c r="C15" s="22">
        <f ca="1">(C7+C11)+(C8+C12)*INT(MAX(F21:F3533))</f>
        <v>59935.921802111952</v>
      </c>
      <c r="E15" s="23" t="s">
        <v>77</v>
      </c>
      <c r="F15" s="20">
        <v>1</v>
      </c>
      <c r="V15">
        <v>25000</v>
      </c>
      <c r="W15">
        <f t="shared" si="0"/>
        <v>0.12840689359015223</v>
      </c>
    </row>
    <row r="16" spans="1:23">
      <c r="A16" s="25" t="s">
        <v>6</v>
      </c>
      <c r="B16" s="19"/>
      <c r="C16" s="26">
        <f ca="1">+C8+C12</f>
        <v>0.44528859579467828</v>
      </c>
      <c r="E16" s="23" t="s">
        <v>66</v>
      </c>
      <c r="F16" s="24">
        <f ca="1">NOW()+15018.5+$C$5/24</f>
        <v>60177.764565972218</v>
      </c>
      <c r="V16">
        <v>30000</v>
      </c>
      <c r="W16">
        <f t="shared" si="0"/>
        <v>0.16611693442836317</v>
      </c>
    </row>
    <row r="17" spans="1:32" ht="13.5" thickBot="1">
      <c r="A17" s="23" t="s">
        <v>62</v>
      </c>
      <c r="B17" s="19"/>
      <c r="C17" s="19">
        <f>COUNT(C21:C2191)</f>
        <v>122</v>
      </c>
      <c r="E17" s="23" t="s">
        <v>78</v>
      </c>
      <c r="F17" s="24">
        <f ca="1">ROUND(2*(F16-$C$7)/$C$8,0)/2+F15</f>
        <v>40998.5</v>
      </c>
      <c r="V17">
        <v>35000</v>
      </c>
      <c r="W17">
        <f t="shared" si="0"/>
        <v>0.20753365796709217</v>
      </c>
    </row>
    <row r="18" spans="1:32" ht="14.25" thickTop="1" thickBot="1">
      <c r="A18" s="25" t="s">
        <v>7</v>
      </c>
      <c r="B18" s="19"/>
      <c r="C18" s="28">
        <f ca="1">+C15</f>
        <v>59935.921802111952</v>
      </c>
      <c r="D18" s="29">
        <f ca="1">+C16</f>
        <v>0.44528859579467828</v>
      </c>
      <c r="E18" s="23" t="s">
        <v>67</v>
      </c>
      <c r="F18" s="11">
        <f ca="1">ROUND(2*(F16-$C$15)/$C$16,0)/2+F15</f>
        <v>544</v>
      </c>
      <c r="V18">
        <v>40000</v>
      </c>
      <c r="W18">
        <f t="shared" si="0"/>
        <v>0.25265706420633921</v>
      </c>
    </row>
    <row r="19" spans="1:32" ht="13.5" thickTop="1">
      <c r="E19" s="23" t="s">
        <v>68</v>
      </c>
      <c r="F19" s="27">
        <f ca="1">+$C$15+$C$16*F18-15018.5-$C$5/24</f>
        <v>45160.054631557592</v>
      </c>
    </row>
    <row r="20" spans="1:32" ht="15" thickBot="1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195</v>
      </c>
      <c r="I20" s="9" t="s">
        <v>196</v>
      </c>
      <c r="J20" s="9" t="s">
        <v>173</v>
      </c>
      <c r="K20" s="9" t="s">
        <v>177</v>
      </c>
      <c r="L20" s="9" t="s">
        <v>27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17</v>
      </c>
      <c r="R20" s="8" t="s">
        <v>82</v>
      </c>
      <c r="S20" s="8" t="s">
        <v>84</v>
      </c>
      <c r="T20" s="8" t="s">
        <v>426</v>
      </c>
      <c r="U20" s="55" t="s">
        <v>197</v>
      </c>
    </row>
    <row r="21" spans="1:32">
      <c r="A21" t="s">
        <v>201</v>
      </c>
      <c r="B21" t="s">
        <v>56</v>
      </c>
      <c r="C21" s="16">
        <v>25757.072</v>
      </c>
      <c r="D21" s="16" t="s">
        <v>421</v>
      </c>
      <c r="E21">
        <f t="shared" ref="E21:E52" si="1">+(C21-C$7)/C$8</f>
        <v>-36303.603476666402</v>
      </c>
      <c r="F21">
        <f t="shared" ref="F21:F57" si="2">ROUND(2*E21,0)/2</f>
        <v>-36303.5</v>
      </c>
      <c r="G21">
        <f t="shared" ref="G21:G52" si="3">+C21-(C$7+F21*C$8)</f>
        <v>-4.6076029997493606E-2</v>
      </c>
      <c r="H21">
        <f>+G21</f>
        <v>-4.6076029997493606E-2</v>
      </c>
      <c r="P21">
        <f>+D$11+D$12*F21+D$13*F21^2</f>
        <v>-3.2618239824514145E-2</v>
      </c>
      <c r="Q21" s="2">
        <f t="shared" ref="Q21:Q52" si="4">+C21-15018.5</f>
        <v>10738.572</v>
      </c>
      <c r="R21">
        <f>+(G21-P21)^2</f>
        <v>1.8111211633994257E-4</v>
      </c>
      <c r="S21">
        <v>0.1</v>
      </c>
      <c r="T21">
        <f>+S21*R21</f>
        <v>1.8111211633994258E-5</v>
      </c>
      <c r="U21">
        <f>+(G21-P21)</f>
        <v>-1.3457790172979461E-2</v>
      </c>
      <c r="AB21">
        <v>7</v>
      </c>
      <c r="AD21" t="s">
        <v>30</v>
      </c>
      <c r="AF21" t="s">
        <v>32</v>
      </c>
    </row>
    <row r="22" spans="1:32">
      <c r="A22" t="s">
        <v>205</v>
      </c>
      <c r="B22" t="s">
        <v>51</v>
      </c>
      <c r="C22" s="16">
        <v>26592.179</v>
      </c>
      <c r="D22" s="16" t="s">
        <v>419</v>
      </c>
      <c r="E22">
        <f t="shared" si="1"/>
        <v>-34428.13615774113</v>
      </c>
      <c r="F22">
        <f t="shared" si="2"/>
        <v>-34428</v>
      </c>
      <c r="G22">
        <f t="shared" si="3"/>
        <v>-6.062824000036926E-2</v>
      </c>
      <c r="I22">
        <f t="shared" ref="I22:I30" si="5">+G22</f>
        <v>-6.062824000036926E-2</v>
      </c>
      <c r="P22">
        <f t="shared" ref="P22:P57" si="6">+D$11+D$12*F22+D$13*F22^2</f>
        <v>-3.5954618072367717E-2</v>
      </c>
      <c r="Q22" s="2">
        <f t="shared" si="4"/>
        <v>11573.679</v>
      </c>
      <c r="R22">
        <f t="shared" ref="R22:R57" si="7">+(G22-P22)^2</f>
        <v>6.0878761904595855E-4</v>
      </c>
      <c r="S22">
        <v>0.1</v>
      </c>
      <c r="T22">
        <f t="shared" ref="T22:T57" si="8">+S22*R22</f>
        <v>6.087876190459586E-5</v>
      </c>
      <c r="U22">
        <f t="shared" ref="U22:U57" si="9">+(G22-P22)</f>
        <v>-2.4673621928001543E-2</v>
      </c>
      <c r="AB22">
        <v>8</v>
      </c>
      <c r="AD22" t="s">
        <v>30</v>
      </c>
      <c r="AF22" t="s">
        <v>32</v>
      </c>
    </row>
    <row r="23" spans="1:32">
      <c r="A23" t="s">
        <v>205</v>
      </c>
      <c r="B23" t="s">
        <v>56</v>
      </c>
      <c r="C23" s="16">
        <v>26592.405999999999</v>
      </c>
      <c r="D23" s="16" t="s">
        <v>419</v>
      </c>
      <c r="E23">
        <f t="shared" si="1"/>
        <v>-34427.626365485296</v>
      </c>
      <c r="F23">
        <f t="shared" si="2"/>
        <v>-34427.5</v>
      </c>
      <c r="G23">
        <f t="shared" si="3"/>
        <v>-5.6267949999892153E-2</v>
      </c>
      <c r="I23">
        <f t="shared" si="5"/>
        <v>-5.6267949999892153E-2</v>
      </c>
      <c r="P23">
        <f t="shared" si="6"/>
        <v>-3.5955437998676051E-2</v>
      </c>
      <c r="Q23" s="2">
        <f t="shared" si="4"/>
        <v>11573.905999999999</v>
      </c>
      <c r="R23">
        <f t="shared" si="7"/>
        <v>4.1259814379954814E-4</v>
      </c>
      <c r="S23">
        <v>0.1</v>
      </c>
      <c r="T23">
        <f t="shared" si="8"/>
        <v>4.1259814379954815E-5</v>
      </c>
      <c r="U23">
        <f t="shared" si="9"/>
        <v>-2.0312512001216101E-2</v>
      </c>
      <c r="AB23">
        <v>9</v>
      </c>
      <c r="AD23" t="s">
        <v>30</v>
      </c>
      <c r="AF23" t="s">
        <v>32</v>
      </c>
    </row>
    <row r="24" spans="1:32">
      <c r="A24" t="s">
        <v>205</v>
      </c>
      <c r="B24" t="s">
        <v>51</v>
      </c>
      <c r="C24" s="16">
        <v>26964.433000000001</v>
      </c>
      <c r="D24" s="16" t="s">
        <v>419</v>
      </c>
      <c r="E24">
        <f t="shared" si="1"/>
        <v>-33592.135248469371</v>
      </c>
      <c r="F24">
        <f t="shared" si="2"/>
        <v>-33592</v>
      </c>
      <c r="G24">
        <f t="shared" si="3"/>
        <v>-6.0223359996598447E-2</v>
      </c>
      <c r="I24">
        <f t="shared" si="5"/>
        <v>-6.0223359996598447E-2</v>
      </c>
      <c r="P24">
        <f t="shared" si="6"/>
        <v>-3.7273754133491294E-2</v>
      </c>
      <c r="Q24" s="2">
        <f t="shared" si="4"/>
        <v>11945.933000000001</v>
      </c>
      <c r="R24">
        <f t="shared" si="7"/>
        <v>5.2668440927196227E-4</v>
      </c>
      <c r="S24">
        <v>0.1</v>
      </c>
      <c r="T24">
        <f t="shared" si="8"/>
        <v>5.2668440927196228E-5</v>
      </c>
      <c r="U24">
        <f t="shared" si="9"/>
        <v>-2.2949605863107153E-2</v>
      </c>
      <c r="AA24" t="s">
        <v>34</v>
      </c>
      <c r="AF24" t="s">
        <v>36</v>
      </c>
    </row>
    <row r="25" spans="1:32">
      <c r="A25" t="s">
        <v>205</v>
      </c>
      <c r="B25" t="s">
        <v>56</v>
      </c>
      <c r="C25" s="16">
        <v>26964.659</v>
      </c>
      <c r="D25" s="16" t="s">
        <v>419</v>
      </c>
      <c r="E25">
        <f t="shared" si="1"/>
        <v>-33591.627701994395</v>
      </c>
      <c r="F25">
        <f t="shared" si="2"/>
        <v>-33591.5</v>
      </c>
      <c r="G25">
        <f t="shared" si="3"/>
        <v>-5.6863069999963045E-2</v>
      </c>
      <c r="I25">
        <f t="shared" si="5"/>
        <v>-5.6863069999963045E-2</v>
      </c>
      <c r="P25">
        <f t="shared" si="6"/>
        <v>-3.7274512084064862E-2</v>
      </c>
      <c r="Q25" s="2">
        <f t="shared" si="4"/>
        <v>11946.159</v>
      </c>
      <c r="R25">
        <f t="shared" si="7"/>
        <v>3.8371160122449739E-4</v>
      </c>
      <c r="S25">
        <v>0.1</v>
      </c>
      <c r="T25">
        <f t="shared" si="8"/>
        <v>3.8371160122449739E-5</v>
      </c>
      <c r="U25">
        <f t="shared" si="9"/>
        <v>-1.9588557915898183E-2</v>
      </c>
      <c r="AB25">
        <v>4</v>
      </c>
      <c r="AD25" t="s">
        <v>30</v>
      </c>
      <c r="AF25" t="s">
        <v>32</v>
      </c>
    </row>
    <row r="26" spans="1:32">
      <c r="A26" t="s">
        <v>205</v>
      </c>
      <c r="B26" t="s">
        <v>51</v>
      </c>
      <c r="C26" s="16">
        <v>27414.600999999999</v>
      </c>
      <c r="D26" s="16" t="s">
        <v>419</v>
      </c>
      <c r="E26">
        <f t="shared" si="1"/>
        <v>-32581.156569059491</v>
      </c>
      <c r="F26">
        <f t="shared" si="2"/>
        <v>-32581</v>
      </c>
      <c r="G26">
        <f t="shared" si="3"/>
        <v>-6.9716980000521289E-2</v>
      </c>
      <c r="I26">
        <f t="shared" si="5"/>
        <v>-6.9716980000521289E-2</v>
      </c>
      <c r="P26">
        <f t="shared" si="6"/>
        <v>-3.8730594103233859E-2</v>
      </c>
      <c r="Q26" s="2">
        <f t="shared" si="4"/>
        <v>12396.100999999999</v>
      </c>
      <c r="R26">
        <f t="shared" si="7"/>
        <v>9.6015611097561334E-4</v>
      </c>
      <c r="S26">
        <v>0.1</v>
      </c>
      <c r="T26">
        <f t="shared" si="8"/>
        <v>9.6015611097561342E-5</v>
      </c>
      <c r="U26">
        <f t="shared" si="9"/>
        <v>-3.098638589728743E-2</v>
      </c>
      <c r="AA26" t="s">
        <v>34</v>
      </c>
      <c r="AF26" t="s">
        <v>36</v>
      </c>
    </row>
    <row r="27" spans="1:32">
      <c r="A27" t="s">
        <v>205</v>
      </c>
      <c r="B27" t="s">
        <v>56</v>
      </c>
      <c r="C27" s="16">
        <v>27414.824000000001</v>
      </c>
      <c r="D27" s="16" t="s">
        <v>419</v>
      </c>
      <c r="E27">
        <f t="shared" si="1"/>
        <v>-32580.6557599271</v>
      </c>
      <c r="F27">
        <f t="shared" si="2"/>
        <v>-32580.5</v>
      </c>
      <c r="G27">
        <f t="shared" si="3"/>
        <v>-6.935668999722111E-2</v>
      </c>
      <c r="I27">
        <f t="shared" si="5"/>
        <v>-6.935668999722111E-2</v>
      </c>
      <c r="P27">
        <f t="shared" si="6"/>
        <v>-3.8731277104683215E-2</v>
      </c>
      <c r="Q27" s="2">
        <f t="shared" si="4"/>
        <v>12396.324000000001</v>
      </c>
      <c r="R27">
        <f t="shared" si="7"/>
        <v>9.3791591483842636E-4</v>
      </c>
      <c r="S27">
        <v>0.1</v>
      </c>
      <c r="T27">
        <f t="shared" si="8"/>
        <v>9.3791591483842642E-5</v>
      </c>
      <c r="U27">
        <f t="shared" si="9"/>
        <v>-3.0625412892537895E-2</v>
      </c>
      <c r="AB27">
        <v>4</v>
      </c>
      <c r="AD27" t="s">
        <v>30</v>
      </c>
      <c r="AF27" t="s">
        <v>32</v>
      </c>
    </row>
    <row r="28" spans="1:32">
      <c r="A28" t="s">
        <v>217</v>
      </c>
      <c r="B28" t="s">
        <v>51</v>
      </c>
      <c r="C28" s="16">
        <v>27425.288</v>
      </c>
      <c r="D28" s="16" t="s">
        <v>419</v>
      </c>
      <c r="E28">
        <f t="shared" si="1"/>
        <v>-32557.155908979574</v>
      </c>
      <c r="F28">
        <f t="shared" si="2"/>
        <v>-32557</v>
      </c>
      <c r="G28">
        <f t="shared" si="3"/>
        <v>-6.9423059998371173E-2</v>
      </c>
      <c r="I28">
        <f t="shared" si="5"/>
        <v>-6.9423059998371173E-2</v>
      </c>
      <c r="P28">
        <f t="shared" si="6"/>
        <v>-3.876333636142236E-2</v>
      </c>
      <c r="Q28" s="2">
        <f t="shared" si="4"/>
        <v>12406.788</v>
      </c>
      <c r="R28">
        <f t="shared" si="7"/>
        <v>9.4001865349407779E-4</v>
      </c>
      <c r="S28">
        <v>0.1</v>
      </c>
      <c r="T28">
        <f t="shared" si="8"/>
        <v>9.4001865349407782E-5</v>
      </c>
      <c r="U28">
        <f t="shared" si="9"/>
        <v>-3.0659723636948813E-2</v>
      </c>
      <c r="AA28" t="s">
        <v>34</v>
      </c>
      <c r="AF28" t="s">
        <v>36</v>
      </c>
    </row>
    <row r="29" spans="1:32">
      <c r="A29" t="s">
        <v>217</v>
      </c>
      <c r="B29" t="s">
        <v>56</v>
      </c>
      <c r="C29" s="16">
        <v>27425.512999999999</v>
      </c>
      <c r="D29" s="16" t="s">
        <v>419</v>
      </c>
      <c r="E29">
        <f t="shared" si="1"/>
        <v>-32556.650608285465</v>
      </c>
      <c r="F29">
        <f t="shared" si="2"/>
        <v>-32556.5</v>
      </c>
      <c r="G29">
        <f t="shared" si="3"/>
        <v>-6.7062770001939498E-2</v>
      </c>
      <c r="I29">
        <f t="shared" si="5"/>
        <v>-6.7062770001939498E-2</v>
      </c>
      <c r="P29">
        <f t="shared" si="6"/>
        <v>-3.8764017583664032E-2</v>
      </c>
      <c r="Q29" s="2">
        <f t="shared" si="4"/>
        <v>12407.012999999999</v>
      </c>
      <c r="R29">
        <f t="shared" si="7"/>
        <v>8.0081938843085153E-4</v>
      </c>
      <c r="S29">
        <v>0.1</v>
      </c>
      <c r="T29">
        <f t="shared" si="8"/>
        <v>8.0081938843085164E-5</v>
      </c>
      <c r="U29">
        <f t="shared" si="9"/>
        <v>-2.8298752418275466E-2</v>
      </c>
      <c r="AB29">
        <v>9</v>
      </c>
      <c r="AD29" t="s">
        <v>30</v>
      </c>
      <c r="AF29" t="s">
        <v>32</v>
      </c>
    </row>
    <row r="30" spans="1:32">
      <c r="A30" t="s">
        <v>223</v>
      </c>
      <c r="B30" t="s">
        <v>51</v>
      </c>
      <c r="C30" s="16">
        <v>27864.356</v>
      </c>
      <c r="D30" s="16" t="s">
        <v>419</v>
      </c>
      <c r="E30">
        <f t="shared" si="1"/>
        <v>-31571.105397145904</v>
      </c>
      <c r="F30">
        <f t="shared" si="2"/>
        <v>-31571</v>
      </c>
      <c r="G30">
        <f t="shared" si="3"/>
        <v>-4.6931179997045547E-2</v>
      </c>
      <c r="I30">
        <f t="shared" si="5"/>
        <v>-4.6931179997045547E-2</v>
      </c>
      <c r="P30">
        <f t="shared" si="6"/>
        <v>-4.0034670727984167E-2</v>
      </c>
      <c r="Q30" s="2">
        <f t="shared" si="4"/>
        <v>12845.856</v>
      </c>
      <c r="R30">
        <f t="shared" si="7"/>
        <v>4.7561840098249519E-5</v>
      </c>
      <c r="S30">
        <v>0.1</v>
      </c>
      <c r="T30">
        <f t="shared" si="8"/>
        <v>4.7561840098249519E-6</v>
      </c>
      <c r="U30">
        <f t="shared" si="9"/>
        <v>-6.8965092690613794E-3</v>
      </c>
      <c r="AA30" t="s">
        <v>34</v>
      </c>
      <c r="AF30" t="s">
        <v>36</v>
      </c>
    </row>
    <row r="31" spans="1:32">
      <c r="A31" t="s">
        <v>227</v>
      </c>
      <c r="B31" t="s">
        <v>51</v>
      </c>
      <c r="C31" s="16">
        <v>28157.322</v>
      </c>
      <c r="D31" s="16" t="s">
        <v>421</v>
      </c>
      <c r="E31">
        <f t="shared" si="1"/>
        <v>-30913.167960917661</v>
      </c>
      <c r="F31">
        <f t="shared" si="2"/>
        <v>-30913</v>
      </c>
      <c r="G31">
        <f t="shared" si="3"/>
        <v>-7.47895399981644E-2</v>
      </c>
      <c r="H31">
        <f t="shared" ref="H31:H37" si="10">+G31</f>
        <v>-7.47895399981644E-2</v>
      </c>
      <c r="P31">
        <f t="shared" si="6"/>
        <v>-4.0802892334377255E-2</v>
      </c>
      <c r="Q31" s="2">
        <f t="shared" si="4"/>
        <v>13138.822</v>
      </c>
      <c r="R31">
        <f t="shared" si="7"/>
        <v>1.1550922194224081E-3</v>
      </c>
      <c r="S31">
        <v>0.1</v>
      </c>
      <c r="T31">
        <f t="shared" si="8"/>
        <v>1.1550922194224081E-4</v>
      </c>
      <c r="U31">
        <f t="shared" si="9"/>
        <v>-3.3986647663787145E-2</v>
      </c>
      <c r="AA31" t="s">
        <v>34</v>
      </c>
      <c r="AB31">
        <v>7</v>
      </c>
      <c r="AD31" t="s">
        <v>30</v>
      </c>
      <c r="AF31" t="s">
        <v>32</v>
      </c>
    </row>
    <row r="32" spans="1:32">
      <c r="A32" t="s">
        <v>227</v>
      </c>
      <c r="B32" t="s">
        <v>51</v>
      </c>
      <c r="C32" s="16">
        <v>28161.34</v>
      </c>
      <c r="D32" s="16" t="s">
        <v>421</v>
      </c>
      <c r="E32">
        <f t="shared" si="1"/>
        <v>-30904.144413411243</v>
      </c>
      <c r="F32">
        <f t="shared" si="2"/>
        <v>-30904</v>
      </c>
      <c r="G32">
        <f t="shared" si="3"/>
        <v>-6.4304319999791915E-2</v>
      </c>
      <c r="H32">
        <f t="shared" si="10"/>
        <v>-6.4304319999791915E-2</v>
      </c>
      <c r="P32">
        <f t="shared" si="6"/>
        <v>-4.0812954900413215E-2</v>
      </c>
      <c r="Q32" s="2">
        <f t="shared" si="4"/>
        <v>13142.84</v>
      </c>
      <c r="R32">
        <f t="shared" si="7"/>
        <v>5.5184423423230761E-4</v>
      </c>
      <c r="S32">
        <v>0.1</v>
      </c>
      <c r="T32">
        <f t="shared" si="8"/>
        <v>5.5184423423230762E-5</v>
      </c>
      <c r="U32">
        <f t="shared" si="9"/>
        <v>-2.34913650993787E-2</v>
      </c>
      <c r="AA32" t="s">
        <v>34</v>
      </c>
      <c r="AB32">
        <v>8</v>
      </c>
      <c r="AD32" t="s">
        <v>30</v>
      </c>
      <c r="AF32" t="s">
        <v>32</v>
      </c>
    </row>
    <row r="33" spans="1:32">
      <c r="A33" t="s">
        <v>227</v>
      </c>
      <c r="B33" t="s">
        <v>51</v>
      </c>
      <c r="C33" s="16">
        <v>28162.240000000002</v>
      </c>
      <c r="D33" s="16" t="s">
        <v>421</v>
      </c>
      <c r="E33">
        <f t="shared" si="1"/>
        <v>-30902.123210634789</v>
      </c>
      <c r="F33">
        <f t="shared" si="2"/>
        <v>-30902</v>
      </c>
      <c r="G33">
        <f t="shared" si="3"/>
        <v>-5.4863159995875321E-2</v>
      </c>
      <c r="H33">
        <f t="shared" si="10"/>
        <v>-5.4863159995875321E-2</v>
      </c>
      <c r="P33">
        <f t="shared" si="6"/>
        <v>-4.0815189395258605E-2</v>
      </c>
      <c r="Q33" s="2">
        <f t="shared" si="4"/>
        <v>13143.740000000002</v>
      </c>
      <c r="R33">
        <f t="shared" si="7"/>
        <v>1.9734547799579158E-4</v>
      </c>
      <c r="S33">
        <v>0.1</v>
      </c>
      <c r="T33">
        <f t="shared" si="8"/>
        <v>1.973454779957916E-5</v>
      </c>
      <c r="U33">
        <f t="shared" si="9"/>
        <v>-1.4047970600616716E-2</v>
      </c>
    </row>
    <row r="34" spans="1:32">
      <c r="A34" t="s">
        <v>227</v>
      </c>
      <c r="B34" t="s">
        <v>56</v>
      </c>
      <c r="C34" s="16">
        <v>28163.342000000001</v>
      </c>
      <c r="D34" s="16" t="s">
        <v>421</v>
      </c>
      <c r="E34">
        <f t="shared" si="1"/>
        <v>-30899.648360124072</v>
      </c>
      <c r="F34">
        <f t="shared" si="2"/>
        <v>-30899.5</v>
      </c>
      <c r="G34">
        <f t="shared" si="3"/>
        <v>-6.6061709996574791E-2</v>
      </c>
      <c r="H34">
        <f t="shared" si="10"/>
        <v>-6.6061709996574791E-2</v>
      </c>
      <c r="P34">
        <f t="shared" si="6"/>
        <v>-4.0817981679811738E-2</v>
      </c>
      <c r="Q34" s="2">
        <f t="shared" si="4"/>
        <v>13144.842000000001</v>
      </c>
      <c r="R34">
        <f t="shared" si="7"/>
        <v>6.3724581933054486E-4</v>
      </c>
      <c r="S34">
        <v>0.1</v>
      </c>
      <c r="T34">
        <f t="shared" si="8"/>
        <v>6.3724581933054494E-5</v>
      </c>
      <c r="U34">
        <f t="shared" si="9"/>
        <v>-2.5243728316763053E-2</v>
      </c>
      <c r="AA34" t="s">
        <v>40</v>
      </c>
      <c r="AF34" t="s">
        <v>36</v>
      </c>
    </row>
    <row r="35" spans="1:32">
      <c r="A35" t="s">
        <v>227</v>
      </c>
      <c r="B35" t="s">
        <v>56</v>
      </c>
      <c r="C35" s="16">
        <v>28164.240000000002</v>
      </c>
      <c r="D35" s="16" t="s">
        <v>421</v>
      </c>
      <c r="E35">
        <f t="shared" si="1"/>
        <v>-30897.631648909344</v>
      </c>
      <c r="F35">
        <f t="shared" si="2"/>
        <v>-30897.5</v>
      </c>
      <c r="G35">
        <f t="shared" si="3"/>
        <v>-5.862054999670363E-2</v>
      </c>
      <c r="H35">
        <f t="shared" si="10"/>
        <v>-5.862054999670363E-2</v>
      </c>
      <c r="P35">
        <f t="shared" si="6"/>
        <v>-4.0820214840251348E-2</v>
      </c>
      <c r="Q35" s="2">
        <f t="shared" si="4"/>
        <v>13145.740000000002</v>
      </c>
      <c r="R35">
        <f t="shared" si="7"/>
        <v>3.168519316820311E-4</v>
      </c>
      <c r="S35">
        <v>0.1</v>
      </c>
      <c r="T35">
        <f t="shared" si="8"/>
        <v>3.1685193168203112E-5</v>
      </c>
      <c r="U35">
        <f t="shared" si="9"/>
        <v>-1.7800335156452282E-2</v>
      </c>
      <c r="AA35" t="s">
        <v>40</v>
      </c>
      <c r="AF35" t="s">
        <v>36</v>
      </c>
    </row>
    <row r="36" spans="1:32">
      <c r="A36" t="s">
        <v>227</v>
      </c>
      <c r="B36" t="s">
        <v>56</v>
      </c>
      <c r="C36" s="16">
        <v>28167.347000000002</v>
      </c>
      <c r="D36" s="16" t="s">
        <v>421</v>
      </c>
      <c r="E36">
        <f t="shared" si="1"/>
        <v>-30890.654007768866</v>
      </c>
      <c r="F36">
        <f t="shared" si="2"/>
        <v>-30890.5</v>
      </c>
      <c r="G36">
        <f t="shared" si="3"/>
        <v>-6.8576489997212775E-2</v>
      </c>
      <c r="H36">
        <f t="shared" si="10"/>
        <v>-6.8576489997212775E-2</v>
      </c>
      <c r="P36">
        <f t="shared" si="6"/>
        <v>-4.0828026231369774E-2</v>
      </c>
      <c r="Q36" s="2">
        <f t="shared" si="4"/>
        <v>13148.847000000002</v>
      </c>
      <c r="R36">
        <f t="shared" si="7"/>
        <v>7.6997724136430195E-4</v>
      </c>
      <c r="S36">
        <v>0.1</v>
      </c>
      <c r="T36">
        <f t="shared" si="8"/>
        <v>7.6997724136430203E-5</v>
      </c>
      <c r="U36">
        <f t="shared" si="9"/>
        <v>-2.7748463765843001E-2</v>
      </c>
      <c r="AA36" t="s">
        <v>40</v>
      </c>
      <c r="AF36" t="s">
        <v>36</v>
      </c>
    </row>
    <row r="37" spans="1:32">
      <c r="A37" t="s">
        <v>227</v>
      </c>
      <c r="B37" t="s">
        <v>56</v>
      </c>
      <c r="C37" s="16">
        <v>28168.25</v>
      </c>
      <c r="D37" s="16" t="s">
        <v>421</v>
      </c>
      <c r="E37">
        <f t="shared" si="1"/>
        <v>-30888.626067649831</v>
      </c>
      <c r="F37">
        <f t="shared" si="2"/>
        <v>-30888.5</v>
      </c>
      <c r="G37">
        <f t="shared" si="3"/>
        <v>-5.6135329999960959E-2</v>
      </c>
      <c r="H37">
        <f t="shared" si="10"/>
        <v>-5.6135329999960959E-2</v>
      </c>
      <c r="P37">
        <f t="shared" si="6"/>
        <v>-4.0830256722997837E-2</v>
      </c>
      <c r="Q37" s="2">
        <f t="shared" si="4"/>
        <v>13149.75</v>
      </c>
      <c r="R37">
        <f t="shared" si="7"/>
        <v>2.3424526801321067E-4</v>
      </c>
      <c r="S37">
        <v>0.1</v>
      </c>
      <c r="T37">
        <f t="shared" si="8"/>
        <v>2.342452680132107E-5</v>
      </c>
      <c r="U37">
        <f t="shared" si="9"/>
        <v>-1.5305073276963121E-2</v>
      </c>
      <c r="AA37" t="s">
        <v>40</v>
      </c>
      <c r="AF37" t="s">
        <v>36</v>
      </c>
    </row>
    <row r="38" spans="1:32">
      <c r="A38" t="s">
        <v>180</v>
      </c>
      <c r="B38" t="s">
        <v>51</v>
      </c>
      <c r="C38">
        <v>34358.101000000002</v>
      </c>
      <c r="D38" t="s">
        <v>176</v>
      </c>
      <c r="E38">
        <f t="shared" si="1"/>
        <v>-16987.577148748522</v>
      </c>
      <c r="F38">
        <f t="shared" si="2"/>
        <v>-16987.5</v>
      </c>
      <c r="G38">
        <f t="shared" si="3"/>
        <v>-3.4352749993558973E-2</v>
      </c>
      <c r="J38">
        <f>+G38</f>
        <v>-3.4352749993558973E-2</v>
      </c>
      <c r="P38">
        <f t="shared" si="6"/>
        <v>-4.2005803438975073E-2</v>
      </c>
      <c r="Q38" s="2">
        <f t="shared" si="4"/>
        <v>19339.601000000002</v>
      </c>
      <c r="R38">
        <f t="shared" si="7"/>
        <v>5.8569227038395233E-5</v>
      </c>
      <c r="S38">
        <v>1</v>
      </c>
      <c r="T38">
        <f t="shared" si="8"/>
        <v>5.8569227038395233E-5</v>
      </c>
      <c r="U38">
        <f t="shared" si="9"/>
        <v>7.6530534454160998E-3</v>
      </c>
      <c r="AA38" t="s">
        <v>40</v>
      </c>
      <c r="AF38" t="s">
        <v>36</v>
      </c>
    </row>
    <row r="39" spans="1:32">
      <c r="A39" t="s">
        <v>180</v>
      </c>
      <c r="B39" t="s">
        <v>56</v>
      </c>
      <c r="C39">
        <v>34369.014999999999</v>
      </c>
      <c r="D39" t="s">
        <v>176</v>
      </c>
      <c r="E39">
        <f t="shared" si="1"/>
        <v>-16963.066696412781</v>
      </c>
      <c r="F39">
        <f t="shared" si="2"/>
        <v>-16963</v>
      </c>
      <c r="G39">
        <f t="shared" si="3"/>
        <v>-2.9698539998207707E-2</v>
      </c>
      <c r="J39">
        <f>+G39</f>
        <v>-2.9698539998207707E-2</v>
      </c>
      <c r="P39">
        <f t="shared" si="6"/>
        <v>-4.1982582765848528E-2</v>
      </c>
      <c r="Q39" s="2">
        <f t="shared" si="4"/>
        <v>19350.514999999999</v>
      </c>
      <c r="R39">
        <f t="shared" si="7"/>
        <v>1.5089770671722875E-4</v>
      </c>
      <c r="S39">
        <v>1</v>
      </c>
      <c r="T39">
        <f t="shared" si="8"/>
        <v>1.5089770671722875E-4</v>
      </c>
      <c r="U39">
        <f t="shared" si="9"/>
        <v>1.2284042767640821E-2</v>
      </c>
      <c r="AA39" t="s">
        <v>34</v>
      </c>
      <c r="AB39">
        <v>16</v>
      </c>
      <c r="AD39" t="s">
        <v>44</v>
      </c>
      <c r="AF39" t="s">
        <v>32</v>
      </c>
    </row>
    <row r="40" spans="1:32">
      <c r="A40" t="s">
        <v>180</v>
      </c>
      <c r="B40" t="s">
        <v>56</v>
      </c>
      <c r="C40">
        <v>35097.053</v>
      </c>
      <c r="D40" t="s">
        <v>176</v>
      </c>
      <c r="E40">
        <f t="shared" si="1"/>
        <v>-15328.052888678301</v>
      </c>
      <c r="F40">
        <f t="shared" si="2"/>
        <v>-15328</v>
      </c>
      <c r="G40">
        <f t="shared" si="3"/>
        <v>-2.3550239995529409E-2</v>
      </c>
      <c r="J40">
        <f>+G40</f>
        <v>-2.3550239995529409E-2</v>
      </c>
      <c r="P40">
        <f t="shared" si="6"/>
        <v>-4.0231812707030634E-2</v>
      </c>
      <c r="Q40" s="2">
        <f t="shared" si="4"/>
        <v>20078.553</v>
      </c>
      <c r="R40">
        <f t="shared" si="7"/>
        <v>2.7827486812910231E-4</v>
      </c>
      <c r="S40">
        <v>1</v>
      </c>
      <c r="T40">
        <f t="shared" si="8"/>
        <v>2.7827486812910231E-4</v>
      </c>
      <c r="U40">
        <f t="shared" si="9"/>
        <v>1.6681572711501225E-2</v>
      </c>
      <c r="AA40" t="s">
        <v>40</v>
      </c>
      <c r="AF40" t="s">
        <v>36</v>
      </c>
    </row>
    <row r="41" spans="1:32" ht="12.75" customHeight="1">
      <c r="A41" t="s">
        <v>181</v>
      </c>
      <c r="B41" t="s">
        <v>56</v>
      </c>
      <c r="C41">
        <v>38700.722800000003</v>
      </c>
      <c r="D41" t="s">
        <v>176</v>
      </c>
      <c r="E41">
        <f t="shared" si="1"/>
        <v>-7235.0002162686851</v>
      </c>
      <c r="F41">
        <f t="shared" si="2"/>
        <v>-7235</v>
      </c>
      <c r="G41">
        <f t="shared" si="3"/>
        <v>-9.629999112803489E-5</v>
      </c>
      <c r="J41">
        <f>+G41</f>
        <v>-9.629999112803489E-5</v>
      </c>
      <c r="P41">
        <f t="shared" si="6"/>
        <v>-2.5729322114705848E-2</v>
      </c>
      <c r="Q41" s="2">
        <f t="shared" si="4"/>
        <v>23682.222800000003</v>
      </c>
      <c r="R41">
        <f t="shared" si="7"/>
        <v>6.5705182318782961E-4</v>
      </c>
      <c r="S41">
        <v>1</v>
      </c>
      <c r="T41">
        <f t="shared" si="8"/>
        <v>6.5705182318782961E-4</v>
      </c>
      <c r="U41">
        <f t="shared" si="9"/>
        <v>2.5633022123577813E-2</v>
      </c>
    </row>
    <row r="42" spans="1:32">
      <c r="A42" t="s">
        <v>181</v>
      </c>
      <c r="B42" t="s">
        <v>51</v>
      </c>
      <c r="C42">
        <v>38727.663500000002</v>
      </c>
      <c r="D42" t="s">
        <v>176</v>
      </c>
      <c r="E42">
        <f t="shared" si="1"/>
        <v>-7174.4973077803497</v>
      </c>
      <c r="F42">
        <f t="shared" si="2"/>
        <v>-7174.5</v>
      </c>
      <c r="G42">
        <f t="shared" si="3"/>
        <v>1.1987900070380419E-3</v>
      </c>
      <c r="J42">
        <f>+G42</f>
        <v>1.1987900070380419E-3</v>
      </c>
      <c r="P42">
        <f t="shared" si="6"/>
        <v>-2.5584338201974442E-2</v>
      </c>
      <c r="Q42" s="2">
        <f t="shared" si="4"/>
        <v>23709.163500000002</v>
      </c>
      <c r="R42">
        <f t="shared" si="7"/>
        <v>7.1733595666040025E-4</v>
      </c>
      <c r="S42">
        <v>1</v>
      </c>
      <c r="T42">
        <f t="shared" si="8"/>
        <v>7.1733595666040025E-4</v>
      </c>
      <c r="U42">
        <f t="shared" si="9"/>
        <v>2.6783128209012484E-2</v>
      </c>
      <c r="AA42" t="s">
        <v>40</v>
      </c>
      <c r="AF42" t="s">
        <v>36</v>
      </c>
    </row>
    <row r="43" spans="1:32" ht="12.75" customHeight="1">
      <c r="A43" t="s">
        <v>31</v>
      </c>
      <c r="C43" s="95">
        <v>39886.269999999997</v>
      </c>
      <c r="D43" s="16"/>
      <c r="E43">
        <f t="shared" si="1"/>
        <v>-4572.5210026549194</v>
      </c>
      <c r="F43">
        <f t="shared" si="2"/>
        <v>-4572.5</v>
      </c>
      <c r="G43">
        <f t="shared" si="3"/>
        <v>-9.3520500013255514E-3</v>
      </c>
      <c r="I43">
        <f t="shared" ref="I43:I57" si="11">+G43</f>
        <v>-9.3520500013255514E-3</v>
      </c>
      <c r="P43">
        <f t="shared" si="6"/>
        <v>-1.8835246758774762E-2</v>
      </c>
      <c r="Q43" s="2">
        <f t="shared" si="4"/>
        <v>24867.769999999997</v>
      </c>
      <c r="R43">
        <f t="shared" si="7"/>
        <v>8.9931020740495222E-5</v>
      </c>
      <c r="S43">
        <v>0.1</v>
      </c>
      <c r="T43">
        <f t="shared" si="8"/>
        <v>8.9931020740495218E-6</v>
      </c>
      <c r="U43">
        <f t="shared" si="9"/>
        <v>9.4831967574492103E-3</v>
      </c>
    </row>
    <row r="44" spans="1:32">
      <c r="A44" t="s">
        <v>33</v>
      </c>
      <c r="C44" s="95">
        <v>40119.629000000001</v>
      </c>
      <c r="D44" s="16"/>
      <c r="E44">
        <f t="shared" si="1"/>
        <v>-4048.4478263109422</v>
      </c>
      <c r="F44">
        <f t="shared" si="2"/>
        <v>-4048.5</v>
      </c>
      <c r="G44">
        <f t="shared" si="3"/>
        <v>2.3231870000017807E-2</v>
      </c>
      <c r="I44">
        <f t="shared" si="11"/>
        <v>2.3231870000017807E-2</v>
      </c>
      <c r="P44">
        <f t="shared" si="6"/>
        <v>-1.7354658052669874E-2</v>
      </c>
      <c r="Q44" s="2">
        <f t="shared" si="4"/>
        <v>25101.129000000001</v>
      </c>
      <c r="R44">
        <f t="shared" si="7"/>
        <v>1.6472662593716044E-3</v>
      </c>
      <c r="S44">
        <v>0.1</v>
      </c>
      <c r="T44">
        <f t="shared" si="8"/>
        <v>1.6472662593716044E-4</v>
      </c>
      <c r="U44">
        <f t="shared" si="9"/>
        <v>4.0586528052687684E-2</v>
      </c>
      <c r="AA44" t="s">
        <v>47</v>
      </c>
      <c r="AF44" t="s">
        <v>36</v>
      </c>
    </row>
    <row r="45" spans="1:32">
      <c r="A45" t="s">
        <v>33</v>
      </c>
      <c r="C45" s="95">
        <v>40125.618999999999</v>
      </c>
      <c r="D45" s="16"/>
      <c r="E45">
        <f t="shared" si="1"/>
        <v>-4034.9955989432415</v>
      </c>
      <c r="F45">
        <f t="shared" si="2"/>
        <v>-4035</v>
      </c>
      <c r="G45">
        <f t="shared" si="3"/>
        <v>1.9596999991335906E-3</v>
      </c>
      <c r="I45">
        <f t="shared" si="11"/>
        <v>1.9596999991335906E-3</v>
      </c>
      <c r="P45">
        <f t="shared" si="6"/>
        <v>-1.7315975182303999E-2</v>
      </c>
      <c r="Q45" s="2">
        <f t="shared" si="4"/>
        <v>25107.118999999999</v>
      </c>
      <c r="R45">
        <f t="shared" si="7"/>
        <v>3.7155165370028907E-4</v>
      </c>
      <c r="S45">
        <v>0.1</v>
      </c>
      <c r="T45">
        <f t="shared" si="8"/>
        <v>3.7155165370028908E-5</v>
      </c>
      <c r="U45">
        <f t="shared" si="9"/>
        <v>1.927567518143759E-2</v>
      </c>
    </row>
    <row r="46" spans="1:32">
      <c r="A46" t="s">
        <v>35</v>
      </c>
      <c r="C46" s="95">
        <v>40125.618999999999</v>
      </c>
      <c r="D46" s="16"/>
      <c r="E46">
        <f t="shared" si="1"/>
        <v>-4034.9955989432415</v>
      </c>
      <c r="F46">
        <f t="shared" si="2"/>
        <v>-4035</v>
      </c>
      <c r="G46">
        <f t="shared" si="3"/>
        <v>1.9596999991335906E-3</v>
      </c>
      <c r="I46">
        <f t="shared" si="11"/>
        <v>1.9596999991335906E-3</v>
      </c>
      <c r="P46">
        <f t="shared" si="6"/>
        <v>-1.7315975182303999E-2</v>
      </c>
      <c r="Q46" s="2">
        <f t="shared" si="4"/>
        <v>25107.118999999999</v>
      </c>
      <c r="R46">
        <f t="shared" si="7"/>
        <v>3.7155165370028907E-4</v>
      </c>
      <c r="S46">
        <v>0.1</v>
      </c>
      <c r="T46">
        <f t="shared" si="8"/>
        <v>3.7155165370028908E-5</v>
      </c>
      <c r="U46">
        <f t="shared" si="9"/>
        <v>1.927567518143759E-2</v>
      </c>
      <c r="AA46" t="s">
        <v>47</v>
      </c>
      <c r="AD46" t="s">
        <v>49</v>
      </c>
      <c r="AF46" t="s">
        <v>36</v>
      </c>
    </row>
    <row r="47" spans="1:32" ht="12.75" customHeight="1">
      <c r="A47" t="s">
        <v>33</v>
      </c>
      <c r="C47" s="95">
        <v>40133.633999999998</v>
      </c>
      <c r="D47" s="16"/>
      <c r="E47">
        <f t="shared" si="1"/>
        <v>-4016.9956653285249</v>
      </c>
      <c r="F47">
        <f t="shared" si="2"/>
        <v>-4017</v>
      </c>
      <c r="G47">
        <f t="shared" si="3"/>
        <v>1.9301400025142357E-3</v>
      </c>
      <c r="I47">
        <f t="shared" si="11"/>
        <v>1.9301400025142357E-3</v>
      </c>
      <c r="P47">
        <f t="shared" si="6"/>
        <v>-1.726435598803434E-2</v>
      </c>
      <c r="Q47" s="2">
        <f t="shared" si="4"/>
        <v>25115.133999999998</v>
      </c>
      <c r="R47">
        <f t="shared" si="7"/>
        <v>3.6842867633118536E-4</v>
      </c>
      <c r="S47">
        <v>0.1</v>
      </c>
      <c r="T47">
        <f t="shared" si="8"/>
        <v>3.684286763311854E-5</v>
      </c>
      <c r="U47">
        <f t="shared" si="9"/>
        <v>1.9194495990548576E-2</v>
      </c>
    </row>
    <row r="48" spans="1:32">
      <c r="A48" t="s">
        <v>35</v>
      </c>
      <c r="C48" s="95">
        <v>40133.633999999998</v>
      </c>
      <c r="D48" s="16"/>
      <c r="E48">
        <f t="shared" si="1"/>
        <v>-4016.9956653285249</v>
      </c>
      <c r="F48">
        <f t="shared" si="2"/>
        <v>-4017</v>
      </c>
      <c r="G48">
        <f t="shared" si="3"/>
        <v>1.9301400025142357E-3</v>
      </c>
      <c r="I48">
        <f t="shared" si="11"/>
        <v>1.9301400025142357E-3</v>
      </c>
      <c r="P48">
        <f t="shared" si="6"/>
        <v>-1.726435598803434E-2</v>
      </c>
      <c r="Q48" s="2">
        <f t="shared" si="4"/>
        <v>25115.133999999998</v>
      </c>
      <c r="R48">
        <f t="shared" si="7"/>
        <v>3.6842867633118536E-4</v>
      </c>
      <c r="S48">
        <v>0.1</v>
      </c>
      <c r="T48">
        <f t="shared" si="8"/>
        <v>3.684286763311854E-5</v>
      </c>
      <c r="U48">
        <f t="shared" si="9"/>
        <v>1.9194495990548576E-2</v>
      </c>
      <c r="AA48" t="s">
        <v>47</v>
      </c>
      <c r="AD48" t="s">
        <v>49</v>
      </c>
      <c r="AF48" t="s">
        <v>36</v>
      </c>
    </row>
    <row r="49" spans="1:21" ht="12.75" customHeight="1">
      <c r="A49" t="s">
        <v>33</v>
      </c>
      <c r="C49" s="95">
        <v>40134.534</v>
      </c>
      <c r="D49" s="16"/>
      <c r="E49">
        <f t="shared" si="1"/>
        <v>-4014.9744625520716</v>
      </c>
      <c r="F49">
        <f t="shared" si="2"/>
        <v>-4015</v>
      </c>
      <c r="G49">
        <f t="shared" si="3"/>
        <v>1.137130000279285E-2</v>
      </c>
      <c r="I49">
        <f t="shared" si="11"/>
        <v>1.137130000279285E-2</v>
      </c>
      <c r="P49">
        <f t="shared" si="6"/>
        <v>-1.725861755665822E-2</v>
      </c>
      <c r="Q49" s="2">
        <f t="shared" si="4"/>
        <v>25116.034</v>
      </c>
      <c r="R49">
        <f t="shared" si="7"/>
        <v>8.1967217946096467E-4</v>
      </c>
      <c r="S49">
        <v>0.1</v>
      </c>
      <c r="T49">
        <f t="shared" si="8"/>
        <v>8.1967217946096469E-5</v>
      </c>
      <c r="U49">
        <f t="shared" si="9"/>
        <v>2.862991755945107E-2</v>
      </c>
    </row>
    <row r="50" spans="1:21">
      <c r="A50" t="s">
        <v>35</v>
      </c>
      <c r="C50" s="95">
        <v>40134.534</v>
      </c>
      <c r="D50" s="16"/>
      <c r="E50">
        <f t="shared" si="1"/>
        <v>-4014.9744625520716</v>
      </c>
      <c r="F50">
        <f t="shared" si="2"/>
        <v>-4015</v>
      </c>
      <c r="G50">
        <f t="shared" si="3"/>
        <v>1.137130000279285E-2</v>
      </c>
      <c r="I50">
        <f t="shared" si="11"/>
        <v>1.137130000279285E-2</v>
      </c>
      <c r="P50">
        <f t="shared" si="6"/>
        <v>-1.725861755665822E-2</v>
      </c>
      <c r="Q50" s="2">
        <f t="shared" si="4"/>
        <v>25116.034</v>
      </c>
      <c r="R50">
        <f t="shared" si="7"/>
        <v>8.1967217946096467E-4</v>
      </c>
      <c r="S50">
        <v>0.1</v>
      </c>
      <c r="T50">
        <f t="shared" si="8"/>
        <v>8.1967217946096469E-5</v>
      </c>
      <c r="U50">
        <f t="shared" si="9"/>
        <v>2.862991755945107E-2</v>
      </c>
    </row>
    <row r="51" spans="1:21">
      <c r="A51" t="s">
        <v>38</v>
      </c>
      <c r="C51" s="95">
        <v>40142.548999999999</v>
      </c>
      <c r="D51" s="16"/>
      <c r="E51">
        <f t="shared" si="1"/>
        <v>-3996.9745289373554</v>
      </c>
      <c r="F51">
        <f t="shared" si="2"/>
        <v>-3997</v>
      </c>
      <c r="G51">
        <f t="shared" si="3"/>
        <v>1.1341739998897538E-2</v>
      </c>
      <c r="I51">
        <f t="shared" si="11"/>
        <v>1.1341739998897538E-2</v>
      </c>
      <c r="P51">
        <f t="shared" si="6"/>
        <v>-1.7206944986157671E-2</v>
      </c>
      <c r="Q51" s="2">
        <f t="shared" si="4"/>
        <v>25124.048999999999</v>
      </c>
      <c r="R51">
        <f t="shared" si="7"/>
        <v>8.1502741437591668E-4</v>
      </c>
      <c r="S51">
        <v>0.1</v>
      </c>
      <c r="T51">
        <f t="shared" si="8"/>
        <v>8.1502741437591668E-5</v>
      </c>
      <c r="U51">
        <f t="shared" si="9"/>
        <v>2.8548684985055209E-2</v>
      </c>
    </row>
    <row r="52" spans="1:21">
      <c r="A52" t="s">
        <v>37</v>
      </c>
      <c r="C52" s="95">
        <v>40142.548999999999</v>
      </c>
      <c r="D52" s="16"/>
      <c r="E52">
        <f t="shared" si="1"/>
        <v>-3996.9745289373554</v>
      </c>
      <c r="F52">
        <f t="shared" si="2"/>
        <v>-3997</v>
      </c>
      <c r="G52">
        <f t="shared" si="3"/>
        <v>1.1341739998897538E-2</v>
      </c>
      <c r="I52">
        <f t="shared" si="11"/>
        <v>1.1341739998897538E-2</v>
      </c>
      <c r="P52">
        <f t="shared" si="6"/>
        <v>-1.7206944986157671E-2</v>
      </c>
      <c r="Q52" s="2">
        <f t="shared" si="4"/>
        <v>25124.048999999999</v>
      </c>
      <c r="R52">
        <f t="shared" si="7"/>
        <v>8.1502741437591668E-4</v>
      </c>
      <c r="S52">
        <v>0.1</v>
      </c>
      <c r="T52">
        <f t="shared" si="8"/>
        <v>8.1502741437591668E-5</v>
      </c>
      <c r="U52">
        <f t="shared" si="9"/>
        <v>2.8548684985055209E-2</v>
      </c>
    </row>
    <row r="53" spans="1:21">
      <c r="A53" t="s">
        <v>268</v>
      </c>
      <c r="B53" t="s">
        <v>51</v>
      </c>
      <c r="C53" s="16">
        <v>40152.548999999999</v>
      </c>
      <c r="D53" s="16" t="s">
        <v>419</v>
      </c>
      <c r="E53">
        <f t="shared" ref="E53:E84" si="12">+(C53-C$7)/C$8</f>
        <v>-3974.5167203101341</v>
      </c>
      <c r="F53">
        <f t="shared" si="2"/>
        <v>-3974.5</v>
      </c>
      <c r="G53">
        <f t="shared" ref="G53:G84" si="13">+C53-(C$7+F53*C$8)</f>
        <v>-7.4452100016060285E-3</v>
      </c>
      <c r="I53">
        <f t="shared" si="11"/>
        <v>-7.4452100016060285E-3</v>
      </c>
      <c r="P53">
        <f t="shared" si="6"/>
        <v>-1.7142286718739776E-2</v>
      </c>
      <c r="Q53" s="2">
        <f t="shared" ref="Q53:Q84" si="14">+C53-15018.5</f>
        <v>25134.048999999999</v>
      </c>
      <c r="R53">
        <f t="shared" si="7"/>
        <v>9.4033296857977408E-5</v>
      </c>
      <c r="S53">
        <v>0.1</v>
      </c>
      <c r="T53">
        <f t="shared" si="8"/>
        <v>9.4033296857977418E-6</v>
      </c>
      <c r="U53">
        <f t="shared" si="9"/>
        <v>9.6970767171337471E-3</v>
      </c>
    </row>
    <row r="54" spans="1:21">
      <c r="A54" t="s">
        <v>39</v>
      </c>
      <c r="C54" s="95">
        <v>41606.633999999998</v>
      </c>
      <c r="D54" s="16"/>
      <c r="E54">
        <f t="shared" si="12"/>
        <v>-708.96045453885927</v>
      </c>
      <c r="F54">
        <f t="shared" si="2"/>
        <v>-709</v>
      </c>
      <c r="G54">
        <f t="shared" si="13"/>
        <v>1.7608779999136459E-2</v>
      </c>
      <c r="I54">
        <f t="shared" si="11"/>
        <v>1.7608779999136459E-2</v>
      </c>
      <c r="P54">
        <f t="shared" si="6"/>
        <v>-6.9622464665246324E-3</v>
      </c>
      <c r="Q54" s="2">
        <f t="shared" si="14"/>
        <v>26588.133999999998</v>
      </c>
      <c r="R54">
        <f t="shared" si="7"/>
        <v>6.0373534157621782E-4</v>
      </c>
      <c r="S54">
        <v>0.1</v>
      </c>
      <c r="T54">
        <f t="shared" si="8"/>
        <v>6.0373534157621786E-5</v>
      </c>
      <c r="U54">
        <f t="shared" si="9"/>
        <v>2.4571026465661092E-2</v>
      </c>
    </row>
    <row r="55" spans="1:21" ht="13.5" thickBot="1">
      <c r="A55" s="107" t="s">
        <v>39</v>
      </c>
      <c r="B55" s="107"/>
      <c r="C55" s="108">
        <v>41624.457000000002</v>
      </c>
      <c r="D55" s="109"/>
      <c r="E55" s="107">
        <f t="shared" si="12"/>
        <v>-668.93390222255425</v>
      </c>
      <c r="F55" s="107">
        <f t="shared" si="2"/>
        <v>-669</v>
      </c>
      <c r="G55" s="107">
        <f t="shared" si="13"/>
        <v>2.9431980001390912E-2</v>
      </c>
      <c r="H55" s="107"/>
      <c r="I55" s="107">
        <f t="shared" si="11"/>
        <v>2.9431980001390912E-2</v>
      </c>
      <c r="P55">
        <f t="shared" si="6"/>
        <v>-6.8277464256507906E-3</v>
      </c>
      <c r="Q55" s="2">
        <f t="shared" si="14"/>
        <v>26605.957000000002</v>
      </c>
      <c r="R55">
        <f t="shared" si="7"/>
        <v>1.3147677605639062E-3</v>
      </c>
      <c r="S55">
        <v>0.1</v>
      </c>
      <c r="T55">
        <f t="shared" si="8"/>
        <v>1.3147677605639062E-4</v>
      </c>
      <c r="U55">
        <f t="shared" si="9"/>
        <v>3.62597264270417E-2</v>
      </c>
    </row>
    <row r="56" spans="1:21">
      <c r="A56" t="s">
        <v>48</v>
      </c>
      <c r="C56" s="95">
        <v>50451.287499999999</v>
      </c>
      <c r="D56" s="16">
        <v>4.0000000000000002E-4</v>
      </c>
      <c r="E56">
        <f t="shared" si="12"/>
        <v>19154.193113169258</v>
      </c>
      <c r="F56">
        <f t="shared" si="2"/>
        <v>19154</v>
      </c>
      <c r="G56">
        <f t="shared" si="13"/>
        <v>8.5989320003136527E-2</v>
      </c>
      <c r="I56">
        <f t="shared" si="11"/>
        <v>8.5989320003136527E-2</v>
      </c>
      <c r="P56">
        <f t="shared" si="6"/>
        <v>8.901681125433919E-2</v>
      </c>
      <c r="Q56" s="2">
        <f t="shared" si="14"/>
        <v>35432.787499999999</v>
      </c>
      <c r="R56">
        <f t="shared" si="7"/>
        <v>9.1657032761086656E-6</v>
      </c>
      <c r="S56">
        <v>0.1</v>
      </c>
      <c r="T56">
        <f t="shared" si="8"/>
        <v>9.1657032761086659E-7</v>
      </c>
      <c r="U56">
        <f t="shared" si="9"/>
        <v>-3.027491251202663E-3</v>
      </c>
    </row>
    <row r="57" spans="1:21">
      <c r="A57" t="s">
        <v>50</v>
      </c>
      <c r="C57" s="95">
        <v>50717.569900000002</v>
      </c>
      <c r="D57" s="16">
        <v>2.9999999999999997E-4</v>
      </c>
      <c r="E57">
        <f t="shared" si="12"/>
        <v>19752.205031168978</v>
      </c>
      <c r="F57">
        <f t="shared" si="2"/>
        <v>19752</v>
      </c>
      <c r="G57">
        <f t="shared" si="13"/>
        <v>9.1296160004276317E-2</v>
      </c>
      <c r="I57">
        <f t="shared" si="11"/>
        <v>9.1296160004276317E-2</v>
      </c>
      <c r="P57">
        <f t="shared" si="6"/>
        <v>9.2813454136058848E-2</v>
      </c>
      <c r="Q57" s="2">
        <f t="shared" si="14"/>
        <v>35699.069900000002</v>
      </c>
      <c r="R57">
        <f t="shared" si="7"/>
        <v>2.3021814823417068E-6</v>
      </c>
      <c r="S57">
        <v>0.1</v>
      </c>
      <c r="T57">
        <f t="shared" si="8"/>
        <v>2.3021814823417069E-7</v>
      </c>
      <c r="U57">
        <f t="shared" si="9"/>
        <v>-1.5172941317825317E-3</v>
      </c>
    </row>
    <row r="58" spans="1:21">
      <c r="A58" t="s">
        <v>14</v>
      </c>
      <c r="C58" s="16">
        <v>41922.319499999998</v>
      </c>
      <c r="D58" s="16" t="s">
        <v>16</v>
      </c>
      <c r="E58">
        <f t="shared" si="12"/>
        <v>0</v>
      </c>
      <c r="F58">
        <f t="shared" ref="F58:F77" si="15">ROUND(2*E58,0)/2</f>
        <v>0</v>
      </c>
      <c r="G58">
        <f t="shared" si="13"/>
        <v>0</v>
      </c>
      <c r="H58">
        <f>+G58</f>
        <v>0</v>
      </c>
      <c r="P58">
        <f t="shared" ref="P58:P89" si="16">+D$11+D$12*F58+D$13*F58^2</f>
        <v>-4.5430700931319221E-3</v>
      </c>
      <c r="Q58" s="2">
        <f t="shared" si="14"/>
        <v>26903.819499999998</v>
      </c>
      <c r="R58">
        <f t="shared" ref="R58:R89" si="17">+(G58-P58)^2</f>
        <v>2.063948587110969E-5</v>
      </c>
      <c r="S58">
        <v>0.1</v>
      </c>
      <c r="T58">
        <f t="shared" ref="T58:T89" si="18">+S58*R58</f>
        <v>2.063948587110969E-6</v>
      </c>
      <c r="U58">
        <f t="shared" ref="U58:U89" si="19">+(G58-P58)</f>
        <v>4.5430700931319221E-3</v>
      </c>
    </row>
    <row r="59" spans="1:21">
      <c r="A59" t="s">
        <v>41</v>
      </c>
      <c r="C59" s="95">
        <v>41922.539400000001</v>
      </c>
      <c r="D59" s="16"/>
      <c r="E59">
        <f t="shared" si="12"/>
        <v>0.49384721172087936</v>
      </c>
      <c r="F59">
        <f t="shared" si="15"/>
        <v>0.5</v>
      </c>
      <c r="G59">
        <f t="shared" si="13"/>
        <v>-2.739709998422768E-3</v>
      </c>
      <c r="K59">
        <f>+G59</f>
        <v>-2.739709998422768E-3</v>
      </c>
      <c r="P59">
        <f t="shared" si="16"/>
        <v>-4.5413377459999722E-3</v>
      </c>
      <c r="Q59" s="2">
        <f t="shared" si="14"/>
        <v>26904.039400000001</v>
      </c>
      <c r="R59">
        <f t="shared" si="17"/>
        <v>3.2458625408401103E-6</v>
      </c>
      <c r="S59">
        <v>1</v>
      </c>
      <c r="T59">
        <f t="shared" si="18"/>
        <v>3.2458625408401103E-6</v>
      </c>
      <c r="U59">
        <f t="shared" si="19"/>
        <v>1.8016277475772042E-3</v>
      </c>
    </row>
    <row r="60" spans="1:21">
      <c r="A60" t="s">
        <v>42</v>
      </c>
      <c r="C60" s="95">
        <v>43491.035499999998</v>
      </c>
      <c r="D60" s="16"/>
      <c r="E60">
        <f t="shared" si="12"/>
        <v>3522.9923718459759</v>
      </c>
      <c r="F60">
        <f t="shared" si="15"/>
        <v>3523</v>
      </c>
      <c r="G60">
        <f t="shared" si="13"/>
        <v>-3.3966600021813065E-3</v>
      </c>
      <c r="K60">
        <f>+G60</f>
        <v>-3.3966600021813065E-3</v>
      </c>
      <c r="P60">
        <f t="shared" si="16"/>
        <v>8.58302920877951E-3</v>
      </c>
      <c r="Q60" s="2">
        <f t="shared" si="14"/>
        <v>28472.535499999998</v>
      </c>
      <c r="R60">
        <f t="shared" si="17"/>
        <v>1.4351295359121098E-4</v>
      </c>
      <c r="S60">
        <v>1</v>
      </c>
      <c r="T60">
        <f t="shared" si="18"/>
        <v>1.4351295359121098E-4</v>
      </c>
      <c r="U60">
        <f t="shared" si="19"/>
        <v>-1.1979689210960816E-2</v>
      </c>
    </row>
    <row r="61" spans="1:21">
      <c r="A61" t="s">
        <v>43</v>
      </c>
      <c r="B61" t="s">
        <v>51</v>
      </c>
      <c r="C61" s="95">
        <v>44228.645799999998</v>
      </c>
      <c r="D61" s="16"/>
      <c r="E61">
        <f t="shared" si="12"/>
        <v>5179.5034677326894</v>
      </c>
      <c r="F61">
        <f t="shared" si="15"/>
        <v>5179.5</v>
      </c>
      <c r="G61">
        <f t="shared" si="13"/>
        <v>1.5441100040334277E-3</v>
      </c>
      <c r="K61">
        <f>+G61</f>
        <v>1.5441100040334277E-3</v>
      </c>
      <c r="P61">
        <f t="shared" si="16"/>
        <v>1.5390921723177537E-2</v>
      </c>
      <c r="Q61" s="2">
        <f t="shared" si="14"/>
        <v>29210.145799999998</v>
      </c>
      <c r="R61">
        <f t="shared" si="17"/>
        <v>1.9173419478542666E-4</v>
      </c>
      <c r="S61">
        <v>1</v>
      </c>
      <c r="T61">
        <f t="shared" si="18"/>
        <v>1.9173419478542666E-4</v>
      </c>
      <c r="U61">
        <f t="shared" si="19"/>
        <v>-1.3846811719144109E-2</v>
      </c>
    </row>
    <row r="62" spans="1:21">
      <c r="A62" t="s">
        <v>42</v>
      </c>
      <c r="B62" t="s">
        <v>51</v>
      </c>
      <c r="C62" s="95">
        <v>44571.959199999998</v>
      </c>
      <c r="D62" s="16"/>
      <c r="E62">
        <f t="shared" si="12"/>
        <v>5950.5101313687483</v>
      </c>
      <c r="F62">
        <f t="shared" si="15"/>
        <v>5950.5</v>
      </c>
      <c r="G62">
        <f t="shared" si="13"/>
        <v>4.5112899970263243E-3</v>
      </c>
      <c r="K62">
        <f>+G62</f>
        <v>4.5112899970263243E-3</v>
      </c>
      <c r="P62">
        <f t="shared" si="16"/>
        <v>1.8698330357923645E-2</v>
      </c>
      <c r="Q62" s="2">
        <f t="shared" si="14"/>
        <v>29553.459199999998</v>
      </c>
      <c r="R62">
        <f t="shared" si="17"/>
        <v>2.0127211420172957E-4</v>
      </c>
      <c r="S62">
        <v>1</v>
      </c>
      <c r="T62">
        <f t="shared" si="18"/>
        <v>2.0127211420172957E-4</v>
      </c>
      <c r="U62">
        <f t="shared" si="19"/>
        <v>-1.418704036089732E-2</v>
      </c>
    </row>
    <row r="63" spans="1:21">
      <c r="A63" t="s">
        <v>42</v>
      </c>
      <c r="B63" t="s">
        <v>51</v>
      </c>
      <c r="C63" s="95">
        <v>44591.997499999998</v>
      </c>
      <c r="D63" s="16"/>
      <c r="E63">
        <f t="shared" si="12"/>
        <v>5995.5117620302326</v>
      </c>
      <c r="F63">
        <f t="shared" si="15"/>
        <v>5995.5</v>
      </c>
      <c r="G63">
        <f t="shared" si="13"/>
        <v>5.2373899961821735E-3</v>
      </c>
      <c r="K63">
        <f>+G63</f>
        <v>5.2373899961821735E-3</v>
      </c>
      <c r="P63">
        <f t="shared" si="16"/>
        <v>1.8894091960178248E-2</v>
      </c>
      <c r="Q63" s="2">
        <f t="shared" si="14"/>
        <v>29573.497499999998</v>
      </c>
      <c r="R63">
        <f t="shared" si="17"/>
        <v>1.8650550853341422E-4</v>
      </c>
      <c r="S63">
        <v>1</v>
      </c>
      <c r="T63">
        <f t="shared" si="18"/>
        <v>1.8650550853341422E-4</v>
      </c>
      <c r="U63">
        <f t="shared" si="19"/>
        <v>-1.3656701963996074E-2</v>
      </c>
    </row>
    <row r="64" spans="1:21">
      <c r="A64" t="s">
        <v>45</v>
      </c>
      <c r="C64" s="95">
        <v>46825.322</v>
      </c>
      <c r="D64" s="16"/>
      <c r="E64">
        <f t="shared" si="12"/>
        <v>11011.069184378659</v>
      </c>
      <c r="F64">
        <f t="shared" si="15"/>
        <v>11011</v>
      </c>
      <c r="G64">
        <f t="shared" si="13"/>
        <v>3.080638000392355E-2</v>
      </c>
      <c r="I64">
        <f>+G64</f>
        <v>3.080638000392355E-2</v>
      </c>
      <c r="P64">
        <f t="shared" si="16"/>
        <v>4.2594391753527971E-2</v>
      </c>
      <c r="Q64" s="2">
        <f t="shared" si="14"/>
        <v>31806.822</v>
      </c>
      <c r="R64">
        <f t="shared" si="17"/>
        <v>1.3895722100881188E-4</v>
      </c>
      <c r="S64">
        <v>0.1</v>
      </c>
      <c r="T64">
        <f t="shared" si="18"/>
        <v>1.3895722100881189E-5</v>
      </c>
      <c r="U64">
        <f t="shared" si="19"/>
        <v>-1.1788011749604421E-2</v>
      </c>
    </row>
    <row r="65" spans="1:21">
      <c r="A65" t="s">
        <v>46</v>
      </c>
      <c r="C65" s="95">
        <v>50096.3969</v>
      </c>
      <c r="D65" s="16"/>
      <c r="E65">
        <f t="shared" si="12"/>
        <v>18357.186595329295</v>
      </c>
      <c r="F65">
        <f t="shared" si="15"/>
        <v>18357</v>
      </c>
      <c r="G65">
        <f t="shared" si="13"/>
        <v>8.3087060003890656E-2</v>
      </c>
      <c r="K65">
        <f t="shared" ref="K65:K70" si="20">+G65</f>
        <v>8.3087060003890656E-2</v>
      </c>
      <c r="P65">
        <f t="shared" si="16"/>
        <v>8.4039159954293147E-2</v>
      </c>
      <c r="Q65" s="2">
        <f t="shared" si="14"/>
        <v>35077.8969</v>
      </c>
      <c r="R65">
        <f t="shared" si="17"/>
        <v>9.0649431555642531E-7</v>
      </c>
      <c r="S65">
        <v>1</v>
      </c>
      <c r="T65">
        <f t="shared" si="18"/>
        <v>9.0649431555642531E-7</v>
      </c>
      <c r="U65">
        <f t="shared" si="19"/>
        <v>-9.5209995040249074E-4</v>
      </c>
    </row>
    <row r="66" spans="1:21">
      <c r="A66" t="s">
        <v>46</v>
      </c>
      <c r="B66" s="10"/>
      <c r="C66" s="10">
        <v>50096.3969</v>
      </c>
      <c r="D66" s="16"/>
      <c r="E66">
        <f t="shared" si="12"/>
        <v>18357.186595329295</v>
      </c>
      <c r="F66">
        <f t="shared" si="15"/>
        <v>18357</v>
      </c>
      <c r="G66">
        <f t="shared" si="13"/>
        <v>8.3087060003890656E-2</v>
      </c>
      <c r="K66">
        <f t="shared" si="20"/>
        <v>8.3087060003890656E-2</v>
      </c>
      <c r="P66">
        <f t="shared" si="16"/>
        <v>8.4039159954293147E-2</v>
      </c>
      <c r="Q66" s="2">
        <f t="shared" si="14"/>
        <v>35077.8969</v>
      </c>
      <c r="R66">
        <f t="shared" si="17"/>
        <v>9.0649431555642531E-7</v>
      </c>
      <c r="S66">
        <v>1</v>
      </c>
      <c r="T66">
        <f t="shared" si="18"/>
        <v>9.0649431555642531E-7</v>
      </c>
      <c r="U66">
        <f t="shared" si="19"/>
        <v>-9.5209995040249074E-4</v>
      </c>
    </row>
    <row r="67" spans="1:21">
      <c r="A67" t="s">
        <v>46</v>
      </c>
      <c r="C67" s="95">
        <v>50105.301700000004</v>
      </c>
      <c r="D67" s="16"/>
      <c r="E67">
        <f t="shared" si="12"/>
        <v>18377.18482475567</v>
      </c>
      <c r="F67">
        <f t="shared" si="15"/>
        <v>18377</v>
      </c>
      <c r="G67">
        <f t="shared" si="13"/>
        <v>8.2298660003289115E-2</v>
      </c>
      <c r="K67">
        <f t="shared" si="20"/>
        <v>8.2298660003289115E-2</v>
      </c>
      <c r="P67">
        <f t="shared" si="16"/>
        <v>8.416291761116293E-2</v>
      </c>
      <c r="Q67" s="2">
        <f t="shared" si="14"/>
        <v>35086.801700000004</v>
      </c>
      <c r="R67">
        <f t="shared" si="17"/>
        <v>3.4754564285153987E-6</v>
      </c>
      <c r="S67">
        <v>1</v>
      </c>
      <c r="T67">
        <f t="shared" si="18"/>
        <v>3.4754564285153987E-6</v>
      </c>
      <c r="U67">
        <f t="shared" si="19"/>
        <v>-1.8642576078738149E-3</v>
      </c>
    </row>
    <row r="68" spans="1:21">
      <c r="A68" t="s">
        <v>46</v>
      </c>
      <c r="B68" s="10"/>
      <c r="C68" s="10">
        <v>50105.301700000004</v>
      </c>
      <c r="D68" s="16"/>
      <c r="E68">
        <f t="shared" si="12"/>
        <v>18377.18482475567</v>
      </c>
      <c r="F68">
        <f t="shared" si="15"/>
        <v>18377</v>
      </c>
      <c r="G68">
        <f t="shared" si="13"/>
        <v>8.2298660003289115E-2</v>
      </c>
      <c r="K68">
        <f t="shared" si="20"/>
        <v>8.2298660003289115E-2</v>
      </c>
      <c r="P68">
        <f t="shared" si="16"/>
        <v>8.416291761116293E-2</v>
      </c>
      <c r="Q68" s="2">
        <f t="shared" si="14"/>
        <v>35086.801700000004</v>
      </c>
      <c r="R68">
        <f t="shared" si="17"/>
        <v>3.4754564285153987E-6</v>
      </c>
      <c r="S68">
        <v>1</v>
      </c>
      <c r="T68">
        <f t="shared" si="18"/>
        <v>3.4754564285153987E-6</v>
      </c>
      <c r="U68">
        <f t="shared" si="19"/>
        <v>-1.8642576078738149E-3</v>
      </c>
    </row>
    <row r="69" spans="1:21">
      <c r="A69" t="s">
        <v>58</v>
      </c>
      <c r="C69" s="10">
        <v>50451.287499999999</v>
      </c>
      <c r="D69" s="10">
        <v>4.0000000000000002E-4</v>
      </c>
      <c r="E69">
        <f t="shared" si="12"/>
        <v>19154.193113169258</v>
      </c>
      <c r="F69">
        <f t="shared" si="15"/>
        <v>19154</v>
      </c>
      <c r="G69">
        <f t="shared" si="13"/>
        <v>8.5989320003136527E-2</v>
      </c>
      <c r="K69">
        <f t="shared" si="20"/>
        <v>8.5989320003136527E-2</v>
      </c>
      <c r="P69">
        <f t="shared" si="16"/>
        <v>8.901681125433919E-2</v>
      </c>
      <c r="Q69" s="2">
        <f t="shared" si="14"/>
        <v>35432.787499999999</v>
      </c>
      <c r="R69">
        <f t="shared" si="17"/>
        <v>9.1657032761086656E-6</v>
      </c>
      <c r="S69">
        <v>1</v>
      </c>
      <c r="T69">
        <f t="shared" si="18"/>
        <v>9.1657032761086656E-6</v>
      </c>
      <c r="U69">
        <f t="shared" si="19"/>
        <v>-3.027491251202663E-3</v>
      </c>
    </row>
    <row r="70" spans="1:21">
      <c r="A70" t="s">
        <v>59</v>
      </c>
      <c r="B70" s="10"/>
      <c r="C70" s="10">
        <v>50717.569900000002</v>
      </c>
      <c r="D70" s="10">
        <v>2.9999999999999997E-4</v>
      </c>
      <c r="E70">
        <f t="shared" si="12"/>
        <v>19752.205031168978</v>
      </c>
      <c r="F70">
        <f t="shared" si="15"/>
        <v>19752</v>
      </c>
      <c r="G70">
        <f t="shared" si="13"/>
        <v>9.1296160004276317E-2</v>
      </c>
      <c r="K70">
        <f t="shared" si="20"/>
        <v>9.1296160004276317E-2</v>
      </c>
      <c r="P70">
        <f t="shared" si="16"/>
        <v>9.2813454136058848E-2</v>
      </c>
      <c r="Q70" s="2">
        <f t="shared" si="14"/>
        <v>35699.069900000002</v>
      </c>
      <c r="R70">
        <f t="shared" si="17"/>
        <v>2.3021814823417068E-6</v>
      </c>
      <c r="S70">
        <v>1</v>
      </c>
      <c r="T70">
        <f t="shared" si="18"/>
        <v>2.3021814823417068E-6</v>
      </c>
      <c r="U70">
        <f t="shared" si="19"/>
        <v>-1.5172941317825317E-3</v>
      </c>
    </row>
    <row r="71" spans="1:21">
      <c r="A71" t="s">
        <v>50</v>
      </c>
      <c r="C71" s="95">
        <v>50769.444199999998</v>
      </c>
      <c r="D71" s="16">
        <v>4.0000000000000002E-4</v>
      </c>
      <c r="E71">
        <f t="shared" si="12"/>
        <v>19868.703341376076</v>
      </c>
      <c r="F71">
        <f t="shared" si="15"/>
        <v>19868.5</v>
      </c>
      <c r="G71">
        <f t="shared" si="13"/>
        <v>9.0543730002536904E-2</v>
      </c>
      <c r="I71">
        <f>+G71</f>
        <v>9.0543730002536904E-2</v>
      </c>
      <c r="P71">
        <f t="shared" si="16"/>
        <v>9.355927194862837E-2</v>
      </c>
      <c r="Q71" s="2">
        <f t="shared" si="14"/>
        <v>35750.944199999998</v>
      </c>
      <c r="R71">
        <f t="shared" si="17"/>
        <v>9.0934932286371041E-6</v>
      </c>
      <c r="S71">
        <v>0.1</v>
      </c>
      <c r="T71">
        <f t="shared" si="18"/>
        <v>9.093493228637105E-7</v>
      </c>
      <c r="U71">
        <f t="shared" si="19"/>
        <v>-3.0155419460914656E-3</v>
      </c>
    </row>
    <row r="72" spans="1:21">
      <c r="A72" t="s">
        <v>59</v>
      </c>
      <c r="B72" s="10" t="s">
        <v>51</v>
      </c>
      <c r="C72" s="10">
        <v>50769.444199999998</v>
      </c>
      <c r="D72" s="10">
        <v>4.0000000000000002E-4</v>
      </c>
      <c r="E72">
        <f t="shared" si="12"/>
        <v>19868.703341376076</v>
      </c>
      <c r="F72">
        <f t="shared" si="15"/>
        <v>19868.5</v>
      </c>
      <c r="G72">
        <f t="shared" si="13"/>
        <v>9.0543730002536904E-2</v>
      </c>
      <c r="K72">
        <f>+G72</f>
        <v>9.0543730002536904E-2</v>
      </c>
      <c r="P72">
        <f t="shared" si="16"/>
        <v>9.355927194862837E-2</v>
      </c>
      <c r="Q72" s="2">
        <f t="shared" si="14"/>
        <v>35750.944199999998</v>
      </c>
      <c r="R72">
        <f t="shared" si="17"/>
        <v>9.0934932286371041E-6</v>
      </c>
      <c r="S72">
        <v>1</v>
      </c>
      <c r="T72">
        <f t="shared" si="18"/>
        <v>9.0934932286371041E-6</v>
      </c>
      <c r="U72">
        <f t="shared" si="19"/>
        <v>-3.0155419460914656E-3</v>
      </c>
    </row>
    <row r="73" spans="1:21">
      <c r="A73" t="s">
        <v>57</v>
      </c>
      <c r="C73" s="16">
        <v>51208.274799999999</v>
      </c>
      <c r="D73" s="16">
        <v>4.0000000000000002E-4</v>
      </c>
      <c r="E73">
        <f t="shared" si="12"/>
        <v>20854.220704832936</v>
      </c>
      <c r="F73">
        <f t="shared" si="15"/>
        <v>20854</v>
      </c>
      <c r="G73">
        <f t="shared" si="13"/>
        <v>9.8275320000539068E-2</v>
      </c>
      <c r="K73">
        <f>+G73</f>
        <v>9.8275320000539068E-2</v>
      </c>
      <c r="P73">
        <f t="shared" si="16"/>
        <v>9.9948825179761225E-2</v>
      </c>
      <c r="Q73" s="2">
        <f t="shared" si="14"/>
        <v>36189.774799999999</v>
      </c>
      <c r="R73">
        <f t="shared" si="17"/>
        <v>2.8006195848833828E-6</v>
      </c>
      <c r="S73">
        <v>1</v>
      </c>
      <c r="T73">
        <f t="shared" si="18"/>
        <v>2.8006195848833828E-6</v>
      </c>
      <c r="U73">
        <f t="shared" si="19"/>
        <v>-1.6735051792221567E-3</v>
      </c>
    </row>
    <row r="74" spans="1:21">
      <c r="A74" s="12" t="s">
        <v>60</v>
      </c>
      <c r="B74" s="5" t="s">
        <v>51</v>
      </c>
      <c r="C74" s="16">
        <v>51901.358800000002</v>
      </c>
      <c r="D74" s="16">
        <v>5.9999999999999995E-4</v>
      </c>
      <c r="E74">
        <f t="shared" si="12"/>
        <v>22410.735488291833</v>
      </c>
      <c r="F74">
        <f t="shared" si="15"/>
        <v>22410.5</v>
      </c>
      <c r="G74">
        <f t="shared" si="13"/>
        <v>0.10485809000238078</v>
      </c>
      <c r="K74">
        <f>+G74</f>
        <v>0.10485809000238078</v>
      </c>
      <c r="P74">
        <f t="shared" si="16"/>
        <v>0.11033381290217836</v>
      </c>
      <c r="Q74" s="2">
        <f t="shared" si="14"/>
        <v>36882.858800000002</v>
      </c>
      <c r="R74">
        <f t="shared" si="17"/>
        <v>2.9983541275367684E-5</v>
      </c>
      <c r="S74">
        <v>1</v>
      </c>
      <c r="T74">
        <f t="shared" si="18"/>
        <v>2.9983541275367684E-5</v>
      </c>
      <c r="U74">
        <f t="shared" si="19"/>
        <v>-5.475722899797586E-3</v>
      </c>
    </row>
    <row r="75" spans="1:21">
      <c r="A75" t="s">
        <v>319</v>
      </c>
      <c r="B75" t="s">
        <v>51</v>
      </c>
      <c r="C75" s="16">
        <v>52233.098299999998</v>
      </c>
      <c r="D75" s="16" t="s">
        <v>420</v>
      </c>
      <c r="E75">
        <f t="shared" si="12"/>
        <v>23155.749708800824</v>
      </c>
      <c r="F75">
        <f t="shared" si="15"/>
        <v>23155.5</v>
      </c>
      <c r="G75">
        <f t="shared" si="13"/>
        <v>0.11119019000034314</v>
      </c>
      <c r="J75">
        <f>+G75</f>
        <v>0.11119019000034314</v>
      </c>
      <c r="P75">
        <f t="shared" si="16"/>
        <v>0.11543157320258116</v>
      </c>
      <c r="Q75" s="2">
        <f t="shared" si="14"/>
        <v>37214.598299999998</v>
      </c>
      <c r="R75">
        <f t="shared" si="17"/>
        <v>1.7989331468226836E-5</v>
      </c>
      <c r="S75">
        <v>1</v>
      </c>
      <c r="T75">
        <f t="shared" si="18"/>
        <v>1.7989331468226836E-5</v>
      </c>
      <c r="U75">
        <f t="shared" si="19"/>
        <v>-4.2413832022380193E-3</v>
      </c>
    </row>
    <row r="76" spans="1:21">
      <c r="A76" t="s">
        <v>319</v>
      </c>
      <c r="B76" t="s">
        <v>56</v>
      </c>
      <c r="C76" s="16">
        <v>52235.0985</v>
      </c>
      <c r="D76" s="16" t="s">
        <v>420</v>
      </c>
      <c r="E76">
        <f t="shared" si="12"/>
        <v>23160.241719682446</v>
      </c>
      <c r="F76">
        <f t="shared" si="15"/>
        <v>23160</v>
      </c>
      <c r="G76">
        <f t="shared" si="13"/>
        <v>0.10763280000537634</v>
      </c>
      <c r="J76">
        <f>+G76</f>
        <v>0.10763280000537634</v>
      </c>
      <c r="P76">
        <f t="shared" si="16"/>
        <v>0.11546261507760339</v>
      </c>
      <c r="Q76" s="2">
        <f t="shared" si="14"/>
        <v>37216.5985</v>
      </c>
      <c r="R76">
        <f t="shared" si="17"/>
        <v>6.1306004065273846E-5</v>
      </c>
      <c r="S76">
        <v>1</v>
      </c>
      <c r="T76">
        <f t="shared" si="18"/>
        <v>6.1306004065273846E-5</v>
      </c>
      <c r="U76">
        <f t="shared" si="19"/>
        <v>-7.8298150722270476E-3</v>
      </c>
    </row>
    <row r="77" spans="1:21">
      <c r="A77" t="s">
        <v>319</v>
      </c>
      <c r="B77" t="s">
        <v>51</v>
      </c>
      <c r="C77" s="16">
        <v>52237.105499999998</v>
      </c>
      <c r="D77" s="16" t="s">
        <v>420</v>
      </c>
      <c r="E77">
        <f t="shared" si="12"/>
        <v>23164.749001873926</v>
      </c>
      <c r="F77">
        <f t="shared" si="15"/>
        <v>23164.5</v>
      </c>
      <c r="G77">
        <f t="shared" si="13"/>
        <v>0.11087540999869816</v>
      </c>
      <c r="J77">
        <f>+G77</f>
        <v>0.11087540999869816</v>
      </c>
      <c r="P77">
        <f t="shared" si="16"/>
        <v>0.11549365995503863</v>
      </c>
      <c r="Q77" s="2">
        <f t="shared" si="14"/>
        <v>37218.605499999998</v>
      </c>
      <c r="R77">
        <f t="shared" si="17"/>
        <v>2.1328232659238754E-5</v>
      </c>
      <c r="S77">
        <v>1</v>
      </c>
      <c r="T77">
        <f t="shared" si="18"/>
        <v>2.1328232659238754E-5</v>
      </c>
      <c r="U77">
        <f t="shared" si="19"/>
        <v>-4.61824995634047E-3</v>
      </c>
    </row>
    <row r="78" spans="1:21">
      <c r="A78" t="s">
        <v>319</v>
      </c>
      <c r="B78" t="s">
        <v>51</v>
      </c>
      <c r="C78" s="16">
        <v>52241.114399999999</v>
      </c>
      <c r="D78" s="16" t="s">
        <v>420</v>
      </c>
      <c r="E78">
        <f t="shared" si="12"/>
        <v>23173.752112774495</v>
      </c>
      <c r="F78" s="99">
        <f>ROUND(2*E78,0)/2-0.5</f>
        <v>23173.5</v>
      </c>
      <c r="G78">
        <f t="shared" si="13"/>
        <v>0.11226062999776332</v>
      </c>
      <c r="J78">
        <f>+G78</f>
        <v>0.11226062999776332</v>
      </c>
      <c r="P78">
        <f t="shared" si="16"/>
        <v>0.11555575871714807</v>
      </c>
      <c r="Q78" s="2">
        <f t="shared" si="14"/>
        <v>37222.614399999999</v>
      </c>
      <c r="R78">
        <f t="shared" si="17"/>
        <v>1.0857873277314212E-5</v>
      </c>
      <c r="S78">
        <v>1</v>
      </c>
      <c r="T78">
        <f t="shared" si="18"/>
        <v>1.0857873277314212E-5</v>
      </c>
      <c r="U78">
        <f t="shared" si="19"/>
        <v>-3.2951287193847545E-3</v>
      </c>
    </row>
    <row r="79" spans="1:21">
      <c r="A79" t="s">
        <v>319</v>
      </c>
      <c r="B79" t="s">
        <v>51</v>
      </c>
      <c r="C79" s="16">
        <v>52254.916700000002</v>
      </c>
      <c r="D79" s="16" t="s">
        <v>420</v>
      </c>
      <c r="E79">
        <f t="shared" si="12"/>
        <v>23204.749053976051</v>
      </c>
      <c r="F79">
        <f>ROUND(2*E79,0)/2</f>
        <v>23204.5</v>
      </c>
      <c r="G79">
        <f t="shared" si="13"/>
        <v>0.11089861000073142</v>
      </c>
      <c r="J79">
        <f>+G79</f>
        <v>0.11089861000073142</v>
      </c>
      <c r="O79">
        <f ca="1">+C$11+C$12*$F79</f>
        <v>0.11036756165083714</v>
      </c>
      <c r="P79">
        <f t="shared" si="16"/>
        <v>0.11576974637903378</v>
      </c>
      <c r="Q79" s="2">
        <f t="shared" si="14"/>
        <v>37236.416700000002</v>
      </c>
      <c r="R79">
        <f t="shared" si="17"/>
        <v>2.3727969616020631E-5</v>
      </c>
      <c r="S79">
        <v>1</v>
      </c>
      <c r="T79">
        <f t="shared" si="18"/>
        <v>2.3727969616020631E-5</v>
      </c>
      <c r="U79">
        <f t="shared" si="19"/>
        <v>-4.8711363783023598E-3</v>
      </c>
    </row>
    <row r="80" spans="1:21">
      <c r="A80" t="s">
        <v>190</v>
      </c>
      <c r="B80" t="s">
        <v>56</v>
      </c>
      <c r="C80">
        <v>52500.044999999998</v>
      </c>
      <c r="D80" t="s">
        <v>177</v>
      </c>
      <c r="E80">
        <f t="shared" si="12"/>
        <v>23755.253499027647</v>
      </c>
      <c r="F80" s="99">
        <f t="shared" ref="F80:F126" si="21">ROUND(2*E80,0)/2-0.5</f>
        <v>23755</v>
      </c>
      <c r="G80">
        <f t="shared" si="13"/>
        <v>0.11287789999914821</v>
      </c>
      <c r="L80">
        <f>+G80</f>
        <v>0.11287789999914821</v>
      </c>
      <c r="P80">
        <f t="shared" si="16"/>
        <v>0.1195934844347096</v>
      </c>
      <c r="Q80" s="2">
        <f t="shared" si="14"/>
        <v>37481.544999999998</v>
      </c>
      <c r="R80">
        <f t="shared" si="17"/>
        <v>4.5099074311154381E-5</v>
      </c>
      <c r="S80">
        <v>1</v>
      </c>
      <c r="T80">
        <f t="shared" si="18"/>
        <v>4.5099074311154381E-5</v>
      </c>
      <c r="U80">
        <f t="shared" si="19"/>
        <v>-6.7155844355613892E-3</v>
      </c>
    </row>
    <row r="81" spans="1:21">
      <c r="A81" t="s">
        <v>55</v>
      </c>
      <c r="B81" t="s">
        <v>56</v>
      </c>
      <c r="C81" s="16">
        <v>52569.5092</v>
      </c>
      <c r="D81" s="16">
        <v>6.9999999999999999E-4</v>
      </c>
      <c r="E81">
        <f t="shared" si="12"/>
        <v>23911.254870031953</v>
      </c>
      <c r="F81" s="99">
        <f t="shared" si="21"/>
        <v>23911</v>
      </c>
      <c r="G81">
        <f t="shared" si="13"/>
        <v>0.11348838000412798</v>
      </c>
      <c r="K81">
        <f>+G81</f>
        <v>0.11348838000412798</v>
      </c>
      <c r="P81">
        <f t="shared" si="16"/>
        <v>0.12068522109877391</v>
      </c>
      <c r="Q81" s="2">
        <f t="shared" si="14"/>
        <v>37551.0092</v>
      </c>
      <c r="R81">
        <f t="shared" si="17"/>
        <v>5.179452174158456E-5</v>
      </c>
      <c r="S81">
        <v>1</v>
      </c>
      <c r="T81">
        <f t="shared" si="18"/>
        <v>5.179452174158456E-5</v>
      </c>
      <c r="U81">
        <f t="shared" si="19"/>
        <v>-7.1968410946459394E-3</v>
      </c>
    </row>
    <row r="82" spans="1:21">
      <c r="A82" s="13" t="s">
        <v>55</v>
      </c>
      <c r="B82" s="14" t="s">
        <v>56</v>
      </c>
      <c r="C82" s="96">
        <v>52569.5092</v>
      </c>
      <c r="D82" s="96">
        <v>6.9999999999999999E-4</v>
      </c>
      <c r="E82">
        <f t="shared" si="12"/>
        <v>23911.254870031953</v>
      </c>
      <c r="F82" s="99">
        <f t="shared" si="21"/>
        <v>23911</v>
      </c>
      <c r="G82">
        <f t="shared" si="13"/>
        <v>0.11348838000412798</v>
      </c>
      <c r="K82">
        <f>+G82</f>
        <v>0.11348838000412798</v>
      </c>
      <c r="P82">
        <f t="shared" si="16"/>
        <v>0.12068522109877391</v>
      </c>
      <c r="Q82" s="2">
        <f t="shared" si="14"/>
        <v>37551.0092</v>
      </c>
      <c r="R82">
        <f t="shared" si="17"/>
        <v>5.179452174158456E-5</v>
      </c>
      <c r="S82">
        <v>1</v>
      </c>
      <c r="T82">
        <f t="shared" si="18"/>
        <v>5.179452174158456E-5</v>
      </c>
      <c r="U82">
        <f t="shared" si="19"/>
        <v>-7.1968410946459394E-3</v>
      </c>
    </row>
    <row r="83" spans="1:21">
      <c r="A83" t="s">
        <v>340</v>
      </c>
      <c r="B83" t="s">
        <v>56</v>
      </c>
      <c r="C83" s="16">
        <v>52638.5288</v>
      </c>
      <c r="D83" s="16" t="s">
        <v>418</v>
      </c>
      <c r="E83">
        <f t="shared" si="12"/>
        <v>24066.257766864685</v>
      </c>
      <c r="F83" s="99">
        <f t="shared" si="21"/>
        <v>24066</v>
      </c>
      <c r="G83">
        <f t="shared" si="13"/>
        <v>0.11477828000352019</v>
      </c>
      <c r="I83">
        <f>+G83</f>
        <v>0.11477828000352019</v>
      </c>
      <c r="P83">
        <f t="shared" si="16"/>
        <v>0.12177353306368069</v>
      </c>
      <c r="Q83" s="2">
        <f t="shared" si="14"/>
        <v>37620.0288</v>
      </c>
      <c r="R83">
        <f t="shared" si="17"/>
        <v>4.8933565375684766E-5</v>
      </c>
      <c r="S83">
        <v>0.1</v>
      </c>
      <c r="T83">
        <f t="shared" si="18"/>
        <v>4.8933565375684766E-6</v>
      </c>
      <c r="U83">
        <f t="shared" si="19"/>
        <v>-6.9952530601604945E-3</v>
      </c>
    </row>
    <row r="84" spans="1:21">
      <c r="A84" t="s">
        <v>193</v>
      </c>
      <c r="B84" t="s">
        <v>51</v>
      </c>
      <c r="C84">
        <v>52961.141000000003</v>
      </c>
      <c r="D84" t="s">
        <v>177</v>
      </c>
      <c r="E84">
        <f t="shared" si="12"/>
        <v>24790.774071705371</v>
      </c>
      <c r="F84" s="99">
        <f t="shared" si="21"/>
        <v>24790.5</v>
      </c>
      <c r="G84">
        <f t="shared" si="13"/>
        <v>0.12203849000798073</v>
      </c>
      <c r="K84">
        <f>+G84</f>
        <v>0.12203849000798073</v>
      </c>
      <c r="P84">
        <f t="shared" si="16"/>
        <v>0.12690775162621498</v>
      </c>
      <c r="Q84" s="2">
        <f t="shared" si="14"/>
        <v>37942.641000000003</v>
      </c>
      <c r="R84">
        <f t="shared" si="17"/>
        <v>2.3709708706809278E-5</v>
      </c>
      <c r="S84">
        <v>1</v>
      </c>
      <c r="T84">
        <f t="shared" si="18"/>
        <v>2.3709708706809278E-5</v>
      </c>
      <c r="U84">
        <f t="shared" si="19"/>
        <v>-4.8692616182342552E-3</v>
      </c>
    </row>
    <row r="85" spans="1:21">
      <c r="A85" t="s">
        <v>193</v>
      </c>
      <c r="B85" t="s">
        <v>51</v>
      </c>
      <c r="C85">
        <v>52962.034200000002</v>
      </c>
      <c r="D85" t="s">
        <v>177</v>
      </c>
      <c r="E85">
        <f t="shared" ref="E85:E116" si="22">+(C85-C$7)/C$8</f>
        <v>24792.780003171953</v>
      </c>
      <c r="F85" s="99">
        <f t="shared" si="21"/>
        <v>24792.5</v>
      </c>
      <c r="G85">
        <f t="shared" ref="G85:G116" si="23">+C85-(C$7+F85*C$8)</f>
        <v>0.12467965000541881</v>
      </c>
      <c r="K85">
        <f>+G85</f>
        <v>0.12467965000541881</v>
      </c>
      <c r="P85">
        <f t="shared" si="16"/>
        <v>0.12692203247854272</v>
      </c>
      <c r="Q85" s="2">
        <f t="shared" ref="Q85:Q116" si="24">+C85-15018.5</f>
        <v>37943.534200000002</v>
      </c>
      <c r="R85">
        <f t="shared" si="17"/>
        <v>5.0282791557733306E-6</v>
      </c>
      <c r="S85">
        <v>1</v>
      </c>
      <c r="T85">
        <f t="shared" si="18"/>
        <v>5.0282791557733306E-6</v>
      </c>
      <c r="U85">
        <f t="shared" si="19"/>
        <v>-2.2423824731239161E-3</v>
      </c>
    </row>
    <row r="86" spans="1:21">
      <c r="A86" t="s">
        <v>193</v>
      </c>
      <c r="B86" t="s">
        <v>56</v>
      </c>
      <c r="C86">
        <v>52962.253799999999</v>
      </c>
      <c r="D86" t="s">
        <v>177</v>
      </c>
      <c r="E86">
        <f t="shared" si="22"/>
        <v>24793.273176649396</v>
      </c>
      <c r="F86" s="99">
        <f t="shared" si="21"/>
        <v>24793</v>
      </c>
      <c r="G86">
        <f t="shared" si="23"/>
        <v>0.12163994000002276</v>
      </c>
      <c r="K86">
        <f>+G86</f>
        <v>0.12163994000002276</v>
      </c>
      <c r="P86">
        <f t="shared" si="16"/>
        <v>0.12692560278429171</v>
      </c>
      <c r="Q86" s="2">
        <f t="shared" si="24"/>
        <v>37943.753799999999</v>
      </c>
      <c r="R86">
        <f t="shared" si="17"/>
        <v>2.7938231069005807E-5</v>
      </c>
      <c r="S86">
        <v>1</v>
      </c>
      <c r="T86">
        <f t="shared" si="18"/>
        <v>2.7938231069005807E-5</v>
      </c>
      <c r="U86">
        <f t="shared" si="19"/>
        <v>-5.2856627842689519E-3</v>
      </c>
    </row>
    <row r="87" spans="1:21">
      <c r="A87" s="114" t="s">
        <v>427</v>
      </c>
      <c r="B87" s="115" t="s">
        <v>56</v>
      </c>
      <c r="C87" s="114">
        <v>53686.511500000001</v>
      </c>
      <c r="D87" s="114">
        <v>1E-4</v>
      </c>
      <c r="E87">
        <f t="shared" si="22"/>
        <v>26419.797258988532</v>
      </c>
      <c r="F87" s="99">
        <f t="shared" si="21"/>
        <v>26419.5</v>
      </c>
      <c r="G87">
        <f t="shared" si="23"/>
        <v>0.13236331000371138</v>
      </c>
      <c r="K87">
        <f>+G87</f>
        <v>0.13236331000371138</v>
      </c>
      <c r="O87">
        <f ca="1">+C$11+C$12*$F87</f>
        <v>0.13986774154148537</v>
      </c>
      <c r="P87">
        <f t="shared" si="16"/>
        <v>0.13873598842347301</v>
      </c>
      <c r="Q87" s="2">
        <f t="shared" si="24"/>
        <v>38668.011500000001</v>
      </c>
      <c r="R87">
        <f t="shared" si="17"/>
        <v>4.0611030241695651E-5</v>
      </c>
      <c r="S87">
        <v>1</v>
      </c>
      <c r="T87">
        <f t="shared" si="18"/>
        <v>4.0611030241695651E-5</v>
      </c>
      <c r="U87">
        <f t="shared" si="19"/>
        <v>-6.3726784197616348E-3</v>
      </c>
    </row>
    <row r="88" spans="1:21">
      <c r="A88" t="s">
        <v>352</v>
      </c>
      <c r="B88" t="s">
        <v>56</v>
      </c>
      <c r="C88" s="16">
        <v>53695.195800000001</v>
      </c>
      <c r="D88" s="16" t="s">
        <v>420</v>
      </c>
      <c r="E88">
        <f t="shared" si="22"/>
        <v>26439.300293734672</v>
      </c>
      <c r="F88" s="99">
        <f t="shared" si="21"/>
        <v>26439</v>
      </c>
      <c r="G88">
        <f t="shared" si="23"/>
        <v>0.13371462000213796</v>
      </c>
      <c r="J88">
        <f>+G88</f>
        <v>0.13371462000213796</v>
      </c>
      <c r="O88">
        <f ca="1">+C$11+C$12*$F88</f>
        <v>0.14004666953771172</v>
      </c>
      <c r="P88">
        <f t="shared" si="16"/>
        <v>0.13887996181695078</v>
      </c>
      <c r="Q88" s="2">
        <f t="shared" si="24"/>
        <v>38676.695800000001</v>
      </c>
      <c r="R88">
        <f t="shared" si="17"/>
        <v>2.6680756063853779E-5</v>
      </c>
      <c r="S88">
        <v>1</v>
      </c>
      <c r="T88">
        <f t="shared" si="18"/>
        <v>2.6680756063853779E-5</v>
      </c>
      <c r="U88">
        <f t="shared" si="19"/>
        <v>-5.1653418148128183E-3</v>
      </c>
    </row>
    <row r="89" spans="1:21">
      <c r="A89" t="s">
        <v>352</v>
      </c>
      <c r="B89" t="s">
        <v>51</v>
      </c>
      <c r="C89" s="16">
        <v>53697.198199999999</v>
      </c>
      <c r="D89" s="16" t="s">
        <v>420</v>
      </c>
      <c r="E89">
        <f t="shared" si="22"/>
        <v>26443.797245334179</v>
      </c>
      <c r="F89" s="99">
        <f t="shared" si="21"/>
        <v>26443.5</v>
      </c>
      <c r="G89">
        <f t="shared" si="23"/>
        <v>0.13235723000252619</v>
      </c>
      <c r="J89">
        <f>+G89</f>
        <v>0.13235723000252619</v>
      </c>
      <c r="O89">
        <f ca="1">+C$11+C$12*$F89</f>
        <v>0.14008796061376394</v>
      </c>
      <c r="P89">
        <f t="shared" si="16"/>
        <v>0.13891319445264955</v>
      </c>
      <c r="Q89" s="2">
        <f t="shared" si="24"/>
        <v>38678.698199999999</v>
      </c>
      <c r="R89">
        <f t="shared" si="17"/>
        <v>4.2980669871281192E-5</v>
      </c>
      <c r="S89">
        <v>1</v>
      </c>
      <c r="T89">
        <f t="shared" si="18"/>
        <v>4.2980669871281192E-5</v>
      </c>
      <c r="U89">
        <f t="shared" si="19"/>
        <v>-6.5559644501233527E-3</v>
      </c>
    </row>
    <row r="90" spans="1:21">
      <c r="A90" t="s">
        <v>352</v>
      </c>
      <c r="B90" t="s">
        <v>51</v>
      </c>
      <c r="C90" s="16">
        <v>53702.094599999997</v>
      </c>
      <c r="D90" s="16" t="s">
        <v>420</v>
      </c>
      <c r="E90">
        <f t="shared" si="22"/>
        <v>26454.793486750408</v>
      </c>
      <c r="F90" s="99">
        <f t="shared" si="21"/>
        <v>26454.5</v>
      </c>
      <c r="G90">
        <f t="shared" si="23"/>
        <v>0.13068360999750439</v>
      </c>
      <c r="J90">
        <f>+G90</f>
        <v>0.13068360999750439</v>
      </c>
      <c r="O90">
        <f ca="1">+C$11+C$12*$F90</f>
        <v>0.14018889435522494</v>
      </c>
      <c r="P90">
        <f t="shared" ref="P90:P116" si="25">+D$11+D$12*F90+D$13*F90^2</f>
        <v>0.13899444242414555</v>
      </c>
      <c r="Q90" s="2">
        <f t="shared" si="24"/>
        <v>38683.594599999997</v>
      </c>
      <c r="R90">
        <f t="shared" ref="R90:R116" si="26">+(G90-P90)^2</f>
        <v>6.9069935623710139E-5</v>
      </c>
      <c r="S90">
        <v>1</v>
      </c>
      <c r="T90">
        <f t="shared" ref="T90:T116" si="27">+S90*R90</f>
        <v>6.9069935623710139E-5</v>
      </c>
      <c r="U90">
        <f t="shared" ref="U90:U116" si="28">+(G90-P90)</f>
        <v>-8.3108324266411571E-3</v>
      </c>
    </row>
    <row r="91" spans="1:21">
      <c r="A91" t="s">
        <v>360</v>
      </c>
      <c r="B91" t="s">
        <v>56</v>
      </c>
      <c r="C91" s="16">
        <v>53747.290919999999</v>
      </c>
      <c r="D91" s="16" t="s">
        <v>418</v>
      </c>
      <c r="E91">
        <f t="shared" si="22"/>
        <v>26556.294517271879</v>
      </c>
      <c r="F91" s="99">
        <f t="shared" si="21"/>
        <v>26556</v>
      </c>
      <c r="G91">
        <f t="shared" si="23"/>
        <v>0.1311424800005625</v>
      </c>
      <c r="K91">
        <f>+G91</f>
        <v>0.1311424800005625</v>
      </c>
      <c r="P91">
        <f t="shared" si="25"/>
        <v>0.13974498612933889</v>
      </c>
      <c r="Q91" s="2">
        <f t="shared" si="24"/>
        <v>38728.790919999999</v>
      </c>
      <c r="R91">
        <f t="shared" si="26"/>
        <v>7.4003111695635315E-5</v>
      </c>
      <c r="S91">
        <v>1</v>
      </c>
      <c r="T91">
        <f t="shared" si="27"/>
        <v>7.4003111695635315E-5</v>
      </c>
      <c r="U91">
        <f t="shared" si="28"/>
        <v>-8.6025061287763882E-3</v>
      </c>
    </row>
    <row r="92" spans="1:21">
      <c r="A92" t="s">
        <v>192</v>
      </c>
      <c r="B92" t="s">
        <v>56</v>
      </c>
      <c r="C92">
        <v>54054.542300000001</v>
      </c>
      <c r="D92" t="s">
        <v>177</v>
      </c>
      <c r="E92">
        <f t="shared" si="22"/>
        <v>27246.313786520841</v>
      </c>
      <c r="F92" s="99">
        <f t="shared" si="21"/>
        <v>27246</v>
      </c>
      <c r="G92">
        <f t="shared" si="23"/>
        <v>0.1397226800036151</v>
      </c>
      <c r="L92">
        <f>+G92</f>
        <v>0.1397226800036151</v>
      </c>
      <c r="P92">
        <f t="shared" si="25"/>
        <v>0.14488769140393395</v>
      </c>
      <c r="Q92" s="2">
        <f t="shared" si="24"/>
        <v>39036.042300000001</v>
      </c>
      <c r="R92">
        <f t="shared" si="26"/>
        <v>2.6677342765423777E-5</v>
      </c>
      <c r="S92">
        <v>1</v>
      </c>
      <c r="T92">
        <f t="shared" si="27"/>
        <v>2.6677342765423777E-5</v>
      </c>
      <c r="U92">
        <f t="shared" si="28"/>
        <v>-5.1650114003188585E-3</v>
      </c>
    </row>
    <row r="93" spans="1:21">
      <c r="A93" t="s">
        <v>193</v>
      </c>
      <c r="B93" t="s">
        <v>51</v>
      </c>
      <c r="C93">
        <v>54076.1394</v>
      </c>
      <c r="D93" t="s">
        <v>177</v>
      </c>
      <c r="E93">
        <f t="shared" si="22"/>
        <v>27294.816140391133</v>
      </c>
      <c r="F93" s="99">
        <f t="shared" si="21"/>
        <v>27294.5</v>
      </c>
      <c r="G93">
        <f t="shared" si="23"/>
        <v>0.14077081000141334</v>
      </c>
      <c r="K93">
        <f>+G93</f>
        <v>0.14077081000141334</v>
      </c>
      <c r="P93">
        <f t="shared" si="25"/>
        <v>0.14525182667598477</v>
      </c>
      <c r="Q93" s="2">
        <f t="shared" si="24"/>
        <v>39057.6394</v>
      </c>
      <c r="R93">
        <f t="shared" si="26"/>
        <v>2.0079510437787204E-5</v>
      </c>
      <c r="S93">
        <v>1</v>
      </c>
      <c r="T93">
        <f t="shared" si="27"/>
        <v>2.0079510437787204E-5</v>
      </c>
      <c r="U93">
        <f t="shared" si="28"/>
        <v>-4.4810166745714308E-3</v>
      </c>
    </row>
    <row r="94" spans="1:21">
      <c r="A94" t="s">
        <v>370</v>
      </c>
      <c r="B94" t="s">
        <v>56</v>
      </c>
      <c r="C94" s="16">
        <v>54109.313399999999</v>
      </c>
      <c r="D94" s="16" t="s">
        <v>418</v>
      </c>
      <c r="E94">
        <f t="shared" si="22"/>
        <v>27369.317674731075</v>
      </c>
      <c r="F94" s="99">
        <f t="shared" si="21"/>
        <v>27369</v>
      </c>
      <c r="G94">
        <f t="shared" si="23"/>
        <v>0.14145402000576723</v>
      </c>
      <c r="K94">
        <f>+G94</f>
        <v>0.14145402000576723</v>
      </c>
      <c r="P94">
        <f t="shared" si="25"/>
        <v>0.14581184780936829</v>
      </c>
      <c r="Q94" s="2">
        <f t="shared" si="24"/>
        <v>39090.813399999999</v>
      </c>
      <c r="R94">
        <f t="shared" si="26"/>
        <v>1.8990663165838399E-5</v>
      </c>
      <c r="S94">
        <v>1</v>
      </c>
      <c r="T94">
        <f t="shared" si="27"/>
        <v>1.8990663165838399E-5</v>
      </c>
      <c r="U94">
        <f t="shared" si="28"/>
        <v>-4.3578278036010554E-3</v>
      </c>
    </row>
    <row r="95" spans="1:21">
      <c r="A95" t="s">
        <v>340</v>
      </c>
      <c r="B95" t="s">
        <v>51</v>
      </c>
      <c r="C95" s="16">
        <v>54791.272499999999</v>
      </c>
      <c r="D95" s="16" t="s">
        <v>418</v>
      </c>
      <c r="E95">
        <f t="shared" si="22"/>
        <v>28900.848370670268</v>
      </c>
      <c r="F95" s="99">
        <f t="shared" si="21"/>
        <v>28900.5</v>
      </c>
      <c r="G95">
        <f t="shared" si="23"/>
        <v>0.15512229000160005</v>
      </c>
      <c r="I95">
        <f>+G95</f>
        <v>0.15512229000160005</v>
      </c>
      <c r="P95">
        <f t="shared" si="25"/>
        <v>0.1575065668779852</v>
      </c>
      <c r="Q95" s="2">
        <f t="shared" si="24"/>
        <v>39772.772499999999</v>
      </c>
      <c r="R95">
        <f t="shared" si="26"/>
        <v>5.6847762232649257E-6</v>
      </c>
      <c r="S95">
        <v>0.1</v>
      </c>
      <c r="T95">
        <f t="shared" si="27"/>
        <v>5.6847762232649263E-7</v>
      </c>
      <c r="U95">
        <f t="shared" si="28"/>
        <v>-2.3842768763851496E-3</v>
      </c>
    </row>
    <row r="96" spans="1:21">
      <c r="A96" t="s">
        <v>376</v>
      </c>
      <c r="B96" t="s">
        <v>51</v>
      </c>
      <c r="C96" s="16">
        <v>54791.272599999997</v>
      </c>
      <c r="D96" s="16" t="s">
        <v>418</v>
      </c>
      <c r="E96">
        <f t="shared" si="22"/>
        <v>28900.84859524835</v>
      </c>
      <c r="F96" s="99">
        <f t="shared" si="21"/>
        <v>28900.5</v>
      </c>
      <c r="G96">
        <f t="shared" si="23"/>
        <v>0.15522228999907384</v>
      </c>
      <c r="K96">
        <f t="shared" ref="K96:K116" si="29">+G96</f>
        <v>0.15522228999907384</v>
      </c>
      <c r="P96">
        <f t="shared" si="25"/>
        <v>0.1575065668779852</v>
      </c>
      <c r="Q96" s="2">
        <f t="shared" si="24"/>
        <v>39772.772599999997</v>
      </c>
      <c r="R96">
        <f t="shared" si="26"/>
        <v>5.2179208595290339E-6</v>
      </c>
      <c r="S96">
        <v>1</v>
      </c>
      <c r="T96">
        <f t="shared" si="27"/>
        <v>5.2179208595290339E-6</v>
      </c>
      <c r="U96">
        <f t="shared" si="28"/>
        <v>-2.2842768789113621E-3</v>
      </c>
    </row>
    <row r="97" spans="1:21">
      <c r="A97" t="s">
        <v>380</v>
      </c>
      <c r="B97" t="s">
        <v>51</v>
      </c>
      <c r="C97" s="16">
        <v>54812.644200000002</v>
      </c>
      <c r="D97" s="16" t="s">
        <v>418</v>
      </c>
      <c r="E97">
        <f t="shared" si="22"/>
        <v>28948.844525534114</v>
      </c>
      <c r="F97" s="99">
        <f t="shared" si="21"/>
        <v>28948.5</v>
      </c>
      <c r="G97">
        <f t="shared" si="23"/>
        <v>0.15341013000579551</v>
      </c>
      <c r="K97">
        <f t="shared" si="29"/>
        <v>0.15341013000579551</v>
      </c>
      <c r="P97">
        <f t="shared" si="25"/>
        <v>0.15787872119548524</v>
      </c>
      <c r="Q97" s="2">
        <f t="shared" si="24"/>
        <v>39794.144200000002</v>
      </c>
      <c r="R97">
        <f t="shared" si="26"/>
        <v>1.9968307220572678E-5</v>
      </c>
      <c r="S97">
        <v>1</v>
      </c>
      <c r="T97">
        <f t="shared" si="27"/>
        <v>1.9968307220572678E-5</v>
      </c>
      <c r="U97">
        <f t="shared" si="28"/>
        <v>-4.4685911896897301E-3</v>
      </c>
    </row>
    <row r="98" spans="1:21">
      <c r="A98" t="s">
        <v>383</v>
      </c>
      <c r="B98" t="s">
        <v>51</v>
      </c>
      <c r="C98" s="16">
        <v>55119.894200000002</v>
      </c>
      <c r="D98" s="16" t="s">
        <v>418</v>
      </c>
      <c r="E98">
        <f t="shared" si="22"/>
        <v>29638.860695605483</v>
      </c>
      <c r="F98" s="99">
        <f t="shared" si="21"/>
        <v>29638.5</v>
      </c>
      <c r="G98">
        <f t="shared" si="23"/>
        <v>0.16061033000733005</v>
      </c>
      <c r="K98">
        <f t="shared" si="29"/>
        <v>0.16061033000733005</v>
      </c>
      <c r="P98">
        <f t="shared" si="25"/>
        <v>0.16326618984884358</v>
      </c>
      <c r="Q98" s="2">
        <f t="shared" si="24"/>
        <v>40101.394200000002</v>
      </c>
      <c r="R98">
        <f t="shared" si="26"/>
        <v>7.0535914977643046E-6</v>
      </c>
      <c r="S98">
        <v>1</v>
      </c>
      <c r="T98">
        <f t="shared" si="27"/>
        <v>7.0535914977643046E-6</v>
      </c>
      <c r="U98">
        <f t="shared" si="28"/>
        <v>-2.6558598415135359E-3</v>
      </c>
    </row>
    <row r="99" spans="1:21">
      <c r="A99" t="s">
        <v>386</v>
      </c>
      <c r="B99" t="s">
        <v>51</v>
      </c>
      <c r="C99" s="16">
        <v>55544.702499999999</v>
      </c>
      <c r="D99" s="16" t="s">
        <v>418</v>
      </c>
      <c r="E99">
        <f t="shared" si="22"/>
        <v>30592.887046070988</v>
      </c>
      <c r="F99" s="99">
        <f t="shared" si="21"/>
        <v>30592.5</v>
      </c>
      <c r="G99">
        <f t="shared" si="23"/>
        <v>0.17234365000331309</v>
      </c>
      <c r="K99">
        <f t="shared" si="29"/>
        <v>0.17234365000331309</v>
      </c>
      <c r="P99">
        <f t="shared" si="25"/>
        <v>0.17083122030027253</v>
      </c>
      <c r="Q99" s="2">
        <f t="shared" si="24"/>
        <v>40526.202499999999</v>
      </c>
      <c r="R99">
        <f t="shared" si="26"/>
        <v>2.2874436066393323E-6</v>
      </c>
      <c r="S99">
        <v>1</v>
      </c>
      <c r="T99">
        <f t="shared" si="27"/>
        <v>2.2874436066393323E-6</v>
      </c>
      <c r="U99">
        <f t="shared" si="28"/>
        <v>1.512429703040552E-3</v>
      </c>
    </row>
    <row r="100" spans="1:21">
      <c r="A100" t="s">
        <v>389</v>
      </c>
      <c r="B100" t="s">
        <v>51</v>
      </c>
      <c r="C100" s="16">
        <v>55852.841500000002</v>
      </c>
      <c r="D100" s="16" t="s">
        <v>418</v>
      </c>
      <c r="E100">
        <f t="shared" si="22"/>
        <v>31284.89971532932</v>
      </c>
      <c r="F100" s="99">
        <f t="shared" si="21"/>
        <v>31284.5</v>
      </c>
      <c r="G100">
        <f t="shared" si="23"/>
        <v>0.17798501000652323</v>
      </c>
      <c r="K100">
        <f t="shared" si="29"/>
        <v>0.17798501000652323</v>
      </c>
      <c r="P100">
        <f t="shared" si="25"/>
        <v>0.17640308341221239</v>
      </c>
      <c r="Q100" s="2">
        <f t="shared" si="24"/>
        <v>40834.341500000002</v>
      </c>
      <c r="R100">
        <f t="shared" si="26"/>
        <v>2.5024917497878743E-6</v>
      </c>
      <c r="S100">
        <v>1</v>
      </c>
      <c r="T100">
        <f t="shared" si="27"/>
        <v>2.5024917497878743E-6</v>
      </c>
      <c r="U100">
        <f t="shared" si="28"/>
        <v>1.581926594310834E-3</v>
      </c>
    </row>
    <row r="101" spans="1:21">
      <c r="A101" t="s">
        <v>394</v>
      </c>
      <c r="B101" t="s">
        <v>56</v>
      </c>
      <c r="C101" s="16">
        <v>55906.952100000002</v>
      </c>
      <c r="D101" s="16" t="s">
        <v>418</v>
      </c>
      <c r="E101">
        <f t="shared" si="22"/>
        <v>31406.420265279732</v>
      </c>
      <c r="F101" s="99">
        <f t="shared" si="21"/>
        <v>31406</v>
      </c>
      <c r="G101">
        <f t="shared" si="23"/>
        <v>0.18713548000232549</v>
      </c>
      <c r="K101">
        <f t="shared" si="29"/>
        <v>0.18713548000232549</v>
      </c>
      <c r="O101">
        <f ca="1">+C$11+C$12*$F101</f>
        <v>0.18562284170469456</v>
      </c>
      <c r="P101">
        <f t="shared" si="25"/>
        <v>0.17738870757582015</v>
      </c>
      <c r="Q101" s="2">
        <f t="shared" si="24"/>
        <v>40888.452100000002</v>
      </c>
      <c r="R101">
        <f t="shared" si="26"/>
        <v>9.4999572734084906E-5</v>
      </c>
      <c r="S101">
        <v>1</v>
      </c>
      <c r="T101">
        <f t="shared" si="27"/>
        <v>9.4999572734084906E-5</v>
      </c>
      <c r="U101">
        <f t="shared" si="28"/>
        <v>9.7467724265053457E-3</v>
      </c>
    </row>
    <row r="102" spans="1:21">
      <c r="A102" s="44" t="s">
        <v>179</v>
      </c>
      <c r="B102" s="45" t="s">
        <v>56</v>
      </c>
      <c r="C102" s="46">
        <v>56226.888599999998</v>
      </c>
      <c r="D102" s="46">
        <v>5.0000000000000001E-4</v>
      </c>
      <c r="E102">
        <f t="shared" si="22"/>
        <v>32124.927534266015</v>
      </c>
      <c r="F102" s="99">
        <f t="shared" si="21"/>
        <v>32124.5</v>
      </c>
      <c r="G102">
        <f t="shared" si="23"/>
        <v>0.19037221000326099</v>
      </c>
      <c r="K102">
        <f t="shared" si="29"/>
        <v>0.19037221000326099</v>
      </c>
      <c r="P102">
        <f t="shared" si="25"/>
        <v>0.18326201778615325</v>
      </c>
      <c r="Q102" s="2">
        <f t="shared" si="24"/>
        <v>41208.388599999998</v>
      </c>
      <c r="R102">
        <f t="shared" si="26"/>
        <v>5.055483336421942E-5</v>
      </c>
      <c r="S102">
        <v>1</v>
      </c>
      <c r="T102">
        <f t="shared" si="27"/>
        <v>5.055483336421942E-5</v>
      </c>
      <c r="U102">
        <f t="shared" si="28"/>
        <v>7.1101922171077359E-3</v>
      </c>
    </row>
    <row r="103" spans="1:21">
      <c r="A103" t="s">
        <v>400</v>
      </c>
      <c r="B103" t="s">
        <v>56</v>
      </c>
      <c r="C103" s="16">
        <v>56239.136200000001</v>
      </c>
      <c r="D103" s="16" t="s">
        <v>418</v>
      </c>
      <c r="E103">
        <f t="shared" si="22"/>
        <v>32152.432959960297</v>
      </c>
      <c r="F103" s="99">
        <f t="shared" si="21"/>
        <v>32152</v>
      </c>
      <c r="G103">
        <f t="shared" si="23"/>
        <v>0.1927881600058754</v>
      </c>
      <c r="K103">
        <f t="shared" si="29"/>
        <v>0.1927881600058754</v>
      </c>
      <c r="O103">
        <f t="shared" ref="O103:O116" ca="1" si="30">+C$11+C$12*$F103</f>
        <v>0.19246798453468633</v>
      </c>
      <c r="P103">
        <f t="shared" si="25"/>
        <v>0.18348833478390267</v>
      </c>
      <c r="Q103" s="2">
        <f t="shared" si="24"/>
        <v>41220.636200000001</v>
      </c>
      <c r="R103">
        <f t="shared" si="26"/>
        <v>8.6486749159240135E-5</v>
      </c>
      <c r="S103">
        <v>1</v>
      </c>
      <c r="T103">
        <f t="shared" si="27"/>
        <v>8.6486749159240135E-5</v>
      </c>
      <c r="U103">
        <f t="shared" si="28"/>
        <v>9.2998252219727295E-3</v>
      </c>
    </row>
    <row r="104" spans="1:21">
      <c r="A104" t="s">
        <v>400</v>
      </c>
      <c r="B104" t="s">
        <v>56</v>
      </c>
      <c r="C104" s="16">
        <v>56285.0003</v>
      </c>
      <c r="D104" s="16" t="s">
        <v>418</v>
      </c>
      <c r="E104">
        <f t="shared" si="22"/>
        <v>32255.433678026267</v>
      </c>
      <c r="F104" s="99">
        <f t="shared" si="21"/>
        <v>32255</v>
      </c>
      <c r="G104">
        <f t="shared" si="23"/>
        <v>0.19310790000599809</v>
      </c>
      <c r="K104">
        <f t="shared" si="29"/>
        <v>0.19310790000599809</v>
      </c>
      <c r="O104">
        <f t="shared" ca="1" si="30"/>
        <v>0.1934130913865485</v>
      </c>
      <c r="P104">
        <f t="shared" si="25"/>
        <v>0.18433699127934719</v>
      </c>
      <c r="Q104" s="2">
        <f t="shared" si="24"/>
        <v>41266.5003</v>
      </c>
      <c r="R104">
        <f t="shared" si="26"/>
        <v>7.6928839891240913E-5</v>
      </c>
      <c r="S104">
        <v>1</v>
      </c>
      <c r="T104">
        <f t="shared" si="27"/>
        <v>7.6928839891240913E-5</v>
      </c>
      <c r="U104">
        <f t="shared" si="28"/>
        <v>8.7709087266509E-3</v>
      </c>
    </row>
    <row r="105" spans="1:21">
      <c r="A105" t="s">
        <v>407</v>
      </c>
      <c r="B105" t="s">
        <v>56</v>
      </c>
      <c r="C105" s="16">
        <v>56602.046199999997</v>
      </c>
      <c r="D105" s="16" t="s">
        <v>418</v>
      </c>
      <c r="E105">
        <f t="shared" si="22"/>
        <v>32967.449292850768</v>
      </c>
      <c r="F105" s="99">
        <f t="shared" si="21"/>
        <v>32967</v>
      </c>
      <c r="G105">
        <f t="shared" si="23"/>
        <v>0.20006085999921197</v>
      </c>
      <c r="K105">
        <f t="shared" si="29"/>
        <v>0.20006085999921197</v>
      </c>
      <c r="O105">
        <f t="shared" ca="1" si="30"/>
        <v>0.19994625719747899</v>
      </c>
      <c r="P105">
        <f t="shared" si="25"/>
        <v>0.19024645057314971</v>
      </c>
      <c r="Q105" s="2">
        <f t="shared" si="24"/>
        <v>41583.546199999997</v>
      </c>
      <c r="R105">
        <f t="shared" si="26"/>
        <v>9.6322632382379837E-5</v>
      </c>
      <c r="S105">
        <v>1</v>
      </c>
      <c r="T105">
        <f t="shared" si="27"/>
        <v>9.6322632382379837E-5</v>
      </c>
      <c r="U105">
        <f t="shared" si="28"/>
        <v>9.814409426062265E-3</v>
      </c>
    </row>
    <row r="106" spans="1:21">
      <c r="A106" t="s">
        <v>407</v>
      </c>
      <c r="B106" t="s">
        <v>56</v>
      </c>
      <c r="C106" s="16">
        <v>56602.046399999999</v>
      </c>
      <c r="D106" s="16" t="s">
        <v>418</v>
      </c>
      <c r="E106">
        <f t="shared" si="22"/>
        <v>32967.449742006946</v>
      </c>
      <c r="F106" s="99">
        <f t="shared" si="21"/>
        <v>32967</v>
      </c>
      <c r="G106">
        <f t="shared" si="23"/>
        <v>0.2002608600014355</v>
      </c>
      <c r="K106">
        <f t="shared" si="29"/>
        <v>0.2002608600014355</v>
      </c>
      <c r="O106">
        <f t="shared" ca="1" si="30"/>
        <v>0.19994625719747899</v>
      </c>
      <c r="P106">
        <f t="shared" si="25"/>
        <v>0.19024645057314971</v>
      </c>
      <c r="Q106" s="2">
        <f t="shared" si="24"/>
        <v>41583.546399999999</v>
      </c>
      <c r="R106">
        <f t="shared" si="26"/>
        <v>1.0028839619733948E-4</v>
      </c>
      <c r="S106">
        <v>1</v>
      </c>
      <c r="T106">
        <f t="shared" si="27"/>
        <v>1.0028839619733948E-4</v>
      </c>
      <c r="U106">
        <f t="shared" si="28"/>
        <v>1.0014409428285798E-2</v>
      </c>
    </row>
    <row r="107" spans="1:21">
      <c r="A107" t="s">
        <v>407</v>
      </c>
      <c r="B107" t="s">
        <v>56</v>
      </c>
      <c r="C107" s="16">
        <v>56602.046900000001</v>
      </c>
      <c r="D107" s="16" t="s">
        <v>418</v>
      </c>
      <c r="E107">
        <f t="shared" si="22"/>
        <v>32967.450864897379</v>
      </c>
      <c r="F107" s="99">
        <f t="shared" si="21"/>
        <v>32967</v>
      </c>
      <c r="G107">
        <f t="shared" si="23"/>
        <v>0.20076086000335636</v>
      </c>
      <c r="K107">
        <f t="shared" si="29"/>
        <v>0.20076086000335636</v>
      </c>
      <c r="O107">
        <f t="shared" ca="1" si="30"/>
        <v>0.19994625719747899</v>
      </c>
      <c r="P107">
        <f t="shared" si="25"/>
        <v>0.19024645057314971</v>
      </c>
      <c r="Q107" s="2">
        <f t="shared" si="24"/>
        <v>41583.546900000001</v>
      </c>
      <c r="R107">
        <f t="shared" si="26"/>
        <v>1.1055280566601854E-4</v>
      </c>
      <c r="S107">
        <v>1</v>
      </c>
      <c r="T107">
        <f t="shared" si="27"/>
        <v>1.1055280566601854E-4</v>
      </c>
      <c r="U107">
        <f t="shared" si="28"/>
        <v>1.051440943020665E-2</v>
      </c>
    </row>
    <row r="108" spans="1:21">
      <c r="A108" t="s">
        <v>407</v>
      </c>
      <c r="B108" t="s">
        <v>51</v>
      </c>
      <c r="C108" s="16">
        <v>56641.007100000003</v>
      </c>
      <c r="D108" s="16" t="s">
        <v>418</v>
      </c>
      <c r="E108">
        <f t="shared" si="22"/>
        <v>33054.94693646521</v>
      </c>
      <c r="F108" s="99">
        <f t="shared" si="21"/>
        <v>33054.5</v>
      </c>
      <c r="G108">
        <f t="shared" si="23"/>
        <v>0.19901161000598222</v>
      </c>
      <c r="K108">
        <f t="shared" si="29"/>
        <v>0.19901161000598222</v>
      </c>
      <c r="O108">
        <f t="shared" ca="1" si="30"/>
        <v>0.20074913923182791</v>
      </c>
      <c r="P108">
        <f t="shared" si="25"/>
        <v>0.19097786939373995</v>
      </c>
      <c r="Q108" s="2">
        <f t="shared" si="24"/>
        <v>41622.507100000003</v>
      </c>
      <c r="R108">
        <f t="shared" si="26"/>
        <v>6.4540988224790779E-5</v>
      </c>
      <c r="S108">
        <v>1</v>
      </c>
      <c r="T108">
        <f t="shared" si="27"/>
        <v>6.4540988224790779E-5</v>
      </c>
      <c r="U108">
        <f t="shared" si="28"/>
        <v>8.0337406122422683E-3</v>
      </c>
    </row>
    <row r="109" spans="1:21">
      <c r="A109" t="s">
        <v>407</v>
      </c>
      <c r="B109" t="s">
        <v>51</v>
      </c>
      <c r="C109" s="16">
        <v>56641.008300000001</v>
      </c>
      <c r="D109" s="16" t="s">
        <v>418</v>
      </c>
      <c r="E109">
        <f t="shared" si="22"/>
        <v>33054.94963140224</v>
      </c>
      <c r="F109" s="99">
        <f t="shared" si="21"/>
        <v>33054.5</v>
      </c>
      <c r="G109">
        <f t="shared" si="23"/>
        <v>0.2002116100047715</v>
      </c>
      <c r="K109">
        <f t="shared" si="29"/>
        <v>0.2002116100047715</v>
      </c>
      <c r="O109">
        <f t="shared" ca="1" si="30"/>
        <v>0.20074913923182791</v>
      </c>
      <c r="P109">
        <f t="shared" si="25"/>
        <v>0.19097786939373995</v>
      </c>
      <c r="Q109" s="2">
        <f t="shared" si="24"/>
        <v>41622.508300000001</v>
      </c>
      <c r="R109">
        <f t="shared" si="26"/>
        <v>8.5261965671813288E-5</v>
      </c>
      <c r="S109">
        <v>1</v>
      </c>
      <c r="T109">
        <f t="shared" si="27"/>
        <v>8.5261965671813288E-5</v>
      </c>
      <c r="U109">
        <f t="shared" si="28"/>
        <v>9.233740611031549E-3</v>
      </c>
    </row>
    <row r="110" spans="1:21">
      <c r="A110" t="s">
        <v>407</v>
      </c>
      <c r="B110" t="s">
        <v>51</v>
      </c>
      <c r="C110" s="16">
        <v>56641.008399999999</v>
      </c>
      <c r="D110" s="16" t="s">
        <v>418</v>
      </c>
      <c r="E110">
        <f t="shared" si="22"/>
        <v>33054.949855980325</v>
      </c>
      <c r="F110" s="99">
        <f t="shared" si="21"/>
        <v>33054.5</v>
      </c>
      <c r="G110">
        <f t="shared" si="23"/>
        <v>0.20031161000224529</v>
      </c>
      <c r="K110">
        <f t="shared" si="29"/>
        <v>0.20031161000224529</v>
      </c>
      <c r="O110">
        <f t="shared" ca="1" si="30"/>
        <v>0.20074913923182791</v>
      </c>
      <c r="P110">
        <f t="shared" si="25"/>
        <v>0.19097786939373995</v>
      </c>
      <c r="Q110" s="2">
        <f t="shared" si="24"/>
        <v>41622.508399999999</v>
      </c>
      <c r="R110">
        <f t="shared" si="26"/>
        <v>8.7118713746861569E-5</v>
      </c>
      <c r="S110">
        <v>1</v>
      </c>
      <c r="T110">
        <f t="shared" si="27"/>
        <v>8.7118713746861569E-5</v>
      </c>
      <c r="U110">
        <f t="shared" si="28"/>
        <v>9.3337406085053365E-3</v>
      </c>
    </row>
    <row r="111" spans="1:21">
      <c r="A111" t="s">
        <v>407</v>
      </c>
      <c r="B111" t="s">
        <v>51</v>
      </c>
      <c r="C111" s="16">
        <v>56649.022700000001</v>
      </c>
      <c r="D111" s="16" t="s">
        <v>418</v>
      </c>
      <c r="E111">
        <f t="shared" si="22"/>
        <v>33072.948217548445</v>
      </c>
      <c r="F111" s="99">
        <f t="shared" si="21"/>
        <v>33072.5</v>
      </c>
      <c r="G111">
        <f t="shared" si="23"/>
        <v>0.19958205000148155</v>
      </c>
      <c r="K111">
        <f t="shared" si="29"/>
        <v>0.19958205000148155</v>
      </c>
      <c r="O111">
        <f t="shared" ca="1" si="30"/>
        <v>0.20091430353603679</v>
      </c>
      <c r="P111">
        <f t="shared" si="25"/>
        <v>0.19112847347378464</v>
      </c>
      <c r="Q111" s="2">
        <f t="shared" si="24"/>
        <v>41630.522700000001</v>
      </c>
      <c r="R111">
        <f t="shared" si="26"/>
        <v>7.1462956109628049E-5</v>
      </c>
      <c r="S111">
        <v>1</v>
      </c>
      <c r="T111">
        <f t="shared" si="27"/>
        <v>7.1462956109628049E-5</v>
      </c>
      <c r="U111">
        <f t="shared" si="28"/>
        <v>8.4535765276969044E-3</v>
      </c>
    </row>
    <row r="112" spans="1:21">
      <c r="A112" s="116" t="s">
        <v>1</v>
      </c>
      <c r="B112" s="117" t="s">
        <v>56</v>
      </c>
      <c r="C112" s="116">
        <v>56976.089600000065</v>
      </c>
      <c r="D112" s="116" t="s">
        <v>406</v>
      </c>
      <c r="E112">
        <f t="shared" si="22"/>
        <v>33807.468802398427</v>
      </c>
      <c r="F112" s="99">
        <f t="shared" si="21"/>
        <v>33807</v>
      </c>
      <c r="G112">
        <f t="shared" si="23"/>
        <v>0.20874806006759172</v>
      </c>
      <c r="K112">
        <f t="shared" si="29"/>
        <v>0.20874806006759172</v>
      </c>
      <c r="O112">
        <f t="shared" ca="1" si="30"/>
        <v>0.20765392472722843</v>
      </c>
      <c r="P112">
        <f t="shared" si="25"/>
        <v>0.19731493113351622</v>
      </c>
      <c r="Q112" s="2">
        <f t="shared" si="24"/>
        <v>41957.589600000065</v>
      </c>
      <c r="R112">
        <f t="shared" si="26"/>
        <v>1.3071643722319435E-4</v>
      </c>
      <c r="S112">
        <v>1</v>
      </c>
      <c r="T112">
        <f t="shared" si="27"/>
        <v>1.3071643722319435E-4</v>
      </c>
      <c r="U112">
        <f t="shared" si="28"/>
        <v>1.1433128934075498E-2</v>
      </c>
    </row>
    <row r="113" spans="1:21">
      <c r="A113" s="116" t="s">
        <v>1</v>
      </c>
      <c r="B113" s="117" t="s">
        <v>56</v>
      </c>
      <c r="C113" s="116">
        <v>56976.089800000191</v>
      </c>
      <c r="D113" s="116" t="s">
        <v>85</v>
      </c>
      <c r="E113">
        <f t="shared" si="22"/>
        <v>33807.469251554889</v>
      </c>
      <c r="F113" s="99">
        <f t="shared" si="21"/>
        <v>33807</v>
      </c>
      <c r="G113">
        <f t="shared" si="23"/>
        <v>0.20894806019350654</v>
      </c>
      <c r="K113">
        <f t="shared" si="29"/>
        <v>0.20894806019350654</v>
      </c>
      <c r="O113">
        <f t="shared" ca="1" si="30"/>
        <v>0.20765392472722843</v>
      </c>
      <c r="P113">
        <f t="shared" si="25"/>
        <v>0.19731493113351622</v>
      </c>
      <c r="Q113" s="2">
        <f t="shared" si="24"/>
        <v>41957.589800000191</v>
      </c>
      <c r="R113">
        <f t="shared" si="26"/>
        <v>1.3532969172639104E-4</v>
      </c>
      <c r="S113">
        <v>1</v>
      </c>
      <c r="T113">
        <f t="shared" si="27"/>
        <v>1.3532969172639104E-4</v>
      </c>
      <c r="U113">
        <f t="shared" si="28"/>
        <v>1.163312905999031E-2</v>
      </c>
    </row>
    <row r="114" spans="1:21">
      <c r="A114" s="116" t="s">
        <v>0</v>
      </c>
      <c r="B114" s="117" t="s">
        <v>56</v>
      </c>
      <c r="C114" s="116">
        <v>58420.157800000161</v>
      </c>
      <c r="D114" s="116" t="s">
        <v>16</v>
      </c>
      <c r="E114">
        <f t="shared" si="22"/>
        <v>37050.52953042421</v>
      </c>
      <c r="F114" s="99">
        <f t="shared" si="21"/>
        <v>37050</v>
      </c>
      <c r="G114">
        <f t="shared" si="23"/>
        <v>0.23578900015854742</v>
      </c>
      <c r="K114">
        <f t="shared" si="29"/>
        <v>0.23578900015854742</v>
      </c>
      <c r="O114">
        <f t="shared" ca="1" si="30"/>
        <v>0.23741102686886834</v>
      </c>
      <c r="P114">
        <f t="shared" si="25"/>
        <v>0.22558593125255583</v>
      </c>
      <c r="Q114" s="2">
        <f t="shared" si="24"/>
        <v>43401.657800000161</v>
      </c>
      <c r="R114">
        <f t="shared" si="26"/>
        <v>1.0410261510041257E-4</v>
      </c>
      <c r="S114">
        <v>1</v>
      </c>
      <c r="T114">
        <f t="shared" si="27"/>
        <v>1.0410261510041257E-4</v>
      </c>
      <c r="U114">
        <f t="shared" si="28"/>
        <v>1.0203068905991597E-2</v>
      </c>
    </row>
    <row r="115" spans="1:21">
      <c r="A115" s="116" t="s">
        <v>0</v>
      </c>
      <c r="B115" s="117" t="s">
        <v>56</v>
      </c>
      <c r="C115" s="116">
        <v>58420.159099999815</v>
      </c>
      <c r="D115" s="116" t="s">
        <v>16</v>
      </c>
      <c r="E115">
        <f t="shared" si="22"/>
        <v>37050.532449938553</v>
      </c>
      <c r="F115" s="99">
        <f t="shared" si="21"/>
        <v>37050</v>
      </c>
      <c r="G115">
        <f t="shared" si="23"/>
        <v>0.23708899981284048</v>
      </c>
      <c r="K115">
        <f t="shared" si="29"/>
        <v>0.23708899981284048</v>
      </c>
      <c r="O115">
        <f t="shared" ca="1" si="30"/>
        <v>0.23741102686886834</v>
      </c>
      <c r="P115">
        <f t="shared" si="25"/>
        <v>0.22558593125255583</v>
      </c>
      <c r="Q115" s="2">
        <f t="shared" si="24"/>
        <v>43401.659099999815</v>
      </c>
      <c r="R115">
        <f t="shared" si="26"/>
        <v>1.3232058630260933E-4</v>
      </c>
      <c r="S115">
        <v>1</v>
      </c>
      <c r="T115">
        <f t="shared" si="27"/>
        <v>1.3232058630260933E-4</v>
      </c>
      <c r="U115">
        <f t="shared" si="28"/>
        <v>1.1503068560284657E-2</v>
      </c>
    </row>
    <row r="116" spans="1:21">
      <c r="A116" s="116" t="s">
        <v>0</v>
      </c>
      <c r="B116" s="117" t="s">
        <v>56</v>
      </c>
      <c r="C116" s="116">
        <v>58420.161199999973</v>
      </c>
      <c r="D116" s="116" t="s">
        <v>16</v>
      </c>
      <c r="E116">
        <f t="shared" si="22"/>
        <v>37050.53716607872</v>
      </c>
      <c r="F116" s="99">
        <f t="shared" si="21"/>
        <v>37050</v>
      </c>
      <c r="G116">
        <f t="shared" si="23"/>
        <v>0.23918899997079279</v>
      </c>
      <c r="K116">
        <f t="shared" si="29"/>
        <v>0.23918899997079279</v>
      </c>
      <c r="O116">
        <f t="shared" ca="1" si="30"/>
        <v>0.23741102686886834</v>
      </c>
      <c r="P116">
        <f t="shared" si="25"/>
        <v>0.22558593125255583</v>
      </c>
      <c r="Q116" s="2">
        <f t="shared" si="24"/>
        <v>43401.661199999973</v>
      </c>
      <c r="R116">
        <f t="shared" si="26"/>
        <v>1.850434785530771E-4</v>
      </c>
      <c r="S116">
        <v>1</v>
      </c>
      <c r="T116">
        <f t="shared" si="27"/>
        <v>1.850434785530771E-4</v>
      </c>
      <c r="U116">
        <f t="shared" si="28"/>
        <v>1.3603068718236966E-2</v>
      </c>
    </row>
    <row r="117" spans="1:21">
      <c r="A117" s="118" t="s">
        <v>428</v>
      </c>
      <c r="B117" s="119" t="s">
        <v>56</v>
      </c>
      <c r="C117" s="120">
        <v>58758.133199999997</v>
      </c>
      <c r="D117" s="120" t="s">
        <v>406</v>
      </c>
      <c r="E117">
        <f t="shared" ref="E117:E126" si="31">+(C117-C$7)/C$8</f>
        <v>37809.548215814692</v>
      </c>
      <c r="F117" s="99">
        <f t="shared" si="21"/>
        <v>37809</v>
      </c>
      <c r="G117">
        <f t="shared" ref="G117:G126" si="32">+C117-(C$7+F117*C$8)</f>
        <v>0.24410922000242863</v>
      </c>
      <c r="K117">
        <f t="shared" ref="K117:K126" si="33">+G117</f>
        <v>0.24410922000242863</v>
      </c>
      <c r="O117">
        <f t="shared" ref="O117:O126" ca="1" si="34">+C$11+C$12*$F117</f>
        <v>0.24437545502967767</v>
      </c>
      <c r="P117">
        <f t="shared" ref="P117:P126" si="35">+D$11+D$12*F117+D$13*F117^2</f>
        <v>0.23242773061015495</v>
      </c>
      <c r="Q117" s="2">
        <f t="shared" ref="Q117:Q126" si="36">+C117-15018.5</f>
        <v>43739.633199999997</v>
      </c>
      <c r="R117">
        <f t="shared" ref="R117:R126" si="37">+(G117-P117)^2</f>
        <v>1.364571944218024E-4</v>
      </c>
      <c r="S117">
        <v>1</v>
      </c>
      <c r="T117">
        <f t="shared" ref="T117:T126" si="38">+S117*R117</f>
        <v>1.364571944218024E-4</v>
      </c>
      <c r="U117">
        <f t="shared" ref="U117:U126" si="39">+(G117-P117)</f>
        <v>1.1681489392273675E-2</v>
      </c>
    </row>
    <row r="118" spans="1:21">
      <c r="A118" s="118" t="s">
        <v>428</v>
      </c>
      <c r="B118" s="119" t="s">
        <v>51</v>
      </c>
      <c r="C118" s="120">
        <v>58706.256000000001</v>
      </c>
      <c r="D118" s="120" t="s">
        <v>85</v>
      </c>
      <c r="E118">
        <f t="shared" si="31"/>
        <v>37693.043392843094</v>
      </c>
      <c r="F118" s="99">
        <f t="shared" si="21"/>
        <v>37692.5</v>
      </c>
      <c r="G118">
        <f t="shared" si="32"/>
        <v>0.24196165000466863</v>
      </c>
      <c r="K118">
        <f t="shared" si="33"/>
        <v>0.24196165000466863</v>
      </c>
      <c r="O118">
        <f t="shared" ca="1" si="34"/>
        <v>0.24330647494965885</v>
      </c>
      <c r="P118">
        <f t="shared" si="35"/>
        <v>0.23137202400457837</v>
      </c>
      <c r="Q118" s="2">
        <f t="shared" si="36"/>
        <v>43687.756000000001</v>
      </c>
      <c r="R118">
        <f t="shared" si="37"/>
        <v>1.1214017882178748E-4</v>
      </c>
      <c r="S118">
        <v>1</v>
      </c>
      <c r="T118">
        <f t="shared" si="38"/>
        <v>1.1214017882178748E-4</v>
      </c>
      <c r="U118">
        <f t="shared" si="39"/>
        <v>1.0589626000090252E-2</v>
      </c>
    </row>
    <row r="119" spans="1:21">
      <c r="A119" s="118" t="s">
        <v>428</v>
      </c>
      <c r="B119" s="119" t="s">
        <v>51</v>
      </c>
      <c r="C119" s="120">
        <v>58706.258000000002</v>
      </c>
      <c r="D119" s="120" t="s">
        <v>406</v>
      </c>
      <c r="E119">
        <f t="shared" si="31"/>
        <v>37693.047884404819</v>
      </c>
      <c r="F119" s="99">
        <f t="shared" si="21"/>
        <v>37692.5</v>
      </c>
      <c r="G119">
        <f t="shared" si="32"/>
        <v>0.24396165000507608</v>
      </c>
      <c r="K119">
        <f t="shared" si="33"/>
        <v>0.24396165000507608</v>
      </c>
      <c r="O119">
        <f t="shared" ca="1" si="34"/>
        <v>0.24330647494965885</v>
      </c>
      <c r="P119">
        <f t="shared" si="35"/>
        <v>0.23137202400457837</v>
      </c>
      <c r="Q119" s="2">
        <f t="shared" si="36"/>
        <v>43687.758000000002</v>
      </c>
      <c r="R119">
        <f t="shared" si="37"/>
        <v>1.5849868283240786E-4</v>
      </c>
      <c r="S119">
        <v>1</v>
      </c>
      <c r="T119">
        <f t="shared" si="38"/>
        <v>1.5849868283240786E-4</v>
      </c>
      <c r="U119">
        <f t="shared" si="39"/>
        <v>1.2589626000497706E-2</v>
      </c>
    </row>
    <row r="120" spans="1:21">
      <c r="A120" s="118" t="s">
        <v>428</v>
      </c>
      <c r="B120" s="119" t="s">
        <v>51</v>
      </c>
      <c r="C120" s="120">
        <v>58706.258999999998</v>
      </c>
      <c r="D120" s="120" t="s">
        <v>32</v>
      </c>
      <c r="E120">
        <f t="shared" si="31"/>
        <v>37693.050130185671</v>
      </c>
      <c r="F120" s="99">
        <f t="shared" si="21"/>
        <v>37692.5</v>
      </c>
      <c r="G120">
        <f t="shared" si="32"/>
        <v>0.24496165000164183</v>
      </c>
      <c r="K120">
        <f t="shared" si="33"/>
        <v>0.24496165000164183</v>
      </c>
      <c r="O120">
        <f t="shared" ca="1" si="34"/>
        <v>0.24330647494965885</v>
      </c>
      <c r="P120">
        <f t="shared" si="35"/>
        <v>0.23137202400457837</v>
      </c>
      <c r="Q120" s="2">
        <f t="shared" si="36"/>
        <v>43687.758999999998</v>
      </c>
      <c r="R120">
        <f t="shared" si="37"/>
        <v>1.8467793474006287E-4</v>
      </c>
      <c r="S120">
        <v>1</v>
      </c>
      <c r="T120">
        <f t="shared" si="38"/>
        <v>1.8467793474006287E-4</v>
      </c>
      <c r="U120">
        <f t="shared" si="39"/>
        <v>1.3589625997063454E-2</v>
      </c>
    </row>
    <row r="121" spans="1:21">
      <c r="A121" s="118" t="s">
        <v>428</v>
      </c>
      <c r="B121" s="119" t="s">
        <v>51</v>
      </c>
      <c r="C121" s="120">
        <v>58789.077100000002</v>
      </c>
      <c r="D121" s="120" t="s">
        <v>406</v>
      </c>
      <c r="E121">
        <f t="shared" si="31"/>
        <v>37879.041434252686</v>
      </c>
      <c r="F121" s="99">
        <f t="shared" si="21"/>
        <v>37878.5</v>
      </c>
      <c r="G121">
        <f t="shared" si="32"/>
        <v>0.24108953000541078</v>
      </c>
      <c r="K121">
        <f t="shared" si="33"/>
        <v>0.24108953000541078</v>
      </c>
      <c r="O121">
        <f t="shared" ca="1" si="34"/>
        <v>0.24501317275981765</v>
      </c>
      <c r="P121">
        <f t="shared" si="35"/>
        <v>0.23305848815553618</v>
      </c>
      <c r="Q121" s="2">
        <f t="shared" si="36"/>
        <v>43770.577100000002</v>
      </c>
      <c r="R121">
        <f t="shared" si="37"/>
        <v>6.4497633194437302E-5</v>
      </c>
      <c r="S121">
        <v>1</v>
      </c>
      <c r="T121">
        <f t="shared" si="38"/>
        <v>6.4497633194437302E-5</v>
      </c>
      <c r="U121">
        <f t="shared" si="39"/>
        <v>8.0310418498746039E-3</v>
      </c>
    </row>
    <row r="122" spans="1:21">
      <c r="A122" s="118" t="s">
        <v>428</v>
      </c>
      <c r="B122" s="119" t="s">
        <v>51</v>
      </c>
      <c r="C122" s="120">
        <v>58789.079299999998</v>
      </c>
      <c r="D122" s="120" t="s">
        <v>32</v>
      </c>
      <c r="E122">
        <f t="shared" si="31"/>
        <v>37879.046374970574</v>
      </c>
      <c r="F122" s="99">
        <f t="shared" si="21"/>
        <v>37878.5</v>
      </c>
      <c r="G122">
        <f t="shared" si="32"/>
        <v>0.24328953000076581</v>
      </c>
      <c r="K122">
        <f t="shared" si="33"/>
        <v>0.24328953000076581</v>
      </c>
      <c r="O122">
        <f t="shared" ca="1" si="34"/>
        <v>0.24501317275981765</v>
      </c>
      <c r="P122">
        <f t="shared" si="35"/>
        <v>0.23305848815553618</v>
      </c>
      <c r="Q122" s="2">
        <f t="shared" si="36"/>
        <v>43770.579299999998</v>
      </c>
      <c r="R122">
        <f t="shared" si="37"/>
        <v>1.0467421723883976E-4</v>
      </c>
      <c r="S122">
        <v>1</v>
      </c>
      <c r="T122">
        <f t="shared" si="38"/>
        <v>1.0467421723883976E-4</v>
      </c>
      <c r="U122">
        <f t="shared" si="39"/>
        <v>1.0231041845229633E-2</v>
      </c>
    </row>
    <row r="123" spans="1:21">
      <c r="A123" s="118" t="s">
        <v>428</v>
      </c>
      <c r="B123" s="119" t="s">
        <v>51</v>
      </c>
      <c r="C123" s="120">
        <v>58789.083100000003</v>
      </c>
      <c r="D123" s="120" t="s">
        <v>85</v>
      </c>
      <c r="E123">
        <f t="shared" si="31"/>
        <v>37879.054908937869</v>
      </c>
      <c r="F123" s="99">
        <f t="shared" si="21"/>
        <v>37878.5</v>
      </c>
      <c r="G123">
        <f t="shared" si="32"/>
        <v>0.24708953000663314</v>
      </c>
      <c r="K123">
        <f t="shared" si="33"/>
        <v>0.24708953000663314</v>
      </c>
      <c r="O123">
        <f t="shared" ca="1" si="34"/>
        <v>0.24501317275981765</v>
      </c>
      <c r="P123">
        <f t="shared" si="35"/>
        <v>0.23305848815553618</v>
      </c>
      <c r="Q123" s="2">
        <f t="shared" si="36"/>
        <v>43770.583100000003</v>
      </c>
      <c r="R123">
        <f t="shared" si="37"/>
        <v>1.9687013542723453E-4</v>
      </c>
      <c r="S123">
        <v>1</v>
      </c>
      <c r="T123">
        <f t="shared" si="38"/>
        <v>1.9687013542723453E-4</v>
      </c>
      <c r="U123">
        <f t="shared" si="39"/>
        <v>1.4031041851096965E-2</v>
      </c>
    </row>
    <row r="124" spans="1:21">
      <c r="A124" s="118" t="s">
        <v>428</v>
      </c>
      <c r="B124" s="119" t="s">
        <v>51</v>
      </c>
      <c r="C124" s="120">
        <v>58822.033900000002</v>
      </c>
      <c r="D124" s="120" t="s">
        <v>406</v>
      </c>
      <c r="E124">
        <f t="shared" si="31"/>
        <v>37953.055184989251</v>
      </c>
      <c r="F124" s="99">
        <f t="shared" si="21"/>
        <v>37952.5</v>
      </c>
      <c r="G124">
        <f t="shared" si="32"/>
        <v>0.24721245000546332</v>
      </c>
      <c r="K124">
        <f t="shared" si="33"/>
        <v>0.24721245000546332</v>
      </c>
      <c r="O124">
        <f t="shared" ca="1" si="34"/>
        <v>0.24569218156600986</v>
      </c>
      <c r="P124">
        <f t="shared" si="35"/>
        <v>0.23373087334279674</v>
      </c>
      <c r="Q124" s="2">
        <f t="shared" si="36"/>
        <v>43803.533900000002</v>
      </c>
      <c r="R124">
        <f t="shared" si="37"/>
        <v>1.8175290931135625E-4</v>
      </c>
      <c r="S124">
        <v>1</v>
      </c>
      <c r="T124">
        <f t="shared" si="38"/>
        <v>1.8175290931135625E-4</v>
      </c>
      <c r="U124">
        <f t="shared" si="39"/>
        <v>1.3481576662666583E-2</v>
      </c>
    </row>
    <row r="125" spans="1:21">
      <c r="A125" s="121" t="s">
        <v>429</v>
      </c>
      <c r="B125" s="122" t="s">
        <v>56</v>
      </c>
      <c r="C125" s="123">
        <v>59211.885000000002</v>
      </c>
      <c r="D125" s="123" t="s">
        <v>406</v>
      </c>
      <c r="E125">
        <f t="shared" si="31"/>
        <v>38828.575324680409</v>
      </c>
      <c r="F125" s="99">
        <f t="shared" si="21"/>
        <v>38828</v>
      </c>
      <c r="G125">
        <f t="shared" si="32"/>
        <v>0.256180240008689</v>
      </c>
      <c r="K125">
        <f t="shared" si="33"/>
        <v>0.256180240008689</v>
      </c>
      <c r="O125">
        <f t="shared" ca="1" si="34"/>
        <v>0.25372558980683807</v>
      </c>
      <c r="P125">
        <f t="shared" si="35"/>
        <v>0.24174754337236914</v>
      </c>
      <c r="Q125" s="2">
        <f t="shared" si="36"/>
        <v>44193.385000000002</v>
      </c>
      <c r="R125">
        <f t="shared" si="37"/>
        <v>2.0830273219603839E-4</v>
      </c>
      <c r="S125">
        <v>1</v>
      </c>
      <c r="T125">
        <f t="shared" si="38"/>
        <v>2.0830273219603839E-4</v>
      </c>
      <c r="U125">
        <f t="shared" si="39"/>
        <v>1.4432696636319853E-2</v>
      </c>
    </row>
    <row r="126" spans="1:21">
      <c r="A126" s="121" t="s">
        <v>429</v>
      </c>
      <c r="B126" s="122" t="s">
        <v>56</v>
      </c>
      <c r="C126" s="123">
        <v>59211.887000000002</v>
      </c>
      <c r="D126" s="123" t="s">
        <v>32</v>
      </c>
      <c r="E126">
        <f t="shared" si="31"/>
        <v>38828.579816242134</v>
      </c>
      <c r="F126" s="99">
        <f t="shared" si="21"/>
        <v>38828</v>
      </c>
      <c r="G126">
        <f t="shared" si="32"/>
        <v>0.25818024000909645</v>
      </c>
      <c r="K126">
        <f t="shared" si="33"/>
        <v>0.25818024000909645</v>
      </c>
      <c r="O126">
        <f t="shared" ca="1" si="34"/>
        <v>0.25372558980683807</v>
      </c>
      <c r="P126">
        <f t="shared" si="35"/>
        <v>0.24174754337236914</v>
      </c>
      <c r="Q126" s="2">
        <f t="shared" si="36"/>
        <v>44193.387000000002</v>
      </c>
      <c r="R126">
        <f t="shared" si="37"/>
        <v>2.7003351875470893E-4</v>
      </c>
      <c r="S126">
        <v>1</v>
      </c>
      <c r="T126">
        <f t="shared" si="38"/>
        <v>2.7003351875470893E-4</v>
      </c>
      <c r="U126">
        <f t="shared" si="39"/>
        <v>1.6432696636727306E-2</v>
      </c>
    </row>
    <row r="127" spans="1:21">
      <c r="A127" s="124" t="s">
        <v>430</v>
      </c>
      <c r="B127" s="125" t="s">
        <v>56</v>
      </c>
      <c r="C127" s="126">
        <v>59215.89000000013</v>
      </c>
      <c r="D127" s="124" t="s">
        <v>32</v>
      </c>
      <c r="E127">
        <f t="shared" ref="E127:E133" si="40">+(C127-C$7)/C$8</f>
        <v>38837.569677035899</v>
      </c>
      <c r="F127" s="99">
        <f t="shared" ref="F127:F133" si="41">ROUND(2*E127,0)/2-0.5</f>
        <v>38837</v>
      </c>
      <c r="G127">
        <f t="shared" ref="G127:G133" si="42">+C127-(C$7+F127*C$8)</f>
        <v>0.25366546012810431</v>
      </c>
      <c r="K127">
        <f t="shared" ref="K127:K133" si="43">+G127</f>
        <v>0.25366546012810431</v>
      </c>
      <c r="O127">
        <f t="shared" ref="O127:O133" ca="1" si="44">+C$11+C$12*$F127</f>
        <v>0.25380817195894251</v>
      </c>
      <c r="P127">
        <f t="shared" ref="P127:P133" si="45">+D$11+D$12*F127+D$13*F127^2</f>
        <v>0.24183054359929124</v>
      </c>
      <c r="Q127" s="2">
        <f t="shared" ref="Q127:Q133" si="46">+C127-15018.5</f>
        <v>44197.39000000013</v>
      </c>
      <c r="R127">
        <f t="shared" ref="R127:R133" si="47">+(G127-P127)^2</f>
        <v>1.4006524924397299E-4</v>
      </c>
      <c r="S127">
        <v>1</v>
      </c>
      <c r="T127">
        <f t="shared" ref="T127:T133" si="48">+S127*R127</f>
        <v>1.4006524924397299E-4</v>
      </c>
      <c r="U127">
        <f t="shared" ref="U127:U133" si="49">+(G127-P127)</f>
        <v>1.1834916528813078E-2</v>
      </c>
    </row>
    <row r="128" spans="1:21">
      <c r="A128" s="124" t="s">
        <v>430</v>
      </c>
      <c r="B128" s="125" t="s">
        <v>56</v>
      </c>
      <c r="C128" s="126">
        <v>59215.890999999829</v>
      </c>
      <c r="D128" s="124" t="s">
        <v>85</v>
      </c>
      <c r="E128">
        <f t="shared" si="40"/>
        <v>38837.571922816089</v>
      </c>
      <c r="F128" s="99">
        <f t="shared" si="41"/>
        <v>38837</v>
      </c>
      <c r="G128">
        <f t="shared" si="42"/>
        <v>0.2546654598263558</v>
      </c>
      <c r="K128">
        <f t="shared" si="43"/>
        <v>0.2546654598263558</v>
      </c>
      <c r="O128">
        <f t="shared" ca="1" si="44"/>
        <v>0.25380817195894251</v>
      </c>
      <c r="P128">
        <f t="shared" si="45"/>
        <v>0.24183054359929124</v>
      </c>
      <c r="Q128" s="2">
        <f t="shared" si="46"/>
        <v>44197.390999999829</v>
      </c>
      <c r="R128">
        <f t="shared" si="47"/>
        <v>1.6473507455576524E-4</v>
      </c>
      <c r="S128">
        <v>1</v>
      </c>
      <c r="T128">
        <f t="shared" si="48"/>
        <v>1.6473507455576524E-4</v>
      </c>
      <c r="U128">
        <f t="shared" si="49"/>
        <v>1.2834916227064563E-2</v>
      </c>
    </row>
    <row r="129" spans="1:21">
      <c r="A129" s="124" t="s">
        <v>430</v>
      </c>
      <c r="B129" s="125" t="s">
        <v>56</v>
      </c>
      <c r="C129" s="126">
        <v>59215.890999999829</v>
      </c>
      <c r="D129" s="124" t="s">
        <v>406</v>
      </c>
      <c r="E129">
        <f t="shared" si="40"/>
        <v>38837.571922816089</v>
      </c>
      <c r="F129" s="99">
        <f t="shared" si="41"/>
        <v>38837</v>
      </c>
      <c r="G129">
        <f t="shared" si="42"/>
        <v>0.2546654598263558</v>
      </c>
      <c r="K129">
        <f t="shared" si="43"/>
        <v>0.2546654598263558</v>
      </c>
      <c r="O129">
        <f t="shared" ca="1" si="44"/>
        <v>0.25380817195894251</v>
      </c>
      <c r="P129">
        <f t="shared" si="45"/>
        <v>0.24183054359929124</v>
      </c>
      <c r="Q129" s="2">
        <f t="shared" si="46"/>
        <v>44197.390999999829</v>
      </c>
      <c r="R129">
        <f t="shared" si="47"/>
        <v>1.6473507455576524E-4</v>
      </c>
      <c r="S129">
        <v>1</v>
      </c>
      <c r="T129">
        <f t="shared" si="48"/>
        <v>1.6473507455576524E-4</v>
      </c>
      <c r="U129">
        <f t="shared" si="49"/>
        <v>1.2834916227064563E-2</v>
      </c>
    </row>
    <row r="130" spans="1:21">
      <c r="A130" s="124" t="s">
        <v>430</v>
      </c>
      <c r="B130" s="125" t="s">
        <v>56</v>
      </c>
      <c r="C130" s="126">
        <v>59492.190400000196</v>
      </c>
      <c r="D130" s="124" t="s">
        <v>406</v>
      </c>
      <c r="E130">
        <f t="shared" si="40"/>
        <v>39458.079827718509</v>
      </c>
      <c r="F130" s="99">
        <f t="shared" si="41"/>
        <v>39457.5</v>
      </c>
      <c r="G130">
        <f t="shared" si="42"/>
        <v>0.25818535019789124</v>
      </c>
      <c r="K130">
        <f t="shared" si="43"/>
        <v>0.25818535019789124</v>
      </c>
      <c r="O130">
        <f t="shared" ca="1" si="44"/>
        <v>0.25950175255681102</v>
      </c>
      <c r="P130">
        <f t="shared" si="45"/>
        <v>0.24758190509058839</v>
      </c>
      <c r="Q130" s="2">
        <f t="shared" si="46"/>
        <v>44473.690400000196</v>
      </c>
      <c r="R130">
        <f t="shared" si="47"/>
        <v>1.1243304814358475E-4</v>
      </c>
      <c r="S130">
        <v>1</v>
      </c>
      <c r="T130">
        <f t="shared" si="48"/>
        <v>1.1243304814358475E-4</v>
      </c>
      <c r="U130">
        <f t="shared" si="49"/>
        <v>1.060344510730285E-2</v>
      </c>
    </row>
    <row r="131" spans="1:21">
      <c r="A131" s="124" t="s">
        <v>430</v>
      </c>
      <c r="B131" s="125" t="s">
        <v>56</v>
      </c>
      <c r="C131" s="126">
        <v>59492.191999999806</v>
      </c>
      <c r="D131" s="124" t="s">
        <v>32</v>
      </c>
      <c r="E131">
        <f t="shared" si="40"/>
        <v>39458.083420967014</v>
      </c>
      <c r="F131" s="99">
        <f t="shared" si="41"/>
        <v>39457.5</v>
      </c>
      <c r="G131">
        <f t="shared" si="42"/>
        <v>0.25978534980822587</v>
      </c>
      <c r="K131">
        <f t="shared" si="43"/>
        <v>0.25978534980822587</v>
      </c>
      <c r="O131">
        <f t="shared" ca="1" si="44"/>
        <v>0.25950175255681102</v>
      </c>
      <c r="P131">
        <f t="shared" si="45"/>
        <v>0.24758190509058839</v>
      </c>
      <c r="Q131" s="2">
        <f t="shared" si="46"/>
        <v>44473.691999999806</v>
      </c>
      <c r="R131">
        <f t="shared" si="47"/>
        <v>1.4892406297643425E-4</v>
      </c>
      <c r="S131">
        <v>1</v>
      </c>
      <c r="T131">
        <f t="shared" si="48"/>
        <v>1.4892406297643425E-4</v>
      </c>
      <c r="U131">
        <f t="shared" si="49"/>
        <v>1.2203444717637485E-2</v>
      </c>
    </row>
    <row r="132" spans="1:21">
      <c r="A132" s="124" t="s">
        <v>430</v>
      </c>
      <c r="B132" s="125" t="s">
        <v>56</v>
      </c>
      <c r="C132" s="126">
        <v>59536.051299999934</v>
      </c>
      <c r="D132" s="124" t="s">
        <v>406</v>
      </c>
      <c r="E132">
        <f t="shared" si="40"/>
        <v>39556.581797559687</v>
      </c>
      <c r="F132" s="99">
        <f t="shared" si="41"/>
        <v>39556</v>
      </c>
      <c r="G132">
        <f t="shared" si="42"/>
        <v>0.25906247993407305</v>
      </c>
      <c r="K132">
        <f t="shared" si="43"/>
        <v>0.25906247993407305</v>
      </c>
      <c r="O132">
        <f t="shared" ca="1" si="44"/>
        <v>0.26040556833262091</v>
      </c>
      <c r="P132">
        <f t="shared" si="45"/>
        <v>0.24850014343240806</v>
      </c>
      <c r="Q132" s="2">
        <f t="shared" si="46"/>
        <v>44517.551299999934</v>
      </c>
      <c r="R132">
        <f t="shared" si="47"/>
        <v>1.1156295237440468E-4</v>
      </c>
      <c r="S132">
        <v>1</v>
      </c>
      <c r="T132">
        <f t="shared" si="48"/>
        <v>1.1156295237440468E-4</v>
      </c>
      <c r="U132">
        <f t="shared" si="49"/>
        <v>1.0562336501664993E-2</v>
      </c>
    </row>
    <row r="133" spans="1:21">
      <c r="A133" s="124" t="s">
        <v>430</v>
      </c>
      <c r="B133" s="125" t="s">
        <v>56</v>
      </c>
      <c r="C133" s="126">
        <v>59575.904899999965</v>
      </c>
      <c r="D133" s="124" t="s">
        <v>406</v>
      </c>
      <c r="E133">
        <f t="shared" si="40"/>
        <v>39646.08424975034</v>
      </c>
      <c r="F133" s="130">
        <f t="shared" si="41"/>
        <v>39645.5</v>
      </c>
      <c r="G133">
        <f t="shared" si="42"/>
        <v>0.26015438996546436</v>
      </c>
      <c r="K133">
        <f t="shared" si="43"/>
        <v>0.26015438996546436</v>
      </c>
      <c r="O133">
        <f t="shared" ca="1" si="44"/>
        <v>0.26122680195632636</v>
      </c>
      <c r="P133">
        <f t="shared" si="45"/>
        <v>0.24933572919707614</v>
      </c>
      <c r="Q133" s="2">
        <f t="shared" si="46"/>
        <v>44557.404899999965</v>
      </c>
      <c r="R133">
        <f t="shared" si="47"/>
        <v>1.1704342082146243E-4</v>
      </c>
      <c r="S133">
        <v>1</v>
      </c>
      <c r="T133">
        <f t="shared" si="48"/>
        <v>1.1704342082146243E-4</v>
      </c>
      <c r="U133">
        <f t="shared" si="49"/>
        <v>1.0818660768388222E-2</v>
      </c>
    </row>
    <row r="134" spans="1:21">
      <c r="A134" s="127" t="s">
        <v>431</v>
      </c>
      <c r="B134" s="128" t="s">
        <v>56</v>
      </c>
      <c r="C134" s="129">
        <v>59873.135699999984</v>
      </c>
      <c r="E134">
        <f t="shared" ref="E134:E142" si="50">+(C134-C$7)/C$8</f>
        <v>40313.599492201967</v>
      </c>
      <c r="F134" s="130">
        <f t="shared" ref="F134:F142" si="51">ROUND(2*E134,0)/2-0.5</f>
        <v>40313</v>
      </c>
      <c r="G134">
        <f t="shared" ref="G134:G142" si="52">+C134-(C$7+F134*C$8)</f>
        <v>0.26694153998687398</v>
      </c>
      <c r="K134">
        <f t="shared" ref="K134:K142" si="53">+G134</f>
        <v>0.26694153998687398</v>
      </c>
      <c r="O134">
        <f t="shared" ref="O134:O142" ca="1" si="54">+C$11+C$12*$F134</f>
        <v>0.2673516449040737</v>
      </c>
      <c r="P134">
        <f t="shared" ref="P134:P142" si="55">+D$11+D$12*F134+D$13*F134^2</f>
        <v>0.25560507140539201</v>
      </c>
      <c r="Q134" s="2">
        <f t="shared" ref="Q134:Q142" si="56">+C134-15018.5</f>
        <v>44854.635699999984</v>
      </c>
      <c r="R134">
        <f t="shared" ref="R134:R142" si="57">+(G134-P134)^2</f>
        <v>1.2851551989892765E-4</v>
      </c>
      <c r="S134">
        <v>1</v>
      </c>
      <c r="T134">
        <f t="shared" ref="T134:T142" si="58">+S134*R134</f>
        <v>1.2851551989892765E-4</v>
      </c>
      <c r="U134">
        <f t="shared" ref="U134:U142" si="59">+(G134-P134)</f>
        <v>1.1336468581481962E-2</v>
      </c>
    </row>
    <row r="135" spans="1:21">
      <c r="A135" s="127" t="s">
        <v>431</v>
      </c>
      <c r="B135" s="128" t="s">
        <v>56</v>
      </c>
      <c r="C135" s="129">
        <v>59873.135799999814</v>
      </c>
      <c r="E135">
        <f t="shared" si="50"/>
        <v>40313.599716779674</v>
      </c>
      <c r="F135" s="130">
        <f t="shared" si="51"/>
        <v>40313</v>
      </c>
      <c r="G135">
        <f t="shared" si="52"/>
        <v>0.26704153981700074</v>
      </c>
      <c r="K135">
        <f t="shared" si="53"/>
        <v>0.26704153981700074</v>
      </c>
      <c r="O135">
        <f t="shared" ca="1" si="54"/>
        <v>0.2673516449040737</v>
      </c>
      <c r="P135">
        <f t="shared" si="55"/>
        <v>0.25560507140539201</v>
      </c>
      <c r="Q135" s="2">
        <f t="shared" si="56"/>
        <v>44854.635799999814</v>
      </c>
      <c r="R135">
        <f t="shared" si="57"/>
        <v>1.3079280972972418E-4</v>
      </c>
      <c r="S135">
        <v>1</v>
      </c>
      <c r="T135">
        <f t="shared" si="58"/>
        <v>1.3079280972972418E-4</v>
      </c>
      <c r="U135">
        <f t="shared" si="59"/>
        <v>1.1436468411608725E-2</v>
      </c>
    </row>
    <row r="136" spans="1:21">
      <c r="A136" s="127" t="s">
        <v>431</v>
      </c>
      <c r="B136" s="128" t="s">
        <v>56</v>
      </c>
      <c r="C136" s="129">
        <v>59873.136099999771</v>
      </c>
      <c r="E136">
        <f t="shared" si="50"/>
        <v>40313.600390513835</v>
      </c>
      <c r="F136" s="130">
        <f t="shared" si="51"/>
        <v>40313</v>
      </c>
      <c r="G136">
        <f t="shared" si="52"/>
        <v>0.26734153977304231</v>
      </c>
      <c r="K136">
        <f t="shared" si="53"/>
        <v>0.26734153977304231</v>
      </c>
      <c r="O136">
        <f t="shared" ca="1" si="54"/>
        <v>0.2673516449040737</v>
      </c>
      <c r="P136">
        <f t="shared" si="55"/>
        <v>0.25560507140539201</v>
      </c>
      <c r="Q136" s="2">
        <f t="shared" si="56"/>
        <v>44854.636099999771</v>
      </c>
      <c r="R136">
        <f t="shared" si="57"/>
        <v>1.3774468974485607E-4</v>
      </c>
      <c r="S136">
        <v>1</v>
      </c>
      <c r="T136">
        <f t="shared" si="58"/>
        <v>1.3774468974485607E-4</v>
      </c>
      <c r="U136">
        <f t="shared" si="59"/>
        <v>1.1736468367650299E-2</v>
      </c>
    </row>
    <row r="137" spans="1:21">
      <c r="A137" s="127" t="s">
        <v>431</v>
      </c>
      <c r="B137" s="128" t="s">
        <v>51</v>
      </c>
      <c r="C137" s="129">
        <v>59879.146000000183</v>
      </c>
      <c r="E137">
        <f t="shared" si="50"/>
        <v>40327.097308921635</v>
      </c>
      <c r="F137" s="130">
        <f t="shared" si="51"/>
        <v>40326.5</v>
      </c>
      <c r="G137">
        <f t="shared" si="52"/>
        <v>0.26596937018621247</v>
      </c>
      <c r="K137">
        <f t="shared" si="53"/>
        <v>0.26596937018621247</v>
      </c>
      <c r="O137">
        <f t="shared" ca="1" si="54"/>
        <v>0.26747551813223042</v>
      </c>
      <c r="P137">
        <f t="shared" si="55"/>
        <v>0.25573254863825218</v>
      </c>
      <c r="Q137" s="2">
        <f t="shared" si="56"/>
        <v>44860.646000000183</v>
      </c>
      <c r="R137">
        <f t="shared" si="57"/>
        <v>1.0479251540478422E-4</v>
      </c>
      <c r="S137">
        <v>1</v>
      </c>
      <c r="T137">
        <f t="shared" si="58"/>
        <v>1.0479251540478422E-4</v>
      </c>
      <c r="U137">
        <f t="shared" si="59"/>
        <v>1.0236821547960295E-2</v>
      </c>
    </row>
    <row r="138" spans="1:21">
      <c r="A138" s="127" t="s">
        <v>431</v>
      </c>
      <c r="B138" s="128" t="s">
        <v>51</v>
      </c>
      <c r="C138" s="129">
        <v>59879.146000000183</v>
      </c>
      <c r="E138">
        <f t="shared" si="50"/>
        <v>40327.097308921635</v>
      </c>
      <c r="F138" s="130">
        <f t="shared" si="51"/>
        <v>40326.5</v>
      </c>
      <c r="G138">
        <f t="shared" si="52"/>
        <v>0.26596937018621247</v>
      </c>
      <c r="K138">
        <f t="shared" si="53"/>
        <v>0.26596937018621247</v>
      </c>
      <c r="O138">
        <f t="shared" ca="1" si="54"/>
        <v>0.26747551813223042</v>
      </c>
      <c r="P138">
        <f t="shared" si="55"/>
        <v>0.25573254863825218</v>
      </c>
      <c r="Q138" s="2">
        <f t="shared" si="56"/>
        <v>44860.646000000183</v>
      </c>
      <c r="R138">
        <f t="shared" si="57"/>
        <v>1.0479251540478422E-4</v>
      </c>
      <c r="S138">
        <v>1</v>
      </c>
      <c r="T138">
        <f t="shared" si="58"/>
        <v>1.0479251540478422E-4</v>
      </c>
      <c r="U138">
        <f t="shared" si="59"/>
        <v>1.0236821547960295E-2</v>
      </c>
    </row>
    <row r="139" spans="1:21">
      <c r="A139" s="127" t="s">
        <v>431</v>
      </c>
      <c r="B139" s="128" t="s">
        <v>51</v>
      </c>
      <c r="C139" s="129">
        <v>59884.045299999882</v>
      </c>
      <c r="E139">
        <f t="shared" si="50"/>
        <v>40338.100063101694</v>
      </c>
      <c r="F139" s="130">
        <f t="shared" si="51"/>
        <v>40337.5</v>
      </c>
      <c r="G139">
        <f t="shared" si="52"/>
        <v>0.26719574988237582</v>
      </c>
      <c r="K139">
        <f t="shared" si="53"/>
        <v>0.26719574988237582</v>
      </c>
      <c r="O139">
        <f t="shared" ca="1" si="54"/>
        <v>0.26757645187369139</v>
      </c>
      <c r="P139">
        <f t="shared" si="55"/>
        <v>0.25583643895515801</v>
      </c>
      <c r="Q139" s="2">
        <f t="shared" si="56"/>
        <v>44865.545299999882</v>
      </c>
      <c r="R139">
        <f t="shared" si="57"/>
        <v>1.2903394474121004E-4</v>
      </c>
      <c r="S139">
        <v>1</v>
      </c>
      <c r="T139">
        <f t="shared" si="58"/>
        <v>1.2903394474121004E-4</v>
      </c>
      <c r="U139">
        <f t="shared" si="59"/>
        <v>1.1359310927217814E-2</v>
      </c>
    </row>
    <row r="140" spans="1:21">
      <c r="A140" s="127" t="s">
        <v>431</v>
      </c>
      <c r="B140" s="128" t="s">
        <v>51</v>
      </c>
      <c r="C140" s="129">
        <v>59884.045899999794</v>
      </c>
      <c r="E140">
        <f t="shared" si="50"/>
        <v>40338.101410570009</v>
      </c>
      <c r="F140" s="130">
        <f t="shared" si="51"/>
        <v>40337.5</v>
      </c>
      <c r="G140">
        <f t="shared" si="52"/>
        <v>0.26779574979445897</v>
      </c>
      <c r="K140">
        <f t="shared" si="53"/>
        <v>0.26779574979445897</v>
      </c>
      <c r="O140">
        <f t="shared" ca="1" si="54"/>
        <v>0.26757645187369139</v>
      </c>
      <c r="P140">
        <f t="shared" si="55"/>
        <v>0.25583643895515801</v>
      </c>
      <c r="Q140" s="2">
        <f t="shared" si="56"/>
        <v>44865.545899999794</v>
      </c>
      <c r="R140">
        <f t="shared" si="57"/>
        <v>1.430251157510215E-4</v>
      </c>
      <c r="S140">
        <v>1</v>
      </c>
      <c r="T140">
        <f t="shared" si="58"/>
        <v>1.430251157510215E-4</v>
      </c>
      <c r="U140">
        <f t="shared" si="59"/>
        <v>1.1959310839300963E-2</v>
      </c>
    </row>
    <row r="141" spans="1:21">
      <c r="A141" s="127" t="s">
        <v>431</v>
      </c>
      <c r="B141" s="128" t="s">
        <v>51</v>
      </c>
      <c r="C141" s="129">
        <v>59884.046200000215</v>
      </c>
      <c r="E141">
        <f t="shared" si="50"/>
        <v>40338.102084305217</v>
      </c>
      <c r="F141" s="130">
        <f t="shared" si="51"/>
        <v>40337.5</v>
      </c>
      <c r="G141">
        <f t="shared" si="52"/>
        <v>0.26809575021616183</v>
      </c>
      <c r="K141">
        <f t="shared" si="53"/>
        <v>0.26809575021616183</v>
      </c>
      <c r="O141">
        <f t="shared" ca="1" si="54"/>
        <v>0.26757645187369139</v>
      </c>
      <c r="P141">
        <f t="shared" si="55"/>
        <v>0.25583643895515801</v>
      </c>
      <c r="Q141" s="2">
        <f t="shared" si="56"/>
        <v>44865.546200000215</v>
      </c>
      <c r="R141">
        <f t="shared" si="57"/>
        <v>1.5029071259417518E-4</v>
      </c>
      <c r="S141">
        <v>1</v>
      </c>
      <c r="T141">
        <f t="shared" si="58"/>
        <v>1.5029071259417518E-4</v>
      </c>
      <c r="U141">
        <f t="shared" si="59"/>
        <v>1.2259311261003825E-2</v>
      </c>
    </row>
    <row r="142" spans="1:21">
      <c r="A142" s="127" t="s">
        <v>431</v>
      </c>
      <c r="B142" s="128" t="s">
        <v>56</v>
      </c>
      <c r="C142" s="129">
        <v>59935.922400000039</v>
      </c>
      <c r="E142">
        <f t="shared" si="50"/>
        <v>40454.60466149557</v>
      </c>
      <c r="F142" s="130">
        <f t="shared" si="51"/>
        <v>40454</v>
      </c>
      <c r="G142">
        <f t="shared" si="52"/>
        <v>0.2692433200427331</v>
      </c>
      <c r="K142">
        <f t="shared" si="53"/>
        <v>0.2692433200427331</v>
      </c>
      <c r="O142">
        <f t="shared" ca="1" si="54"/>
        <v>0.26864543195371021</v>
      </c>
      <c r="P142">
        <f t="shared" si="55"/>
        <v>0.25693783301969636</v>
      </c>
      <c r="Q142" s="2">
        <f t="shared" si="56"/>
        <v>44917.422400000039</v>
      </c>
      <c r="R142">
        <f t="shared" si="57"/>
        <v>1.5142501087412569E-4</v>
      </c>
      <c r="S142">
        <v>1</v>
      </c>
      <c r="T142">
        <f t="shared" si="58"/>
        <v>1.5142501087412569E-4</v>
      </c>
      <c r="U142">
        <f t="shared" si="59"/>
        <v>1.2305487023036743E-2</v>
      </c>
    </row>
  </sheetData>
  <protectedRanges>
    <protectedRange sqref="A117:D126" name="Range1"/>
  </protectedRanges>
  <phoneticPr fontId="8" type="noConversion"/>
  <hyperlinks>
    <hyperlink ref="H64335" r:id="rId1" display="http://vsolj.cetus-net.org/bulletin.html" xr:uid="{00000000-0004-0000-0000-000000000000}"/>
    <hyperlink ref="H64328" r:id="rId2" display="https://www.aavso.org/ejaavso" xr:uid="{00000000-0004-0000-0000-000001000000}"/>
    <hyperlink ref="I64335" r:id="rId3" display="http://vsolj.cetus-net.org/bulletin.html" xr:uid="{00000000-0004-0000-0000-000002000000}"/>
    <hyperlink ref="AQ57986" r:id="rId4" display="http://cdsbib.u-strasbg.fr/cgi-bin/cdsbib?1990RMxAA..21..381G" xr:uid="{00000000-0004-0000-0000-000003000000}"/>
    <hyperlink ref="H64332" r:id="rId5" display="https://www.aavso.org/ejaavso" xr:uid="{00000000-0004-0000-0000-000004000000}"/>
    <hyperlink ref="AP5350" r:id="rId6" display="http://cdsbib.u-strasbg.fr/cgi-bin/cdsbib?1990RMxAA..21..381G" xr:uid="{00000000-0004-0000-0000-000005000000}"/>
    <hyperlink ref="AP5353" r:id="rId7" display="http://cdsbib.u-strasbg.fr/cgi-bin/cdsbib?1990RMxAA..21..381G" xr:uid="{00000000-0004-0000-0000-000006000000}"/>
    <hyperlink ref="AP5351" r:id="rId8" display="http://cdsbib.u-strasbg.fr/cgi-bin/cdsbib?1990RMxAA..21..381G" xr:uid="{00000000-0004-0000-0000-000007000000}"/>
    <hyperlink ref="AP5335" r:id="rId9" display="http://cdsbib.u-strasbg.fr/cgi-bin/cdsbib?1990RMxAA..21..381G" xr:uid="{00000000-0004-0000-0000-000008000000}"/>
    <hyperlink ref="AQ5564" r:id="rId10" display="http://cdsbib.u-strasbg.fr/cgi-bin/cdsbib?1990RMxAA..21..381G" xr:uid="{00000000-0004-0000-0000-000009000000}"/>
    <hyperlink ref="AQ5568" r:id="rId11" display="http://cdsbib.u-strasbg.fr/cgi-bin/cdsbib?1990RMxAA..21..381G" xr:uid="{00000000-0004-0000-0000-00000A000000}"/>
    <hyperlink ref="AQ65248" r:id="rId12" display="http://cdsbib.u-strasbg.fr/cgi-bin/cdsbib?1990RMxAA..21..381G" xr:uid="{00000000-0004-0000-0000-00000B000000}"/>
    <hyperlink ref="I2456" r:id="rId13" display="http://vsolj.cetus-net.org/bulletin.html" xr:uid="{00000000-0004-0000-0000-00000C000000}"/>
    <hyperlink ref="H2456" r:id="rId14" display="http://vsolj.cetus-net.org/bulletin.html" xr:uid="{00000000-0004-0000-0000-00000D000000}"/>
    <hyperlink ref="AQ373" r:id="rId15" display="http://cdsbib.u-strasbg.fr/cgi-bin/cdsbib?1990RMxAA..21..381G" xr:uid="{00000000-0004-0000-0000-00000E000000}"/>
    <hyperlink ref="AQ372" r:id="rId16" display="http://cdsbib.u-strasbg.fr/cgi-bin/cdsbib?1990RMxAA..21..381G" xr:uid="{00000000-0004-0000-0000-00000F000000}"/>
    <hyperlink ref="AP3626" r:id="rId17" display="http://cdsbib.u-strasbg.fr/cgi-bin/cdsbib?1990RMxAA..21..381G" xr:uid="{00000000-0004-0000-0000-000010000000}"/>
    <hyperlink ref="AP3644" r:id="rId18" display="http://cdsbib.u-strasbg.fr/cgi-bin/cdsbib?1990RMxAA..21..381G" xr:uid="{00000000-0004-0000-0000-000011000000}"/>
    <hyperlink ref="AP3645" r:id="rId19" display="http://cdsbib.u-strasbg.fr/cgi-bin/cdsbib?1990RMxAA..21..381G" xr:uid="{00000000-0004-0000-0000-000012000000}"/>
    <hyperlink ref="AP3641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868"/>
  <sheetViews>
    <sheetView topLeftCell="A4" workbookViewId="0">
      <selection activeCell="F62" sqref="F62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12.42578125" customWidth="1"/>
    <col min="5" max="5" width="11.5703125" customWidth="1"/>
    <col min="6" max="6" width="15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2" ht="21" thickBot="1">
      <c r="A1" s="1" t="s">
        <v>63</v>
      </c>
      <c r="U1" s="6" t="s">
        <v>12</v>
      </c>
      <c r="V1" s="8" t="s">
        <v>24</v>
      </c>
    </row>
    <row r="2" spans="1:22">
      <c r="A2" t="s">
        <v>26</v>
      </c>
      <c r="B2" s="15" t="s">
        <v>61</v>
      </c>
      <c r="U2">
        <v>-5000</v>
      </c>
      <c r="V2">
        <f>+D$11+D$12*U2+D$13*U2^2</f>
        <v>1.8430815771132952E-2</v>
      </c>
    </row>
    <row r="3" spans="1:22">
      <c r="U3">
        <v>-2500</v>
      </c>
      <c r="V3">
        <f t="shared" ref="V3:V18" si="0">+D$11+D$12*U3+D$13*U3^2</f>
        <v>6.647336363974474E-3</v>
      </c>
    </row>
    <row r="4" spans="1:22" ht="14.25" thickTop="1" thickBot="1">
      <c r="A4" s="7" t="s">
        <v>2</v>
      </c>
      <c r="C4" s="3">
        <v>41922.319499999998</v>
      </c>
      <c r="D4" s="4">
        <v>0.44527941999999998</v>
      </c>
      <c r="U4">
        <v>0</v>
      </c>
      <c r="V4">
        <f t="shared" si="0"/>
        <v>-3.6894293329273365E-3</v>
      </c>
    </row>
    <row r="5" spans="1:22" ht="13.5" thickTop="1">
      <c r="A5" s="18" t="s">
        <v>64</v>
      </c>
      <c r="B5" s="19"/>
      <c r="C5" s="20">
        <v>8</v>
      </c>
      <c r="D5" s="19" t="s">
        <v>65</v>
      </c>
      <c r="U5">
        <v>2500</v>
      </c>
      <c r="V5">
        <f t="shared" si="0"/>
        <v>-1.2579481319572478E-2</v>
      </c>
    </row>
    <row r="6" spans="1:22">
      <c r="A6" s="7" t="s">
        <v>3</v>
      </c>
      <c r="U6">
        <v>5000</v>
      </c>
      <c r="V6">
        <f t="shared" si="0"/>
        <v>-2.0022819595960951E-2</v>
      </c>
    </row>
    <row r="7" spans="1:22">
      <c r="A7" t="s">
        <v>4</v>
      </c>
      <c r="C7">
        <f>+C4</f>
        <v>41922.319499999998</v>
      </c>
      <c r="U7">
        <v>7500</v>
      </c>
      <c r="V7">
        <f t="shared" si="0"/>
        <v>-2.6019444162092762E-2</v>
      </c>
    </row>
    <row r="8" spans="1:22">
      <c r="A8" t="s">
        <v>5</v>
      </c>
      <c r="C8">
        <v>0.44528547147990238</v>
      </c>
      <c r="U8">
        <v>10000</v>
      </c>
      <c r="V8">
        <f t="shared" si="0"/>
        <v>-3.0569355017967897E-2</v>
      </c>
    </row>
    <row r="9" spans="1:22">
      <c r="A9" s="33" t="s">
        <v>70</v>
      </c>
      <c r="C9" s="47">
        <v>50</v>
      </c>
      <c r="D9" s="32" t="str">
        <f>"F"&amp;C9</f>
        <v>F50</v>
      </c>
      <c r="E9" s="11" t="str">
        <f>"G"&amp;C9</f>
        <v>G50</v>
      </c>
      <c r="U9">
        <v>12500</v>
      </c>
      <c r="V9">
        <f t="shared" si="0"/>
        <v>-3.3672552163586361E-2</v>
      </c>
    </row>
    <row r="10" spans="1:22" ht="13.5" thickBot="1">
      <c r="A10" s="19"/>
      <c r="B10" s="19"/>
      <c r="C10" s="6" t="s">
        <v>22</v>
      </c>
      <c r="D10" s="6" t="s">
        <v>23</v>
      </c>
      <c r="E10" s="19"/>
      <c r="U10">
        <v>15000</v>
      </c>
      <c r="V10">
        <f t="shared" si="0"/>
        <v>-3.5329035598948164E-2</v>
      </c>
    </row>
    <row r="11" spans="1:22" ht="13.5" thickTop="1">
      <c r="A11" s="19" t="s">
        <v>18</v>
      </c>
      <c r="B11" s="19"/>
      <c r="C11" s="31">
        <f ca="1">INTERCEPT(INDIRECT($E$9):G991,INDIRECT($D$9):F991)</f>
        <v>-0.10350778127067221</v>
      </c>
      <c r="D11" s="16">
        <f>E11*F11</f>
        <v>-3.6894293329273365E-3</v>
      </c>
      <c r="E11" s="48">
        <v>-3.6894293329273365E-3</v>
      </c>
      <c r="F11" s="49">
        <v>1</v>
      </c>
      <c r="U11">
        <v>17500</v>
      </c>
      <c r="V11">
        <f t="shared" si="0"/>
        <v>-3.5538805324053291E-2</v>
      </c>
    </row>
    <row r="12" spans="1:22">
      <c r="A12" s="19" t="s">
        <v>19</v>
      </c>
      <c r="B12" s="19"/>
      <c r="C12" s="31">
        <f ca="1">SLOPE(INDIRECT($E$9):G991,INDIRECT($D$9):F991)</f>
        <v>2.8968484083051227E-6</v>
      </c>
      <c r="D12" s="16">
        <f>E12*F12</f>
        <v>-3.8453635367093904E-6</v>
      </c>
      <c r="E12" s="50">
        <v>-3.8453635367093904E-2</v>
      </c>
      <c r="F12" s="49">
        <v>1E-4</v>
      </c>
      <c r="U12">
        <v>20000</v>
      </c>
      <c r="V12">
        <f t="shared" si="0"/>
        <v>-3.430186133890175E-2</v>
      </c>
    </row>
    <row r="13" spans="1:22" ht="13.5" thickBot="1">
      <c r="A13" s="19" t="s">
        <v>21</v>
      </c>
      <c r="B13" s="19"/>
      <c r="C13" s="5" t="s">
        <v>16</v>
      </c>
      <c r="D13" s="16">
        <f>E13*F13</f>
        <v>1.1573709682053348E-10</v>
      </c>
      <c r="E13" s="51">
        <v>1.1573709682053348E-2</v>
      </c>
      <c r="F13" s="49">
        <v>1E-8</v>
      </c>
      <c r="U13">
        <v>22500</v>
      </c>
      <c r="V13">
        <f t="shared" si="0"/>
        <v>-3.1618203643493541E-2</v>
      </c>
    </row>
    <row r="14" spans="1:22" ht="13.5" thickTop="1">
      <c r="A14" s="19"/>
      <c r="B14" s="19"/>
      <c r="C14" s="19"/>
      <c r="D14" s="16"/>
      <c r="E14">
        <f>SUM(T21:T1015)</f>
        <v>9.254975133507926E-4</v>
      </c>
      <c r="U14">
        <v>25000</v>
      </c>
      <c r="V14">
        <f t="shared" si="0"/>
        <v>-2.7487832237828663E-2</v>
      </c>
    </row>
    <row r="15" spans="1:22">
      <c r="A15" s="21" t="s">
        <v>20</v>
      </c>
      <c r="B15" s="19"/>
      <c r="C15" s="22">
        <f ca="1">(C7+C11)+(C8+C12)*INT(MAX(F21:F3532))</f>
        <v>55852.617307001601</v>
      </c>
      <c r="D15" s="52">
        <f>+C7+INT(MAX(F21:F1615))*C8+D11+D12*INT(MAX(F21:F4050))+D13*INT(MAX(F21:F4077)^2)</f>
        <v>55852.619476199507</v>
      </c>
      <c r="E15" s="23" t="s">
        <v>77</v>
      </c>
      <c r="F15" s="20">
        <v>1</v>
      </c>
      <c r="U15">
        <v>27500</v>
      </c>
      <c r="V15">
        <f t="shared" si="0"/>
        <v>-2.1910747121907131E-2</v>
      </c>
    </row>
    <row r="16" spans="1:22">
      <c r="A16" s="25" t="s">
        <v>6</v>
      </c>
      <c r="B16" s="19"/>
      <c r="C16" s="26">
        <f ca="1">+C8+C12</f>
        <v>0.4452883683283107</v>
      </c>
      <c r="D16" s="52">
        <f>+C8+D12+2*D13*MAX(F21:F150)</f>
        <v>0.44528886767077663</v>
      </c>
      <c r="E16" s="23" t="s">
        <v>66</v>
      </c>
      <c r="F16" s="24">
        <f ca="1">NOW()+15018.5+$C$5/24</f>
        <v>60178.49373263889</v>
      </c>
      <c r="U16">
        <v>30000</v>
      </c>
      <c r="V16">
        <f t="shared" si="0"/>
        <v>-1.4886948295728925E-2</v>
      </c>
    </row>
    <row r="17" spans="1:32" ht="13.5" thickBot="1">
      <c r="A17" s="23" t="s">
        <v>62</v>
      </c>
      <c r="B17" s="19"/>
      <c r="C17" s="19">
        <f>COUNT(C21:C2190)</f>
        <v>39</v>
      </c>
      <c r="D17" s="23"/>
      <c r="E17" s="23" t="s">
        <v>78</v>
      </c>
      <c r="F17" s="24">
        <f ca="1">ROUND(2*(F16-$C$7)/$C$8,0)/2+F15</f>
        <v>41000</v>
      </c>
      <c r="U17">
        <v>32500</v>
      </c>
      <c r="V17">
        <f t="shared" si="0"/>
        <v>-6.4164357592940563E-3</v>
      </c>
    </row>
    <row r="18" spans="1:32" ht="14.25" thickTop="1" thickBot="1">
      <c r="A18" s="7" t="s">
        <v>81</v>
      </c>
      <c r="B18" s="19"/>
      <c r="C18" s="28">
        <f ca="1">+C15</f>
        <v>55852.617307001601</v>
      </c>
      <c r="D18" s="29">
        <f ca="1">+C16</f>
        <v>0.4452883683283107</v>
      </c>
      <c r="E18" s="23" t="s">
        <v>67</v>
      </c>
      <c r="F18" s="11">
        <f ca="1">ROUND(2*(F16-$C$15)/$C$16,0)/2+F15</f>
        <v>9716</v>
      </c>
      <c r="U18">
        <v>35000</v>
      </c>
      <c r="V18">
        <f t="shared" si="0"/>
        <v>3.5007904873974871E-3</v>
      </c>
    </row>
    <row r="19" spans="1:32" ht="14.25" thickTop="1" thickBot="1">
      <c r="A19" s="7" t="s">
        <v>80</v>
      </c>
      <c r="C19" s="53">
        <f>+D15</f>
        <v>55852.619476199507</v>
      </c>
      <c r="D19" s="54">
        <f>+D16</f>
        <v>0.44528886767077663</v>
      </c>
      <c r="E19" s="23" t="s">
        <v>68</v>
      </c>
      <c r="F19" s="27">
        <f ca="1">+$C$15+$C$16*F18-15018.5-$C$5/24</f>
        <v>45160.205760346136</v>
      </c>
    </row>
    <row r="20" spans="1:32" ht="15" thickBot="1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14</v>
      </c>
      <c r="I20" s="9" t="s">
        <v>52</v>
      </c>
      <c r="J20" s="9" t="s">
        <v>53</v>
      </c>
      <c r="K20" s="9" t="s">
        <v>54</v>
      </c>
      <c r="L20" s="9" t="s">
        <v>74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17</v>
      </c>
      <c r="R20" s="8" t="s">
        <v>82</v>
      </c>
      <c r="S20" s="8" t="s">
        <v>84</v>
      </c>
      <c r="T20" s="8" t="s">
        <v>83</v>
      </c>
    </row>
    <row r="21" spans="1:32">
      <c r="A21" s="42" t="s">
        <v>172</v>
      </c>
      <c r="B21" s="43" t="s">
        <v>51</v>
      </c>
      <c r="C21" s="42">
        <v>34358.101000000002</v>
      </c>
      <c r="D21" s="42" t="s">
        <v>173</v>
      </c>
      <c r="E21">
        <f>+(C21-C$7)/C$8</f>
        <v>-16987.346285654417</v>
      </c>
      <c r="F21">
        <f>ROUND(2*E21,0)/2</f>
        <v>-16987.5</v>
      </c>
      <c r="G21">
        <f>+C21-(C$7+F21*C$8)</f>
        <v>6.8446764846157748E-2</v>
      </c>
      <c r="K21">
        <f>+G21</f>
        <v>6.8446764846157748E-2</v>
      </c>
      <c r="P21">
        <f>+D$11+D$12*F21+D$13*F21^2</f>
        <v>9.5032534545830244E-2</v>
      </c>
      <c r="Q21" s="2">
        <f>+C21-15018.5</f>
        <v>19339.601000000002</v>
      </c>
      <c r="R21">
        <f>+(P21-G21)^2</f>
        <v>7.0680315052402422E-4</v>
      </c>
    </row>
    <row r="22" spans="1:32">
      <c r="A22" s="42" t="s">
        <v>172</v>
      </c>
      <c r="B22" s="43" t="s">
        <v>56</v>
      </c>
      <c r="C22" s="42">
        <v>34369.014999999999</v>
      </c>
      <c r="D22" s="42" t="s">
        <v>173</v>
      </c>
      <c r="E22">
        <f t="shared" ref="E22:E59" si="1">+(C22-C$7)/C$8</f>
        <v>-16962.836166418492</v>
      </c>
      <c r="F22">
        <f t="shared" ref="F22:F59" si="2">ROUND(2*E22,0)/2</f>
        <v>-16963</v>
      </c>
      <c r="G22">
        <f t="shared" ref="G22:G59" si="3">+C22-(C$7+F22*C$8)</f>
        <v>7.2952713584527373E-2</v>
      </c>
      <c r="K22">
        <f>+G22</f>
        <v>7.2952713584527373E-2</v>
      </c>
      <c r="P22">
        <f t="shared" ref="P22:P59" si="4">+D$11+D$12*F22+D$13*F22^2</f>
        <v>9.4842054497693534E-2</v>
      </c>
      <c r="Q22" s="2">
        <f t="shared" ref="Q22:Q59" si="5">+C22-15018.5</f>
        <v>19350.514999999999</v>
      </c>
      <c r="R22">
        <f t="shared" ref="R22:R59" si="6">+(P22-G22)^2</f>
        <v>4.7914324561281E-4</v>
      </c>
    </row>
    <row r="23" spans="1:32">
      <c r="A23" s="42" t="s">
        <v>172</v>
      </c>
      <c r="B23" s="43" t="s">
        <v>56</v>
      </c>
      <c r="C23" s="42">
        <v>35097.053</v>
      </c>
      <c r="D23" s="42" t="s">
        <v>173</v>
      </c>
      <c r="E23">
        <f t="shared" si="1"/>
        <v>-15327.844578706519</v>
      </c>
      <c r="F23">
        <f t="shared" si="2"/>
        <v>-15328</v>
      </c>
      <c r="G23">
        <f t="shared" si="3"/>
        <v>6.920684394572163E-2</v>
      </c>
      <c r="K23">
        <f>+G23</f>
        <v>6.920684394572163E-2</v>
      </c>
      <c r="P23">
        <f t="shared" si="4"/>
        <v>8.2444454234912617E-2</v>
      </c>
      <c r="Q23" s="2">
        <f t="shared" si="5"/>
        <v>20078.553</v>
      </c>
      <c r="R23">
        <f t="shared" si="6"/>
        <v>1.752343261684951E-4</v>
      </c>
    </row>
    <row r="24" spans="1:32">
      <c r="A24" s="42" t="s">
        <v>172</v>
      </c>
      <c r="B24" s="43" t="s">
        <v>56</v>
      </c>
      <c r="C24" s="42">
        <v>38700.722800000003</v>
      </c>
      <c r="D24" s="42" t="s">
        <v>173</v>
      </c>
      <c r="E24">
        <f t="shared" si="1"/>
        <v>-7234.901891797741</v>
      </c>
      <c r="F24">
        <f t="shared" si="2"/>
        <v>-7235</v>
      </c>
      <c r="G24">
        <f t="shared" si="3"/>
        <v>4.3686157099728007E-2</v>
      </c>
      <c r="K24">
        <f>+G24</f>
        <v>4.3686157099728007E-2</v>
      </c>
      <c r="P24">
        <f t="shared" si="4"/>
        <v>3.0190060229082712E-2</v>
      </c>
      <c r="Q24" s="2">
        <f t="shared" si="5"/>
        <v>23682.222800000003</v>
      </c>
      <c r="R24">
        <f t="shared" si="6"/>
        <v>1.821446307418417E-4</v>
      </c>
    </row>
    <row r="25" spans="1:32">
      <c r="A25" s="42" t="s">
        <v>172</v>
      </c>
      <c r="B25" s="43" t="s">
        <v>51</v>
      </c>
      <c r="C25" s="42">
        <v>38727.663500000002</v>
      </c>
      <c r="D25" s="42" t="s">
        <v>173</v>
      </c>
      <c r="E25">
        <f t="shared" si="1"/>
        <v>-7174.3998055507718</v>
      </c>
      <c r="F25">
        <f t="shared" si="2"/>
        <v>-7174.5</v>
      </c>
      <c r="G25">
        <f t="shared" si="3"/>
        <v>4.4615132566832472E-2</v>
      </c>
      <c r="K25">
        <f>+G25</f>
        <v>4.4615132566832472E-2</v>
      </c>
      <c r="P25">
        <f t="shared" si="4"/>
        <v>2.9856519056465351E-2</v>
      </c>
      <c r="Q25" s="2">
        <f t="shared" si="5"/>
        <v>23709.163500000002</v>
      </c>
      <c r="R25">
        <f t="shared" si="6"/>
        <v>2.1781667274839089E-4</v>
      </c>
    </row>
    <row r="26" spans="1:32">
      <c r="A26" s="37" t="s">
        <v>31</v>
      </c>
      <c r="B26" s="38"/>
      <c r="C26" s="12">
        <v>39886.269999999997</v>
      </c>
      <c r="D26" s="12"/>
      <c r="E26">
        <f t="shared" si="1"/>
        <v>-4572.4588615775137</v>
      </c>
      <c r="F26">
        <f t="shared" si="2"/>
        <v>-4572.5</v>
      </c>
      <c r="G26">
        <f t="shared" si="3"/>
        <v>1.8318341855774634E-2</v>
      </c>
      <c r="J26">
        <f t="shared" ref="J26:J33" si="7">+G26</f>
        <v>1.8318341855774634E-2</v>
      </c>
      <c r="P26">
        <f t="shared" si="4"/>
        <v>1.6313298448082714E-2</v>
      </c>
      <c r="Q26" s="2">
        <f t="shared" si="5"/>
        <v>24867.769999999997</v>
      </c>
      <c r="R26">
        <f t="shared" si="6"/>
        <v>4.0201990667288268E-6</v>
      </c>
      <c r="S26">
        <v>0.1</v>
      </c>
      <c r="T26">
        <f t="shared" ref="T26:T35" si="8">+S26*R26</f>
        <v>4.0201990667288268E-7</v>
      </c>
      <c r="AB26">
        <v>7</v>
      </c>
      <c r="AD26" t="s">
        <v>30</v>
      </c>
      <c r="AF26" t="s">
        <v>32</v>
      </c>
    </row>
    <row r="27" spans="1:32">
      <c r="A27" s="37" t="s">
        <v>33</v>
      </c>
      <c r="B27" s="38"/>
      <c r="C27" s="12">
        <v>40119.629000000001</v>
      </c>
      <c r="D27" s="12"/>
      <c r="E27">
        <f t="shared" si="1"/>
        <v>-4048.392807447256</v>
      </c>
      <c r="F27">
        <f t="shared" si="2"/>
        <v>-4048.5</v>
      </c>
      <c r="G27">
        <f t="shared" si="3"/>
        <v>4.7731286387715954E-2</v>
      </c>
      <c r="J27">
        <f t="shared" si="7"/>
        <v>4.7731286387715954E-2</v>
      </c>
      <c r="P27">
        <f t="shared" si="4"/>
        <v>1.377549673072153E-2</v>
      </c>
      <c r="Q27" s="2">
        <f t="shared" si="5"/>
        <v>25101.129000000001</v>
      </c>
      <c r="R27">
        <f t="shared" si="6"/>
        <v>1.1529956512300495E-3</v>
      </c>
      <c r="S27">
        <v>0.1</v>
      </c>
      <c r="T27">
        <f t="shared" si="8"/>
        <v>1.1529956512300495E-4</v>
      </c>
      <c r="AB27">
        <v>8</v>
      </c>
      <c r="AD27" t="s">
        <v>30</v>
      </c>
      <c r="AF27" t="s">
        <v>32</v>
      </c>
    </row>
    <row r="28" spans="1:32">
      <c r="A28" s="37" t="s">
        <v>33</v>
      </c>
      <c r="B28" s="38"/>
      <c r="C28" s="12">
        <v>40125.618999999999</v>
      </c>
      <c r="D28" s="12"/>
      <c r="E28">
        <f t="shared" si="1"/>
        <v>-4034.9407628968456</v>
      </c>
      <c r="F28">
        <f t="shared" si="2"/>
        <v>-4035</v>
      </c>
      <c r="G28">
        <f t="shared" si="3"/>
        <v>2.6377421403594781E-2</v>
      </c>
      <c r="J28">
        <f t="shared" si="7"/>
        <v>2.6377421403594781E-2</v>
      </c>
      <c r="P28">
        <f t="shared" si="4"/>
        <v>1.3710954251876944E-2</v>
      </c>
      <c r="Q28" s="2">
        <f t="shared" si="5"/>
        <v>25107.118999999999</v>
      </c>
      <c r="R28">
        <f t="shared" si="6"/>
        <v>1.6043939010554697E-4</v>
      </c>
      <c r="S28">
        <v>0.1</v>
      </c>
      <c r="T28">
        <f t="shared" si="8"/>
        <v>1.6043939010554699E-5</v>
      </c>
      <c r="AB28">
        <v>9</v>
      </c>
      <c r="AD28" t="s">
        <v>30</v>
      </c>
      <c r="AF28" t="s">
        <v>32</v>
      </c>
    </row>
    <row r="29" spans="1:32">
      <c r="A29" s="37" t="s">
        <v>33</v>
      </c>
      <c r="B29" s="38"/>
      <c r="C29" s="12">
        <v>40133.633999999998</v>
      </c>
      <c r="D29" s="12"/>
      <c r="E29">
        <f t="shared" si="1"/>
        <v>-4016.9410739032623</v>
      </c>
      <c r="F29">
        <f t="shared" si="2"/>
        <v>-4017</v>
      </c>
      <c r="G29">
        <f t="shared" si="3"/>
        <v>2.623893476993544E-2</v>
      </c>
      <c r="J29">
        <f t="shared" si="7"/>
        <v>2.623893476993544E-2</v>
      </c>
      <c r="P29">
        <f t="shared" si="4"/>
        <v>1.3624963236351395E-2</v>
      </c>
      <c r="Q29" s="2">
        <f t="shared" si="5"/>
        <v>25115.133999999998</v>
      </c>
      <c r="R29">
        <f t="shared" si="6"/>
        <v>1.5911227785006863E-4</v>
      </c>
      <c r="S29">
        <v>0.1</v>
      </c>
      <c r="T29">
        <f t="shared" si="8"/>
        <v>1.5911227785006864E-5</v>
      </c>
      <c r="AB29">
        <v>4</v>
      </c>
      <c r="AD29" t="s">
        <v>30</v>
      </c>
      <c r="AF29" t="s">
        <v>32</v>
      </c>
    </row>
    <row r="30" spans="1:32">
      <c r="A30" s="37" t="s">
        <v>33</v>
      </c>
      <c r="B30" s="38"/>
      <c r="C30" s="12">
        <v>40134.534</v>
      </c>
      <c r="D30" s="12"/>
      <c r="E30">
        <f t="shared" si="1"/>
        <v>-4014.9198985951834</v>
      </c>
      <c r="F30">
        <f t="shared" si="2"/>
        <v>-4015</v>
      </c>
      <c r="G30">
        <f t="shared" si="3"/>
        <v>3.5667991811351385E-2</v>
      </c>
      <c r="J30">
        <f t="shared" si="7"/>
        <v>3.5667991811351385E-2</v>
      </c>
      <c r="P30">
        <f t="shared" si="4"/>
        <v>1.361541330855465E-2</v>
      </c>
      <c r="Q30" s="2">
        <f t="shared" si="5"/>
        <v>25116.034</v>
      </c>
      <c r="R30">
        <f t="shared" si="6"/>
        <v>4.8631621862201268E-4</v>
      </c>
      <c r="S30">
        <v>0.1</v>
      </c>
      <c r="T30">
        <f t="shared" si="8"/>
        <v>4.8631621862201269E-5</v>
      </c>
      <c r="AB30">
        <v>4</v>
      </c>
      <c r="AD30" t="s">
        <v>30</v>
      </c>
      <c r="AF30" t="s">
        <v>32</v>
      </c>
    </row>
    <row r="31" spans="1:32">
      <c r="A31" s="37" t="s">
        <v>38</v>
      </c>
      <c r="B31" s="38"/>
      <c r="C31" s="12">
        <v>40142.548999999999</v>
      </c>
      <c r="D31" s="12"/>
      <c r="E31">
        <f t="shared" si="1"/>
        <v>-3996.9202096016002</v>
      </c>
      <c r="F31">
        <f t="shared" si="2"/>
        <v>-3997</v>
      </c>
      <c r="G31">
        <f t="shared" si="3"/>
        <v>3.5529505170416087E-2</v>
      </c>
      <c r="J31">
        <f t="shared" si="7"/>
        <v>3.5529505170416087E-2</v>
      </c>
      <c r="P31">
        <f t="shared" si="4"/>
        <v>1.3529505623738811E-2</v>
      </c>
      <c r="Q31" s="2">
        <f t="shared" si="5"/>
        <v>25124.048999999999</v>
      </c>
      <c r="R31">
        <f t="shared" si="6"/>
        <v>4.8399998005380031E-4</v>
      </c>
      <c r="S31">
        <v>0.1</v>
      </c>
      <c r="T31">
        <f t="shared" si="8"/>
        <v>4.8399998005380033E-5</v>
      </c>
      <c r="AB31">
        <v>9</v>
      </c>
      <c r="AD31" t="s">
        <v>30</v>
      </c>
      <c r="AF31" t="s">
        <v>32</v>
      </c>
    </row>
    <row r="32" spans="1:32">
      <c r="A32" s="37" t="s">
        <v>39</v>
      </c>
      <c r="B32" s="38"/>
      <c r="C32" s="12">
        <v>41606.633999999998</v>
      </c>
      <c r="D32" s="12"/>
      <c r="E32">
        <f t="shared" si="1"/>
        <v>-708.95081968612533</v>
      </c>
      <c r="F32">
        <f t="shared" si="2"/>
        <v>-709</v>
      </c>
      <c r="G32">
        <f t="shared" si="3"/>
        <v>2.1899279250646941E-2</v>
      </c>
      <c r="J32">
        <f t="shared" si="7"/>
        <v>2.1899279250646941E-2</v>
      </c>
      <c r="P32">
        <f t="shared" si="4"/>
        <v>-9.0488774583353604E-4</v>
      </c>
      <c r="Q32" s="2">
        <f t="shared" si="5"/>
        <v>26588.133999999998</v>
      </c>
      <c r="R32">
        <f t="shared" si="6"/>
        <v>5.2003003240336948E-4</v>
      </c>
      <c r="S32">
        <v>0.1</v>
      </c>
      <c r="T32">
        <f t="shared" si="8"/>
        <v>5.200300324033695E-5</v>
      </c>
      <c r="AA32" t="s">
        <v>34</v>
      </c>
      <c r="AB32">
        <v>7</v>
      </c>
      <c r="AD32" t="s">
        <v>30</v>
      </c>
      <c r="AF32" t="s">
        <v>32</v>
      </c>
    </row>
    <row r="33" spans="1:32">
      <c r="A33" s="37" t="s">
        <v>39</v>
      </c>
      <c r="B33" s="38"/>
      <c r="C33" s="12">
        <v>41624.457000000002</v>
      </c>
      <c r="D33" s="12"/>
      <c r="E33">
        <f t="shared" si="1"/>
        <v>-668.92481133519186</v>
      </c>
      <c r="F33">
        <f t="shared" si="2"/>
        <v>-669</v>
      </c>
      <c r="G33">
        <f t="shared" si="3"/>
        <v>3.3480420061096083E-2</v>
      </c>
      <c r="J33">
        <f t="shared" si="7"/>
        <v>3.3480420061096083E-2</v>
      </c>
      <c r="P33">
        <f t="shared" si="4"/>
        <v>-1.0650817160786595E-3</v>
      </c>
      <c r="Q33" s="2">
        <f t="shared" si="5"/>
        <v>26605.957000000002</v>
      </c>
      <c r="R33">
        <f t="shared" si="6"/>
        <v>1.1933916930367832E-3</v>
      </c>
      <c r="S33">
        <v>0.1</v>
      </c>
      <c r="T33">
        <f t="shared" si="8"/>
        <v>1.1933916930367833E-4</v>
      </c>
      <c r="AA33" t="s">
        <v>34</v>
      </c>
      <c r="AB33">
        <v>8</v>
      </c>
      <c r="AD33" t="s">
        <v>30</v>
      </c>
      <c r="AF33" t="s">
        <v>32</v>
      </c>
    </row>
    <row r="34" spans="1:32">
      <c r="A34" s="37" t="s">
        <v>14</v>
      </c>
      <c r="B34" s="38"/>
      <c r="C34" s="12">
        <v>41922.319499999998</v>
      </c>
      <c r="D34" s="12" t="s">
        <v>16</v>
      </c>
      <c r="E34">
        <f t="shared" si="1"/>
        <v>0</v>
      </c>
      <c r="F34">
        <f t="shared" si="2"/>
        <v>0</v>
      </c>
      <c r="G34">
        <f t="shared" si="3"/>
        <v>0</v>
      </c>
      <c r="H34">
        <f>+G34</f>
        <v>0</v>
      </c>
      <c r="P34">
        <f t="shared" si="4"/>
        <v>-3.6894293329273365E-3</v>
      </c>
      <c r="Q34" s="2">
        <f t="shared" si="5"/>
        <v>26903.819499999998</v>
      </c>
      <c r="R34">
        <f t="shared" si="6"/>
        <v>1.3611888802664651E-5</v>
      </c>
      <c r="S34">
        <v>0.2</v>
      </c>
      <c r="T34">
        <f t="shared" si="8"/>
        <v>2.7223777605329304E-6</v>
      </c>
    </row>
    <row r="35" spans="1:32">
      <c r="A35" s="37" t="s">
        <v>41</v>
      </c>
      <c r="B35" s="38"/>
      <c r="C35" s="12">
        <v>41922.539400000001</v>
      </c>
      <c r="D35" s="12"/>
      <c r="E35">
        <f t="shared" si="1"/>
        <v>0.49384050028143661</v>
      </c>
      <c r="F35">
        <f t="shared" si="2"/>
        <v>0.5</v>
      </c>
      <c r="G35">
        <f t="shared" si="3"/>
        <v>-2.7427357345004566E-3</v>
      </c>
      <c r="K35">
        <f>+G35</f>
        <v>-2.7427357345004566E-3</v>
      </c>
      <c r="P35">
        <f t="shared" si="4"/>
        <v>-3.6913519857614168E-3</v>
      </c>
      <c r="Q35" s="2">
        <f t="shared" si="5"/>
        <v>26904.039400000001</v>
      </c>
      <c r="R35">
        <f t="shared" si="6"/>
        <v>8.9987279215639716E-7</v>
      </c>
      <c r="S35">
        <v>0.2</v>
      </c>
      <c r="T35">
        <f t="shared" si="8"/>
        <v>1.7997455843127943E-7</v>
      </c>
      <c r="AA35" t="s">
        <v>40</v>
      </c>
      <c r="AF35" t="s">
        <v>36</v>
      </c>
    </row>
    <row r="36" spans="1:32">
      <c r="A36" s="42" t="s">
        <v>42</v>
      </c>
      <c r="B36" s="43" t="s">
        <v>56</v>
      </c>
      <c r="C36" s="42">
        <v>43491.035499999998</v>
      </c>
      <c r="D36" s="42" t="s">
        <v>173</v>
      </c>
      <c r="E36">
        <f t="shared" si="1"/>
        <v>3522.9444939813247</v>
      </c>
      <c r="F36">
        <f t="shared" si="2"/>
        <v>3523</v>
      </c>
      <c r="G36">
        <f t="shared" si="3"/>
        <v>-2.4716023697692435E-2</v>
      </c>
      <c r="K36">
        <f>+G36</f>
        <v>-2.4716023697692435E-2</v>
      </c>
      <c r="P36">
        <f t="shared" si="4"/>
        <v>-1.5800170739190659E-2</v>
      </c>
      <c r="Q36" s="2">
        <f t="shared" si="5"/>
        <v>28472.535499999998</v>
      </c>
      <c r="R36">
        <f t="shared" si="6"/>
        <v>7.9492433977624877E-5</v>
      </c>
    </row>
    <row r="37" spans="1:32">
      <c r="A37" s="37" t="s">
        <v>43</v>
      </c>
      <c r="B37" s="38" t="s">
        <v>51</v>
      </c>
      <c r="C37" s="12">
        <v>44228.645799999998</v>
      </c>
      <c r="D37" s="12"/>
      <c r="E37">
        <f t="shared" si="1"/>
        <v>5179.4330776949564</v>
      </c>
      <c r="F37">
        <f t="shared" si="2"/>
        <v>5179.5</v>
      </c>
      <c r="G37">
        <f t="shared" si="3"/>
        <v>-2.9799530151649378E-2</v>
      </c>
      <c r="K37">
        <f>+G37</f>
        <v>-2.9799530151649378E-2</v>
      </c>
      <c r="P37">
        <f t="shared" si="4"/>
        <v>-2.0501585183813599E-2</v>
      </c>
      <c r="Q37" s="2">
        <f t="shared" si="5"/>
        <v>29210.145799999998</v>
      </c>
      <c r="R37">
        <f t="shared" si="6"/>
        <v>8.6451780624902694E-5</v>
      </c>
      <c r="S37">
        <v>1</v>
      </c>
      <c r="T37">
        <f t="shared" ref="T37:T59" si="9">+S37*R37</f>
        <v>8.6451780624902694E-5</v>
      </c>
      <c r="AA37" t="s">
        <v>40</v>
      </c>
      <c r="AF37" t="s">
        <v>36</v>
      </c>
    </row>
    <row r="38" spans="1:32">
      <c r="A38" s="37" t="s">
        <v>42</v>
      </c>
      <c r="B38" s="38" t="s">
        <v>51</v>
      </c>
      <c r="C38" s="12">
        <v>44571.959199999998</v>
      </c>
      <c r="D38" s="12"/>
      <c r="E38">
        <f t="shared" si="1"/>
        <v>5950.4292632632842</v>
      </c>
      <c r="F38">
        <f t="shared" si="2"/>
        <v>5950.5</v>
      </c>
      <c r="G38">
        <f t="shared" si="3"/>
        <v>-3.14980411567376E-2</v>
      </c>
      <c r="K38">
        <f>+G38</f>
        <v>-3.14980411567376E-2</v>
      </c>
      <c r="P38">
        <f t="shared" si="4"/>
        <v>-2.2473193823267269E-2</v>
      </c>
      <c r="Q38" s="2">
        <f t="shared" si="5"/>
        <v>29553.459199999998</v>
      </c>
      <c r="R38">
        <f t="shared" si="6"/>
        <v>8.1447869392446524E-5</v>
      </c>
      <c r="S38">
        <v>1</v>
      </c>
      <c r="T38">
        <f t="shared" si="9"/>
        <v>8.1447869392446524E-5</v>
      </c>
      <c r="AA38" t="s">
        <v>40</v>
      </c>
      <c r="AF38" t="s">
        <v>36</v>
      </c>
    </row>
    <row r="39" spans="1:32">
      <c r="A39" s="37" t="s">
        <v>42</v>
      </c>
      <c r="B39" s="38" t="s">
        <v>51</v>
      </c>
      <c r="C39" s="12">
        <v>44591.997499999998</v>
      </c>
      <c r="D39" s="12"/>
      <c r="E39">
        <f t="shared" si="1"/>
        <v>5995.43028234752</v>
      </c>
      <c r="F39">
        <f t="shared" si="2"/>
        <v>5995.5</v>
      </c>
      <c r="G39">
        <f t="shared" si="3"/>
        <v>-3.1044257753819693E-2</v>
      </c>
      <c r="K39">
        <f>+G39</f>
        <v>-3.1044257753819693E-2</v>
      </c>
      <c r="P39">
        <f t="shared" si="4"/>
        <v>-2.258401839128138E-2</v>
      </c>
      <c r="Q39" s="2">
        <f t="shared" si="5"/>
        <v>29573.497499999998</v>
      </c>
      <c r="R39">
        <f t="shared" si="6"/>
        <v>7.1575650071442685E-5</v>
      </c>
      <c r="S39">
        <v>1</v>
      </c>
      <c r="T39">
        <f t="shared" si="9"/>
        <v>7.1575650071442685E-5</v>
      </c>
      <c r="AA39" t="s">
        <v>40</v>
      </c>
      <c r="AF39" t="s">
        <v>36</v>
      </c>
    </row>
    <row r="40" spans="1:32">
      <c r="A40" s="37" t="s">
        <v>45</v>
      </c>
      <c r="B40" s="38"/>
      <c r="C40" s="12">
        <v>46825.322</v>
      </c>
      <c r="D40" s="12"/>
      <c r="E40">
        <f t="shared" si="1"/>
        <v>11010.919542703507</v>
      </c>
      <c r="F40">
        <f t="shared" si="2"/>
        <v>11011</v>
      </c>
      <c r="G40">
        <f t="shared" si="3"/>
        <v>-3.5826465202262625E-2</v>
      </c>
      <c r="J40">
        <f>+G40</f>
        <v>-3.5826465202262625E-2</v>
      </c>
      <c r="P40">
        <f t="shared" si="4"/>
        <v>-3.1998516138730601E-2</v>
      </c>
      <c r="Q40" s="2">
        <f t="shared" si="5"/>
        <v>31806.822</v>
      </c>
      <c r="R40">
        <f t="shared" si="6"/>
        <v>1.46531940329957E-5</v>
      </c>
      <c r="S40">
        <v>0.2</v>
      </c>
      <c r="T40">
        <f t="shared" si="9"/>
        <v>2.9306388065991402E-6</v>
      </c>
      <c r="AA40" t="s">
        <v>34</v>
      </c>
      <c r="AB40">
        <v>16</v>
      </c>
      <c r="AD40" t="s">
        <v>44</v>
      </c>
      <c r="AF40" t="s">
        <v>32</v>
      </c>
    </row>
    <row r="41" spans="1:32">
      <c r="A41" s="37" t="s">
        <v>46</v>
      </c>
      <c r="B41" s="38"/>
      <c r="C41" s="12">
        <v>50096.3969</v>
      </c>
      <c r="D41" s="12"/>
      <c r="E41">
        <f t="shared" si="1"/>
        <v>18356.937119087957</v>
      </c>
      <c r="F41">
        <f t="shared" si="2"/>
        <v>18357</v>
      </c>
      <c r="G41">
        <f t="shared" si="3"/>
        <v>-2.7999956568237394E-2</v>
      </c>
      <c r="K41">
        <f t="shared" ref="K41:K49" si="10">+G41</f>
        <v>-2.7999956568237394E-2</v>
      </c>
      <c r="P41">
        <f t="shared" si="4"/>
        <v>-3.527774466085859E-2</v>
      </c>
      <c r="Q41" s="2">
        <f t="shared" si="5"/>
        <v>35077.8969</v>
      </c>
      <c r="R41">
        <f t="shared" si="6"/>
        <v>5.2966199521098862E-5</v>
      </c>
      <c r="S41">
        <v>1</v>
      </c>
      <c r="T41">
        <f t="shared" si="9"/>
        <v>5.2966199521098862E-5</v>
      </c>
      <c r="AA41" t="s">
        <v>40</v>
      </c>
      <c r="AF41" t="s">
        <v>36</v>
      </c>
    </row>
    <row r="42" spans="1:32">
      <c r="A42" s="37" t="s">
        <v>46</v>
      </c>
      <c r="B42" s="38"/>
      <c r="C42" s="12">
        <v>50105.301700000004</v>
      </c>
      <c r="D42" s="12"/>
      <c r="E42">
        <f t="shared" si="1"/>
        <v>18376.935076736136</v>
      </c>
      <c r="F42">
        <f t="shared" si="2"/>
        <v>18377</v>
      </c>
      <c r="G42">
        <f t="shared" si="3"/>
        <v>-2.8909386157465633E-2</v>
      </c>
      <c r="K42">
        <f t="shared" si="10"/>
        <v>-2.8909386157465633E-2</v>
      </c>
      <c r="P42">
        <f t="shared" si="4"/>
        <v>-3.5269622201300671E-2</v>
      </c>
      <c r="Q42" s="2">
        <f t="shared" si="5"/>
        <v>35086.801700000004</v>
      </c>
      <c r="R42">
        <f t="shared" si="6"/>
        <v>4.0452602533298373E-5</v>
      </c>
      <c r="S42">
        <v>1</v>
      </c>
      <c r="T42">
        <f t="shared" si="9"/>
        <v>4.0452602533298373E-5</v>
      </c>
      <c r="AA42" t="s">
        <v>40</v>
      </c>
      <c r="AF42" t="s">
        <v>36</v>
      </c>
    </row>
    <row r="43" spans="1:32">
      <c r="A43" s="37" t="s">
        <v>58</v>
      </c>
      <c r="B43" s="38"/>
      <c r="C43" s="35">
        <v>50451.287499999999</v>
      </c>
      <c r="D43" s="35">
        <v>4.0000000000000002E-4</v>
      </c>
      <c r="E43">
        <f t="shared" si="1"/>
        <v>19153.932805519231</v>
      </c>
      <c r="F43">
        <f t="shared" si="2"/>
        <v>19154</v>
      </c>
      <c r="G43">
        <f t="shared" si="3"/>
        <v>-2.9920726046839263E-2</v>
      </c>
      <c r="K43">
        <f t="shared" si="10"/>
        <v>-2.9920726046839263E-2</v>
      </c>
      <c r="P43">
        <f t="shared" si="4"/>
        <v>-3.4882392251264452E-2</v>
      </c>
      <c r="Q43" s="2">
        <f t="shared" si="5"/>
        <v>35432.787499999999</v>
      </c>
      <c r="R43">
        <f t="shared" si="6"/>
        <v>2.4618131524135059E-5</v>
      </c>
      <c r="S43">
        <v>1</v>
      </c>
      <c r="T43">
        <f t="shared" si="9"/>
        <v>2.4618131524135059E-5</v>
      </c>
    </row>
    <row r="44" spans="1:32">
      <c r="A44" s="37" t="s">
        <v>59</v>
      </c>
      <c r="B44" s="39"/>
      <c r="C44" s="35">
        <v>50717.569900000002</v>
      </c>
      <c r="D44" s="35">
        <v>2.9999999999999997E-4</v>
      </c>
      <c r="E44">
        <f t="shared" si="1"/>
        <v>19751.936596469375</v>
      </c>
      <c r="F44">
        <f t="shared" si="2"/>
        <v>19752</v>
      </c>
      <c r="G44">
        <f t="shared" si="3"/>
        <v>-2.823267102940008E-2</v>
      </c>
      <c r="K44">
        <f t="shared" si="10"/>
        <v>-2.823267102940008E-2</v>
      </c>
      <c r="P44">
        <f t="shared" si="4"/>
        <v>-3.4489204887854667E-2</v>
      </c>
      <c r="Q44" s="2">
        <f t="shared" si="5"/>
        <v>35699.069900000002</v>
      </c>
      <c r="R44">
        <f t="shared" si="6"/>
        <v>3.9144215921988639E-5</v>
      </c>
      <c r="S44">
        <v>1</v>
      </c>
      <c r="T44">
        <f t="shared" si="9"/>
        <v>3.9144215921988639E-5</v>
      </c>
    </row>
    <row r="45" spans="1:32">
      <c r="A45" s="37" t="s">
        <v>59</v>
      </c>
      <c r="B45" s="39" t="s">
        <v>51</v>
      </c>
      <c r="C45" s="35">
        <v>50769.444199999998</v>
      </c>
      <c r="D45" s="35">
        <v>4.0000000000000002E-4</v>
      </c>
      <c r="E45">
        <f t="shared" si="1"/>
        <v>19868.433323451263</v>
      </c>
      <c r="F45">
        <f t="shared" si="2"/>
        <v>19868.5</v>
      </c>
      <c r="G45">
        <f t="shared" si="3"/>
        <v>-2.9690098439459689E-2</v>
      </c>
      <c r="K45">
        <f t="shared" si="10"/>
        <v>-2.9690098439459689E-2</v>
      </c>
      <c r="P45">
        <f t="shared" si="4"/>
        <v>-3.4402971808287976E-2</v>
      </c>
      <c r="Q45" s="2">
        <f t="shared" si="5"/>
        <v>35750.944199999998</v>
      </c>
      <c r="R45">
        <f t="shared" si="6"/>
        <v>2.2211175390610883E-5</v>
      </c>
      <c r="S45">
        <v>1</v>
      </c>
      <c r="T45">
        <f t="shared" si="9"/>
        <v>2.2211175390610883E-5</v>
      </c>
    </row>
    <row r="46" spans="1:32">
      <c r="A46" s="37" t="s">
        <v>57</v>
      </c>
      <c r="B46" s="38"/>
      <c r="C46" s="12">
        <v>51208.274799999999</v>
      </c>
      <c r="D46" s="12">
        <v>4.0000000000000002E-4</v>
      </c>
      <c r="E46">
        <f t="shared" si="1"/>
        <v>20853.937293615734</v>
      </c>
      <c r="F46">
        <f t="shared" si="2"/>
        <v>20854</v>
      </c>
      <c r="G46">
        <f t="shared" si="3"/>
        <v>-2.7922241883061361E-2</v>
      </c>
      <c r="K46">
        <f t="shared" si="10"/>
        <v>-2.7922241883061361E-2</v>
      </c>
      <c r="O46">
        <f t="shared" ref="O46:O59" ca="1" si="11">+C$11+C$12*$F46</f>
        <v>-4.3096904563877186E-2</v>
      </c>
      <c r="P46">
        <f t="shared" si="4"/>
        <v>-3.3547813655357389E-2</v>
      </c>
      <c r="Q46" s="2">
        <f t="shared" si="5"/>
        <v>36189.774799999999</v>
      </c>
      <c r="R46">
        <f t="shared" si="6"/>
        <v>3.1647057765253881E-5</v>
      </c>
      <c r="S46">
        <v>1</v>
      </c>
      <c r="T46">
        <f t="shared" si="9"/>
        <v>3.1647057765253881E-5</v>
      </c>
    </row>
    <row r="47" spans="1:32">
      <c r="A47" s="12" t="s">
        <v>60</v>
      </c>
      <c r="B47" s="38" t="s">
        <v>51</v>
      </c>
      <c r="C47" s="12">
        <v>51901.358800000002</v>
      </c>
      <c r="D47" s="12">
        <v>5.9999999999999995E-4</v>
      </c>
      <c r="E47">
        <f t="shared" si="1"/>
        <v>22410.430923862739</v>
      </c>
      <c r="F47">
        <f t="shared" si="2"/>
        <v>22410.5</v>
      </c>
      <c r="G47">
        <f t="shared" si="3"/>
        <v>-3.0758600347326137E-2</v>
      </c>
      <c r="K47">
        <f t="shared" si="10"/>
        <v>-3.0758600347326137E-2</v>
      </c>
      <c r="O47">
        <f t="shared" ca="1" si="11"/>
        <v>-3.8587960016350259E-2</v>
      </c>
      <c r="P47">
        <f t="shared" si="4"/>
        <v>-3.1739247681322941E-2</v>
      </c>
      <c r="Q47" s="2">
        <f t="shared" si="5"/>
        <v>36882.858800000002</v>
      </c>
      <c r="R47">
        <f t="shared" si="6"/>
        <v>9.6166919367503845E-7</v>
      </c>
      <c r="S47">
        <v>1</v>
      </c>
      <c r="T47">
        <f t="shared" si="9"/>
        <v>9.6166919367503845E-7</v>
      </c>
    </row>
    <row r="48" spans="1:32">
      <c r="A48" s="37" t="s">
        <v>55</v>
      </c>
      <c r="B48" s="38" t="s">
        <v>56</v>
      </c>
      <c r="C48" s="12">
        <v>52569.5092</v>
      </c>
      <c r="D48" s="12">
        <v>6.9999999999999999E-4</v>
      </c>
      <c r="E48">
        <f t="shared" si="1"/>
        <v>23910.929913374806</v>
      </c>
      <c r="F48">
        <f t="shared" si="2"/>
        <v>23911</v>
      </c>
      <c r="G48">
        <f t="shared" si="3"/>
        <v>-3.1208555941702798E-2</v>
      </c>
      <c r="K48">
        <f t="shared" si="10"/>
        <v>-3.1208555941702798E-2</v>
      </c>
      <c r="O48">
        <f t="shared" ca="1" si="11"/>
        <v>-3.4241238979688421E-2</v>
      </c>
      <c r="P48">
        <f t="shared" si="4"/>
        <v>-2.9464861214631696E-2</v>
      </c>
      <c r="Q48" s="2">
        <f t="shared" si="5"/>
        <v>37551.0092</v>
      </c>
      <c r="R48">
        <f t="shared" si="6"/>
        <v>3.0404713012155639E-6</v>
      </c>
      <c r="S48">
        <v>1</v>
      </c>
      <c r="T48">
        <f t="shared" si="9"/>
        <v>3.0404713012155639E-6</v>
      </c>
    </row>
    <row r="49" spans="1:20">
      <c r="A49" s="13" t="s">
        <v>55</v>
      </c>
      <c r="B49" s="40" t="s">
        <v>56</v>
      </c>
      <c r="C49" s="35">
        <v>52569.5092</v>
      </c>
      <c r="D49" s="35">
        <v>6.9999999999999999E-4</v>
      </c>
      <c r="E49">
        <f t="shared" si="1"/>
        <v>23910.929913374806</v>
      </c>
      <c r="F49">
        <f t="shared" si="2"/>
        <v>23911</v>
      </c>
      <c r="G49">
        <f t="shared" si="3"/>
        <v>-3.1208555941702798E-2</v>
      </c>
      <c r="K49">
        <f t="shared" si="10"/>
        <v>-3.1208555941702798E-2</v>
      </c>
      <c r="O49">
        <f t="shared" ca="1" si="11"/>
        <v>-3.4241238979688421E-2</v>
      </c>
      <c r="P49">
        <f t="shared" si="4"/>
        <v>-2.9464861214631696E-2</v>
      </c>
      <c r="Q49" s="2">
        <f t="shared" si="5"/>
        <v>37551.0092</v>
      </c>
      <c r="R49">
        <f t="shared" si="6"/>
        <v>3.0404713012155639E-6</v>
      </c>
      <c r="S49">
        <v>1</v>
      </c>
      <c r="T49">
        <f t="shared" si="9"/>
        <v>3.0404713012155639E-6</v>
      </c>
    </row>
    <row r="50" spans="1:20">
      <c r="A50" s="44" t="s">
        <v>175</v>
      </c>
      <c r="B50" s="45" t="s">
        <v>51</v>
      </c>
      <c r="C50" s="46">
        <v>52638.5288</v>
      </c>
      <c r="D50" s="46">
        <v>1E-4</v>
      </c>
      <c r="E50">
        <f t="shared" si="1"/>
        <v>24065.930703700647</v>
      </c>
      <c r="F50">
        <f t="shared" si="2"/>
        <v>24066</v>
      </c>
      <c r="G50">
        <f t="shared" si="3"/>
        <v>-3.0856635326927062E-2</v>
      </c>
      <c r="L50">
        <f>+G50</f>
        <v>-3.0856635326927062E-2</v>
      </c>
      <c r="O50">
        <f t="shared" ca="1" si="11"/>
        <v>-3.3792227476401135E-2</v>
      </c>
      <c r="P50">
        <f t="shared" si="4"/>
        <v>-2.9200221165227039E-2</v>
      </c>
      <c r="Q50" s="2">
        <f t="shared" si="5"/>
        <v>37620.0288</v>
      </c>
      <c r="R50">
        <f t="shared" si="6"/>
        <v>2.743707875080391E-6</v>
      </c>
      <c r="S50">
        <v>1</v>
      </c>
      <c r="T50">
        <f t="shared" si="9"/>
        <v>2.743707875080391E-6</v>
      </c>
    </row>
    <row r="51" spans="1:20">
      <c r="A51" s="12" t="s">
        <v>73</v>
      </c>
      <c r="B51" s="36" t="s">
        <v>56</v>
      </c>
      <c r="C51" s="12">
        <v>53747.290919999999</v>
      </c>
      <c r="D51" s="12">
        <v>1.9E-3</v>
      </c>
      <c r="E51">
        <f t="shared" si="1"/>
        <v>26555.933614226873</v>
      </c>
      <c r="F51">
        <f t="shared" si="2"/>
        <v>26556</v>
      </c>
      <c r="G51">
        <f t="shared" si="3"/>
        <v>-2.9560620285337791E-2</v>
      </c>
      <c r="L51">
        <f>+G51</f>
        <v>-2.9560620285337791E-2</v>
      </c>
      <c r="O51">
        <f t="shared" ca="1" si="11"/>
        <v>-2.6579074939721378E-2</v>
      </c>
      <c r="P51">
        <f t="shared" si="4"/>
        <v>-2.4186656516663296E-2</v>
      </c>
      <c r="Q51" s="2">
        <f t="shared" si="5"/>
        <v>38728.790919999999</v>
      </c>
      <c r="R51">
        <f t="shared" si="6"/>
        <v>2.8879486587026178E-5</v>
      </c>
      <c r="S51">
        <v>0.2</v>
      </c>
      <c r="T51">
        <f t="shared" si="9"/>
        <v>5.7758973174052362E-6</v>
      </c>
    </row>
    <row r="52" spans="1:20">
      <c r="A52" s="30" t="s">
        <v>69</v>
      </c>
      <c r="B52" s="34" t="s">
        <v>51</v>
      </c>
      <c r="C52" s="35">
        <v>54054.542300000001</v>
      </c>
      <c r="D52" s="35">
        <v>4.0000000000000002E-4</v>
      </c>
      <c r="E52">
        <f t="shared" si="1"/>
        <v>27245.94350603595</v>
      </c>
      <c r="F52">
        <f t="shared" si="2"/>
        <v>27246</v>
      </c>
      <c r="G52">
        <f t="shared" si="3"/>
        <v>-2.5155941417324357E-2</v>
      </c>
      <c r="K52">
        <f>+G52</f>
        <v>-2.5155941417324357E-2</v>
      </c>
      <c r="O52">
        <f t="shared" ca="1" si="11"/>
        <v>-2.4580249537990845E-2</v>
      </c>
      <c r="P52">
        <f t="shared" si="4"/>
        <v>-2.2543405131627323E-2</v>
      </c>
      <c r="Q52" s="2">
        <f t="shared" si="5"/>
        <v>39036.042300000001</v>
      </c>
      <c r="R52">
        <f t="shared" si="6"/>
        <v>6.8253458440836551E-6</v>
      </c>
      <c r="S52">
        <v>1</v>
      </c>
      <c r="T52">
        <f t="shared" si="9"/>
        <v>6.8253458440836551E-6</v>
      </c>
    </row>
    <row r="53" spans="1:20">
      <c r="A53" s="41" t="s">
        <v>72</v>
      </c>
      <c r="B53" s="40" t="s">
        <v>56</v>
      </c>
      <c r="C53" s="41">
        <v>54109.313399999999</v>
      </c>
      <c r="D53" s="41">
        <v>1E-4</v>
      </c>
      <c r="E53">
        <f t="shared" si="1"/>
        <v>27368.945722609438</v>
      </c>
      <c r="F53">
        <f t="shared" si="2"/>
        <v>27369</v>
      </c>
      <c r="G53">
        <f t="shared" si="3"/>
        <v>-2.4168933450710028E-2</v>
      </c>
      <c r="K53">
        <f>+G53</f>
        <v>-2.4168933450710028E-2</v>
      </c>
      <c r="O53">
        <f t="shared" ca="1" si="11"/>
        <v>-2.4223937183769306E-2</v>
      </c>
      <c r="P53">
        <f t="shared" si="4"/>
        <v>-2.2238904116871613E-2</v>
      </c>
      <c r="Q53" s="2">
        <f t="shared" si="5"/>
        <v>39090.813399999999</v>
      </c>
      <c r="R53">
        <f t="shared" si="6"/>
        <v>3.7250132294767562E-6</v>
      </c>
      <c r="S53">
        <v>1</v>
      </c>
      <c r="T53">
        <f t="shared" si="9"/>
        <v>3.7250132294767562E-6</v>
      </c>
    </row>
    <row r="54" spans="1:20">
      <c r="A54" s="44" t="s">
        <v>175</v>
      </c>
      <c r="B54" s="45" t="s">
        <v>56</v>
      </c>
      <c r="C54" s="46">
        <v>54791.272499999999</v>
      </c>
      <c r="D54" s="46">
        <v>2.0000000000000001E-4</v>
      </c>
      <c r="E54">
        <f t="shared" si="1"/>
        <v>28900.455604873314</v>
      </c>
      <c r="F54">
        <f t="shared" si="2"/>
        <v>28900.5</v>
      </c>
      <c r="G54">
        <f t="shared" si="3"/>
        <v>-1.9768504913372453E-2</v>
      </c>
      <c r="L54">
        <f>+G54</f>
        <v>-1.9768504913372453E-2</v>
      </c>
      <c r="O54">
        <f t="shared" ca="1" si="11"/>
        <v>-1.9787413846450011E-2</v>
      </c>
      <c r="P54">
        <f t="shared" si="4"/>
        <v>-1.8154232759086911E-2</v>
      </c>
      <c r="Q54" s="2">
        <f t="shared" si="5"/>
        <v>39772.772499999999</v>
      </c>
      <c r="R54">
        <f t="shared" si="6"/>
        <v>2.6058745881016868E-6</v>
      </c>
      <c r="S54">
        <v>1</v>
      </c>
      <c r="T54">
        <f t="shared" si="9"/>
        <v>2.6058745881016868E-6</v>
      </c>
    </row>
    <row r="55" spans="1:20" ht="12.75" customHeight="1">
      <c r="A55" s="42" t="s">
        <v>75</v>
      </c>
      <c r="B55" s="43" t="s">
        <v>51</v>
      </c>
      <c r="C55" s="42">
        <v>54791.272599999997</v>
      </c>
      <c r="D55" s="42">
        <v>8.9999999999999998E-4</v>
      </c>
      <c r="E55">
        <f t="shared" si="1"/>
        <v>28900.455829448343</v>
      </c>
      <c r="F55">
        <f t="shared" si="2"/>
        <v>28900.5</v>
      </c>
      <c r="G55">
        <f t="shared" si="3"/>
        <v>-1.9668504915898666E-2</v>
      </c>
      <c r="K55">
        <f>+G55</f>
        <v>-1.9668504915898666E-2</v>
      </c>
      <c r="O55">
        <f t="shared" ca="1" si="11"/>
        <v>-1.9787413846450011E-2</v>
      </c>
      <c r="P55">
        <f t="shared" si="4"/>
        <v>-1.8154232759086911E-2</v>
      </c>
      <c r="Q55" s="2">
        <f t="shared" si="5"/>
        <v>39772.772599999997</v>
      </c>
      <c r="R55">
        <f t="shared" si="6"/>
        <v>2.2930201648953246E-6</v>
      </c>
      <c r="S55">
        <v>1</v>
      </c>
      <c r="T55">
        <f t="shared" si="9"/>
        <v>2.2930201648953246E-6</v>
      </c>
    </row>
    <row r="56" spans="1:20">
      <c r="A56" s="12" t="s">
        <v>71</v>
      </c>
      <c r="B56" s="36" t="s">
        <v>51</v>
      </c>
      <c r="C56" s="12">
        <v>54812.644200000002</v>
      </c>
      <c r="D56" s="12">
        <v>5.0000000000000001E-4</v>
      </c>
      <c r="E56">
        <f t="shared" si="1"/>
        <v>28948.451107463989</v>
      </c>
      <c r="F56">
        <f t="shared" si="2"/>
        <v>28948.5</v>
      </c>
      <c r="G56">
        <f t="shared" si="3"/>
        <v>-2.1771135950984899E-2</v>
      </c>
      <c r="K56">
        <f>+G56</f>
        <v>-2.1771135950984899E-2</v>
      </c>
      <c r="O56">
        <f t="shared" ca="1" si="11"/>
        <v>-1.9648365122851369E-2</v>
      </c>
      <c r="P56">
        <f t="shared" si="4"/>
        <v>-1.8017436993778363E-2</v>
      </c>
      <c r="Q56" s="2">
        <f t="shared" si="5"/>
        <v>39794.144200000002</v>
      </c>
      <c r="R56">
        <f t="shared" si="6"/>
        <v>1.4090255861333437E-5</v>
      </c>
      <c r="S56">
        <v>1</v>
      </c>
      <c r="T56">
        <f t="shared" si="9"/>
        <v>1.4090255861333437E-5</v>
      </c>
    </row>
    <row r="57" spans="1:20" ht="12.75" customHeight="1">
      <c r="A57" s="42" t="s">
        <v>76</v>
      </c>
      <c r="B57" s="43" t="s">
        <v>51</v>
      </c>
      <c r="C57" s="42">
        <v>55119.894200000002</v>
      </c>
      <c r="D57" s="42">
        <v>5.0000000000000001E-4</v>
      </c>
      <c r="E57">
        <f t="shared" si="1"/>
        <v>29638.45790013759</v>
      </c>
      <c r="F57">
        <f t="shared" si="2"/>
        <v>29638.5</v>
      </c>
      <c r="G57">
        <f t="shared" si="3"/>
        <v>-1.8746457084489521E-2</v>
      </c>
      <c r="K57">
        <f>+G57</f>
        <v>-1.8746457084489521E-2</v>
      </c>
      <c r="O57">
        <f t="shared" ca="1" si="11"/>
        <v>-1.7649539721120835E-2</v>
      </c>
      <c r="P57">
        <f t="shared" si="4"/>
        <v>-1.5992062223024878E-2</v>
      </c>
      <c r="Q57" s="2">
        <f t="shared" si="5"/>
        <v>40101.394200000002</v>
      </c>
      <c r="R57">
        <f t="shared" si="6"/>
        <v>7.58669105286283E-6</v>
      </c>
      <c r="S57">
        <v>1</v>
      </c>
      <c r="T57">
        <f t="shared" si="9"/>
        <v>7.58669105286283E-6</v>
      </c>
    </row>
    <row r="58" spans="1:20">
      <c r="A58" s="92" t="s">
        <v>79</v>
      </c>
      <c r="B58" s="38" t="s">
        <v>56</v>
      </c>
      <c r="C58" s="13">
        <v>55544.702499999999</v>
      </c>
      <c r="D58" s="13">
        <v>4.0000000000000002E-4</v>
      </c>
      <c r="E58">
        <f t="shared" si="1"/>
        <v>30592.47128527713</v>
      </c>
      <c r="F58">
        <f t="shared" si="2"/>
        <v>30592.5</v>
      </c>
      <c r="G58">
        <f t="shared" si="3"/>
        <v>-1.2786248909833375E-2</v>
      </c>
      <c r="K58">
        <f>+G58</f>
        <v>-1.2786248909833375E-2</v>
      </c>
      <c r="O58">
        <f t="shared" ca="1" si="11"/>
        <v>-1.488594633959775E-2</v>
      </c>
      <c r="P58">
        <f t="shared" si="4"/>
        <v>-1.3010242168063568E-2</v>
      </c>
      <c r="Q58" s="2">
        <f t="shared" si="5"/>
        <v>40526.202499999999</v>
      </c>
      <c r="R58">
        <f t="shared" si="6"/>
        <v>5.0172979732577877E-8</v>
      </c>
      <c r="S58">
        <v>1</v>
      </c>
      <c r="T58">
        <f t="shared" si="9"/>
        <v>5.0172979732577877E-8</v>
      </c>
    </row>
    <row r="59" spans="1:20">
      <c r="A59" s="42" t="s">
        <v>174</v>
      </c>
      <c r="B59" s="43" t="s">
        <v>56</v>
      </c>
      <c r="C59" s="42">
        <v>55852.841500000002</v>
      </c>
      <c r="D59" s="42">
        <v>5.0000000000000001E-4</v>
      </c>
      <c r="E59">
        <f t="shared" si="1"/>
        <v>31284.474550005049</v>
      </c>
      <c r="F59">
        <f t="shared" si="2"/>
        <v>31284.5</v>
      </c>
      <c r="G59">
        <f t="shared" si="3"/>
        <v>-1.1332513000525068E-2</v>
      </c>
      <c r="K59">
        <f>+G59</f>
        <v>-1.1332513000525068E-2</v>
      </c>
      <c r="O59">
        <f t="shared" ca="1" si="11"/>
        <v>-1.2881327241050608E-2</v>
      </c>
      <c r="P59">
        <f t="shared" si="4"/>
        <v>-1.0715500412211268E-2</v>
      </c>
      <c r="Q59" s="2">
        <f t="shared" si="5"/>
        <v>40834.341500000002</v>
      </c>
      <c r="R59">
        <f t="shared" si="6"/>
        <v>3.8070453413769553E-7</v>
      </c>
      <c r="S59">
        <v>1</v>
      </c>
      <c r="T59">
        <f t="shared" si="9"/>
        <v>3.8070453413769553E-7</v>
      </c>
    </row>
    <row r="60" spans="1:20">
      <c r="A60" s="90"/>
      <c r="B60" s="91"/>
      <c r="C60" s="90"/>
      <c r="D60" s="90"/>
      <c r="Q60" s="2"/>
    </row>
    <row r="61" spans="1:20">
      <c r="A61" s="90"/>
      <c r="B61" s="91"/>
      <c r="C61" s="90"/>
      <c r="D61" s="90"/>
      <c r="Q61" s="2"/>
    </row>
    <row r="62" spans="1:20">
      <c r="A62" s="90"/>
      <c r="B62" s="91"/>
      <c r="C62" s="90"/>
      <c r="D62" s="90"/>
      <c r="Q62" s="2"/>
    </row>
    <row r="63" spans="1:20">
      <c r="A63" s="90"/>
      <c r="B63" s="91"/>
      <c r="C63" s="90"/>
      <c r="D63" s="90"/>
      <c r="Q63" s="2"/>
    </row>
    <row r="64" spans="1:20">
      <c r="A64" s="90"/>
      <c r="B64" s="91"/>
      <c r="C64" s="90"/>
      <c r="D64" s="90"/>
      <c r="Q64" s="2"/>
    </row>
    <row r="65" spans="2:4">
      <c r="B65" s="5"/>
      <c r="C65" s="17"/>
      <c r="D65" s="17"/>
    </row>
    <row r="66" spans="2:4">
      <c r="B66" s="5"/>
      <c r="C66" s="17"/>
      <c r="D66" s="17"/>
    </row>
    <row r="67" spans="2:4">
      <c r="B67" s="5"/>
      <c r="C67" s="17"/>
      <c r="D67" s="17"/>
    </row>
    <row r="68" spans="2:4">
      <c r="B68" s="5"/>
      <c r="C68" s="17"/>
      <c r="D68" s="17"/>
    </row>
    <row r="69" spans="2:4">
      <c r="B69" s="5"/>
      <c r="C69" s="17"/>
      <c r="D69" s="17"/>
    </row>
    <row r="70" spans="2:4">
      <c r="B70" s="5"/>
      <c r="C70" s="17"/>
      <c r="D70" s="17"/>
    </row>
    <row r="71" spans="2:4">
      <c r="B71" s="5"/>
      <c r="C71" s="17"/>
      <c r="D71" s="17"/>
    </row>
    <row r="72" spans="2:4">
      <c r="B72" s="5"/>
      <c r="C72" s="17"/>
      <c r="D72" s="17"/>
    </row>
    <row r="73" spans="2:4">
      <c r="B73" s="5"/>
      <c r="C73" s="17"/>
      <c r="D73" s="17"/>
    </row>
    <row r="74" spans="2:4">
      <c r="B74" s="5"/>
      <c r="C74" s="17"/>
      <c r="D74" s="17"/>
    </row>
    <row r="75" spans="2:4">
      <c r="B75" s="5"/>
      <c r="C75" s="17"/>
      <c r="D75" s="17"/>
    </row>
    <row r="76" spans="2:4">
      <c r="B76" s="5"/>
      <c r="C76" s="17"/>
      <c r="D76" s="17"/>
    </row>
    <row r="77" spans="2:4">
      <c r="B77" s="5"/>
      <c r="C77" s="17"/>
      <c r="D77" s="17"/>
    </row>
    <row r="78" spans="2:4">
      <c r="B78" s="5"/>
      <c r="C78" s="17"/>
      <c r="D78" s="17"/>
    </row>
    <row r="79" spans="2:4">
      <c r="B79" s="5"/>
      <c r="C79" s="17"/>
      <c r="D79" s="17"/>
    </row>
    <row r="80" spans="2:4">
      <c r="B80" s="5"/>
      <c r="C80" s="17"/>
      <c r="D80" s="17"/>
    </row>
    <row r="81" spans="2:4">
      <c r="B81" s="5"/>
      <c r="C81" s="17"/>
      <c r="D81" s="17"/>
    </row>
    <row r="82" spans="2:4">
      <c r="B82" s="5"/>
      <c r="C82" s="17"/>
      <c r="D82" s="17"/>
    </row>
    <row r="83" spans="2:4">
      <c r="B83" s="5"/>
      <c r="C83" s="17"/>
      <c r="D83" s="17"/>
    </row>
    <row r="84" spans="2:4">
      <c r="B84" s="5"/>
      <c r="C84" s="17"/>
      <c r="D84" s="17"/>
    </row>
    <row r="85" spans="2:4">
      <c r="B85" s="5"/>
      <c r="C85" s="17"/>
      <c r="D85" s="17"/>
    </row>
    <row r="86" spans="2:4">
      <c r="B86" s="5"/>
      <c r="C86" s="17"/>
      <c r="D86" s="17"/>
    </row>
    <row r="87" spans="2:4">
      <c r="B87" s="5"/>
      <c r="C87" s="17"/>
      <c r="D87" s="17"/>
    </row>
    <row r="88" spans="2:4">
      <c r="B88" s="5"/>
      <c r="C88" s="17"/>
      <c r="D88" s="17"/>
    </row>
    <row r="89" spans="2:4">
      <c r="B89" s="5"/>
      <c r="C89" s="17"/>
      <c r="D89" s="17"/>
    </row>
    <row r="90" spans="2:4">
      <c r="B90" s="5"/>
      <c r="C90" s="17"/>
      <c r="D90" s="17"/>
    </row>
    <row r="91" spans="2:4">
      <c r="B91" s="5"/>
      <c r="C91" s="17"/>
      <c r="D91" s="17"/>
    </row>
    <row r="92" spans="2:4">
      <c r="B92" s="5"/>
      <c r="C92" s="17"/>
      <c r="D92" s="17"/>
    </row>
    <row r="93" spans="2:4">
      <c r="B93" s="5"/>
      <c r="C93" s="17"/>
      <c r="D93" s="17"/>
    </row>
    <row r="94" spans="2:4">
      <c r="B94" s="5"/>
      <c r="C94" s="17"/>
      <c r="D94" s="17"/>
    </row>
    <row r="95" spans="2:4">
      <c r="B95" s="5"/>
      <c r="C95" s="17"/>
      <c r="D95" s="17"/>
    </row>
    <row r="96" spans="2:4">
      <c r="B96" s="5"/>
      <c r="C96" s="17"/>
      <c r="D96" s="17"/>
    </row>
    <row r="97" spans="2:4">
      <c r="B97" s="5"/>
      <c r="C97" s="17"/>
      <c r="D97" s="17"/>
    </row>
    <row r="98" spans="2:4">
      <c r="B98" s="5"/>
      <c r="C98" s="17"/>
      <c r="D98" s="17"/>
    </row>
    <row r="99" spans="2:4">
      <c r="B99" s="5"/>
      <c r="C99" s="17"/>
      <c r="D99" s="17"/>
    </row>
    <row r="100" spans="2:4">
      <c r="B100" s="5"/>
      <c r="C100" s="17"/>
      <c r="D100" s="17"/>
    </row>
    <row r="101" spans="2:4">
      <c r="B101" s="5"/>
      <c r="C101" s="17"/>
      <c r="D101" s="17"/>
    </row>
    <row r="102" spans="2:4">
      <c r="B102" s="5"/>
      <c r="C102" s="17"/>
      <c r="D102" s="17"/>
    </row>
    <row r="103" spans="2:4">
      <c r="B103" s="5"/>
      <c r="C103" s="17"/>
      <c r="D103" s="17"/>
    </row>
    <row r="104" spans="2:4">
      <c r="B104" s="5"/>
      <c r="C104" s="17"/>
      <c r="D104" s="17"/>
    </row>
    <row r="105" spans="2:4">
      <c r="B105" s="5"/>
      <c r="C105" s="17"/>
      <c r="D105" s="17"/>
    </row>
    <row r="106" spans="2:4">
      <c r="B106" s="5"/>
      <c r="C106" s="17"/>
      <c r="D106" s="17"/>
    </row>
    <row r="107" spans="2:4">
      <c r="B107" s="5"/>
      <c r="C107" s="17"/>
      <c r="D107" s="17"/>
    </row>
    <row r="108" spans="2:4">
      <c r="B108" s="5"/>
      <c r="C108" s="17"/>
      <c r="D108" s="17"/>
    </row>
    <row r="109" spans="2:4">
      <c r="B109" s="5"/>
      <c r="C109" s="17"/>
      <c r="D109" s="17"/>
    </row>
    <row r="110" spans="2:4">
      <c r="B110" s="5"/>
      <c r="C110" s="17"/>
      <c r="D110" s="17"/>
    </row>
    <row r="111" spans="2:4">
      <c r="B111" s="5"/>
      <c r="C111" s="17"/>
      <c r="D111" s="17"/>
    </row>
    <row r="112" spans="2:4">
      <c r="B112" s="5"/>
      <c r="C112" s="17"/>
      <c r="D112" s="17"/>
    </row>
    <row r="113" spans="2:4">
      <c r="B113" s="5"/>
      <c r="C113" s="17"/>
      <c r="D113" s="17"/>
    </row>
    <row r="114" spans="2:4">
      <c r="B114" s="5"/>
      <c r="C114" s="17"/>
      <c r="D114" s="17"/>
    </row>
    <row r="115" spans="2:4">
      <c r="B115" s="5"/>
      <c r="C115" s="17"/>
      <c r="D115" s="17"/>
    </row>
    <row r="116" spans="2:4">
      <c r="B116" s="5"/>
      <c r="C116" s="17"/>
      <c r="D116" s="17"/>
    </row>
    <row r="117" spans="2:4">
      <c r="B117" s="5"/>
      <c r="C117" s="17"/>
      <c r="D117" s="17"/>
    </row>
    <row r="118" spans="2:4">
      <c r="B118" s="5"/>
      <c r="C118" s="17"/>
      <c r="D118" s="17"/>
    </row>
    <row r="119" spans="2:4">
      <c r="B119" s="5"/>
      <c r="C119" s="17"/>
      <c r="D119" s="17"/>
    </row>
    <row r="120" spans="2:4">
      <c r="B120" s="5"/>
      <c r="C120" s="17"/>
      <c r="D120" s="17"/>
    </row>
    <row r="121" spans="2:4">
      <c r="B121" s="5"/>
      <c r="C121" s="17"/>
      <c r="D121" s="17"/>
    </row>
    <row r="122" spans="2:4">
      <c r="B122" s="5"/>
      <c r="C122" s="17"/>
      <c r="D122" s="17"/>
    </row>
    <row r="123" spans="2:4">
      <c r="B123" s="5"/>
      <c r="C123" s="17"/>
      <c r="D123" s="17"/>
    </row>
    <row r="124" spans="2:4">
      <c r="B124" s="5"/>
      <c r="C124" s="17"/>
      <c r="D124" s="17"/>
    </row>
    <row r="125" spans="2:4">
      <c r="B125" s="5"/>
      <c r="C125" s="17"/>
      <c r="D125" s="17"/>
    </row>
    <row r="126" spans="2:4">
      <c r="B126" s="5"/>
      <c r="C126" s="17"/>
      <c r="D126" s="17"/>
    </row>
    <row r="127" spans="2:4">
      <c r="B127" s="5"/>
      <c r="C127" s="17"/>
      <c r="D127" s="17"/>
    </row>
    <row r="128" spans="2:4">
      <c r="B128" s="5"/>
      <c r="C128" s="17"/>
      <c r="D128" s="17"/>
    </row>
    <row r="129" spans="2:4">
      <c r="B129" s="5"/>
      <c r="C129" s="17"/>
      <c r="D129" s="17"/>
    </row>
    <row r="130" spans="2:4">
      <c r="B130" s="5"/>
      <c r="C130" s="17"/>
      <c r="D130" s="17"/>
    </row>
    <row r="131" spans="2:4">
      <c r="B131" s="5"/>
      <c r="C131" s="17"/>
      <c r="D131" s="17"/>
    </row>
    <row r="132" spans="2:4">
      <c r="B132" s="5"/>
      <c r="C132" s="17"/>
      <c r="D132" s="17"/>
    </row>
    <row r="133" spans="2:4">
      <c r="B133" s="5"/>
      <c r="C133" s="17"/>
      <c r="D133" s="17"/>
    </row>
    <row r="134" spans="2:4">
      <c r="B134" s="5"/>
      <c r="C134" s="17"/>
      <c r="D134" s="17"/>
    </row>
    <row r="135" spans="2:4">
      <c r="B135" s="5"/>
      <c r="C135" s="17"/>
      <c r="D135" s="17"/>
    </row>
    <row r="136" spans="2:4">
      <c r="B136" s="5"/>
      <c r="C136" s="17"/>
      <c r="D136" s="17"/>
    </row>
    <row r="137" spans="2:4">
      <c r="B137" s="5"/>
      <c r="C137" s="17"/>
      <c r="D137" s="17"/>
    </row>
    <row r="138" spans="2:4">
      <c r="B138" s="5"/>
      <c r="C138" s="17"/>
      <c r="D138" s="17"/>
    </row>
    <row r="139" spans="2:4">
      <c r="B139" s="5"/>
      <c r="C139" s="17"/>
      <c r="D139" s="17"/>
    </row>
    <row r="140" spans="2:4">
      <c r="B140" s="5"/>
      <c r="C140" s="17"/>
      <c r="D140" s="17"/>
    </row>
    <row r="141" spans="2:4">
      <c r="B141" s="5"/>
      <c r="C141" s="17"/>
      <c r="D141" s="17"/>
    </row>
    <row r="142" spans="2:4">
      <c r="B142" s="5"/>
      <c r="C142" s="17"/>
      <c r="D142" s="17"/>
    </row>
    <row r="143" spans="2:4">
      <c r="B143" s="5"/>
      <c r="C143" s="17"/>
      <c r="D143" s="17"/>
    </row>
    <row r="144" spans="2:4">
      <c r="B144" s="5"/>
      <c r="C144" s="17"/>
      <c r="D144" s="17"/>
    </row>
    <row r="145" spans="2:4">
      <c r="B145" s="5"/>
      <c r="C145" s="17"/>
      <c r="D145" s="17"/>
    </row>
    <row r="146" spans="2:4">
      <c r="B146" s="5"/>
      <c r="C146" s="17"/>
      <c r="D146" s="17"/>
    </row>
    <row r="147" spans="2:4">
      <c r="B147" s="5"/>
      <c r="C147" s="17"/>
      <c r="D147" s="17"/>
    </row>
    <row r="148" spans="2:4">
      <c r="B148" s="5"/>
      <c r="C148" s="17"/>
      <c r="D148" s="17"/>
    </row>
    <row r="149" spans="2:4">
      <c r="B149" s="5"/>
      <c r="C149" s="16"/>
      <c r="D149" s="16"/>
    </row>
    <row r="150" spans="2:4">
      <c r="B150" s="5"/>
      <c r="C150" s="16"/>
      <c r="D150" s="16"/>
    </row>
    <row r="151" spans="2:4">
      <c r="B151" s="5"/>
      <c r="C151" s="16"/>
      <c r="D151" s="16"/>
    </row>
    <row r="152" spans="2:4">
      <c r="B152" s="5"/>
      <c r="C152" s="16"/>
      <c r="D152" s="16"/>
    </row>
    <row r="153" spans="2:4">
      <c r="B153" s="5"/>
      <c r="C153" s="16"/>
      <c r="D153" s="16"/>
    </row>
    <row r="154" spans="2:4">
      <c r="B154" s="5"/>
      <c r="C154" s="16"/>
      <c r="D154" s="16"/>
    </row>
    <row r="155" spans="2:4">
      <c r="B155" s="5"/>
      <c r="C155" s="16"/>
      <c r="D155" s="16"/>
    </row>
    <row r="156" spans="2:4">
      <c r="B156" s="5"/>
      <c r="C156" s="16"/>
      <c r="D156" s="16"/>
    </row>
    <row r="157" spans="2:4">
      <c r="B157" s="5"/>
      <c r="C157" s="16"/>
      <c r="D157" s="16"/>
    </row>
    <row r="158" spans="2:4">
      <c r="B158" s="5"/>
      <c r="C158" s="16"/>
      <c r="D158" s="16"/>
    </row>
    <row r="159" spans="2:4">
      <c r="B159" s="5"/>
      <c r="C159" s="16"/>
      <c r="D159" s="16"/>
    </row>
    <row r="160" spans="2:4">
      <c r="B160" s="5"/>
      <c r="C160" s="16"/>
      <c r="D160" s="16"/>
    </row>
    <row r="161" spans="2:4">
      <c r="B161" s="5"/>
      <c r="C161" s="16"/>
      <c r="D161" s="16"/>
    </row>
    <row r="162" spans="2:4">
      <c r="B162" s="5"/>
      <c r="C162" s="16"/>
      <c r="D162" s="16"/>
    </row>
    <row r="163" spans="2:4">
      <c r="B163" s="5"/>
      <c r="C163" s="16"/>
      <c r="D163" s="16"/>
    </row>
    <row r="164" spans="2:4">
      <c r="B164" s="5"/>
      <c r="C164" s="16"/>
      <c r="D164" s="16"/>
    </row>
    <row r="165" spans="2:4">
      <c r="B165" s="5"/>
      <c r="C165" s="16"/>
      <c r="D165" s="16"/>
    </row>
    <row r="166" spans="2:4">
      <c r="B166" s="5"/>
      <c r="C166" s="16"/>
      <c r="D166" s="16"/>
    </row>
    <row r="167" spans="2:4">
      <c r="B167" s="5"/>
      <c r="C167" s="16"/>
      <c r="D167" s="16"/>
    </row>
    <row r="168" spans="2:4">
      <c r="B168" s="5"/>
      <c r="C168" s="16"/>
      <c r="D168" s="16"/>
    </row>
    <row r="169" spans="2:4">
      <c r="B169" s="5"/>
      <c r="C169" s="16"/>
      <c r="D169" s="16"/>
    </row>
    <row r="170" spans="2:4">
      <c r="B170" s="5"/>
      <c r="C170" s="16"/>
      <c r="D170" s="16"/>
    </row>
    <row r="171" spans="2:4">
      <c r="B171" s="5"/>
      <c r="C171" s="16"/>
      <c r="D171" s="16"/>
    </row>
    <row r="172" spans="2:4">
      <c r="B172" s="5"/>
      <c r="C172" s="16"/>
      <c r="D172" s="16"/>
    </row>
    <row r="173" spans="2:4">
      <c r="B173" s="5"/>
      <c r="C173" s="16"/>
      <c r="D173" s="16"/>
    </row>
    <row r="174" spans="2:4">
      <c r="B174" s="5"/>
      <c r="C174" s="16"/>
      <c r="D174" s="16"/>
    </row>
    <row r="175" spans="2:4">
      <c r="B175" s="5"/>
      <c r="C175" s="16"/>
      <c r="D175" s="16"/>
    </row>
    <row r="176" spans="2:4">
      <c r="B176" s="5"/>
      <c r="C176" s="16"/>
      <c r="D176" s="16"/>
    </row>
    <row r="177" spans="2:4">
      <c r="B177" s="5"/>
      <c r="C177" s="16"/>
      <c r="D177" s="16"/>
    </row>
    <row r="178" spans="2:4">
      <c r="B178" s="5"/>
      <c r="C178" s="16"/>
      <c r="D178" s="16"/>
    </row>
    <row r="179" spans="2:4">
      <c r="B179" s="5"/>
      <c r="C179" s="16"/>
      <c r="D179" s="16"/>
    </row>
    <row r="180" spans="2:4">
      <c r="B180" s="5"/>
      <c r="C180" s="16"/>
      <c r="D180" s="16"/>
    </row>
    <row r="181" spans="2:4">
      <c r="B181" s="5"/>
      <c r="C181" s="16"/>
      <c r="D181" s="16"/>
    </row>
    <row r="182" spans="2:4">
      <c r="B182" s="5"/>
      <c r="C182" s="16"/>
      <c r="D182" s="16"/>
    </row>
    <row r="183" spans="2:4">
      <c r="B183" s="5"/>
      <c r="C183" s="16"/>
      <c r="D183" s="16"/>
    </row>
    <row r="184" spans="2:4">
      <c r="B184" s="5"/>
      <c r="C184" s="16"/>
      <c r="D184" s="16"/>
    </row>
    <row r="185" spans="2:4">
      <c r="B185" s="5"/>
      <c r="C185" s="16"/>
      <c r="D185" s="16"/>
    </row>
    <row r="186" spans="2:4">
      <c r="B186" s="5"/>
      <c r="C186" s="16"/>
      <c r="D186" s="16"/>
    </row>
    <row r="187" spans="2:4">
      <c r="B187" s="5"/>
      <c r="C187" s="16"/>
      <c r="D187" s="16"/>
    </row>
    <row r="188" spans="2:4">
      <c r="B188" s="5"/>
      <c r="C188" s="16"/>
      <c r="D188" s="16"/>
    </row>
    <row r="189" spans="2:4">
      <c r="B189" s="5"/>
      <c r="C189" s="16"/>
      <c r="D189" s="16"/>
    </row>
    <row r="190" spans="2:4">
      <c r="B190" s="5"/>
      <c r="C190" s="16"/>
      <c r="D190" s="16"/>
    </row>
    <row r="191" spans="2:4">
      <c r="B191" s="5"/>
      <c r="C191" s="16"/>
      <c r="D191" s="16"/>
    </row>
    <row r="192" spans="2:4">
      <c r="B192" s="5"/>
      <c r="C192" s="16"/>
      <c r="D192" s="16"/>
    </row>
    <row r="193" spans="2:4">
      <c r="B193" s="5"/>
      <c r="C193" s="16"/>
      <c r="D193" s="16"/>
    </row>
    <row r="194" spans="2:4">
      <c r="B194" s="5"/>
      <c r="C194" s="16"/>
      <c r="D194" s="16"/>
    </row>
    <row r="195" spans="2:4">
      <c r="B195" s="5"/>
      <c r="C195" s="16"/>
      <c r="D195" s="16"/>
    </row>
    <row r="196" spans="2:4">
      <c r="B196" s="5"/>
      <c r="C196" s="16"/>
      <c r="D196" s="16"/>
    </row>
    <row r="197" spans="2:4">
      <c r="B197" s="5"/>
      <c r="C197" s="16"/>
      <c r="D197" s="16"/>
    </row>
    <row r="198" spans="2:4">
      <c r="B198" s="5"/>
      <c r="C198" s="16"/>
      <c r="D198" s="16"/>
    </row>
    <row r="199" spans="2:4">
      <c r="B199" s="5"/>
      <c r="C199" s="16"/>
      <c r="D199" s="16"/>
    </row>
    <row r="200" spans="2:4">
      <c r="B200" s="5"/>
      <c r="C200" s="16"/>
      <c r="D200" s="16"/>
    </row>
    <row r="201" spans="2:4">
      <c r="B201" s="5"/>
      <c r="C201" s="16"/>
      <c r="D201" s="16"/>
    </row>
    <row r="202" spans="2:4">
      <c r="B202" s="5"/>
      <c r="C202" s="16"/>
      <c r="D202" s="16"/>
    </row>
    <row r="203" spans="2:4">
      <c r="B203" s="5"/>
      <c r="C203" s="16"/>
      <c r="D203" s="16"/>
    </row>
    <row r="204" spans="2:4">
      <c r="B204" s="5"/>
      <c r="C204" s="16"/>
      <c r="D204" s="16"/>
    </row>
    <row r="205" spans="2:4">
      <c r="B205" s="5"/>
      <c r="C205" s="16"/>
      <c r="D205" s="16"/>
    </row>
    <row r="206" spans="2:4">
      <c r="B206" s="5"/>
      <c r="C206" s="16"/>
      <c r="D206" s="16"/>
    </row>
    <row r="207" spans="2:4">
      <c r="B207" s="5"/>
      <c r="C207" s="16"/>
      <c r="D207" s="16"/>
    </row>
    <row r="208" spans="2:4">
      <c r="B208" s="5"/>
      <c r="C208" s="16"/>
      <c r="D208" s="16"/>
    </row>
    <row r="209" spans="2:4">
      <c r="B209" s="5"/>
      <c r="C209" s="16"/>
      <c r="D209" s="16"/>
    </row>
    <row r="210" spans="2:4">
      <c r="B210" s="5"/>
      <c r="C210" s="16"/>
      <c r="D210" s="16"/>
    </row>
    <row r="211" spans="2:4">
      <c r="B211" s="5"/>
      <c r="C211" s="16"/>
      <c r="D211" s="16"/>
    </row>
    <row r="212" spans="2:4">
      <c r="B212" s="5"/>
      <c r="C212" s="16"/>
      <c r="D212" s="16"/>
    </row>
    <row r="213" spans="2:4">
      <c r="B213" s="5"/>
      <c r="C213" s="16"/>
      <c r="D213" s="16"/>
    </row>
    <row r="214" spans="2:4">
      <c r="B214" s="5"/>
      <c r="C214" s="16"/>
      <c r="D214" s="16"/>
    </row>
    <row r="215" spans="2:4">
      <c r="B215" s="5"/>
      <c r="C215" s="16"/>
      <c r="D215" s="16"/>
    </row>
    <row r="216" spans="2:4">
      <c r="B216" s="5"/>
      <c r="C216" s="16"/>
      <c r="D216" s="16"/>
    </row>
    <row r="217" spans="2:4">
      <c r="B217" s="5"/>
      <c r="C217" s="16"/>
      <c r="D217" s="16"/>
    </row>
    <row r="218" spans="2:4">
      <c r="B218" s="5"/>
      <c r="C218" s="16"/>
      <c r="D218" s="16"/>
    </row>
    <row r="219" spans="2:4">
      <c r="B219" s="5"/>
      <c r="C219" s="16"/>
      <c r="D219" s="16"/>
    </row>
    <row r="220" spans="2:4">
      <c r="B220" s="5"/>
      <c r="C220" s="16"/>
      <c r="D220" s="16"/>
    </row>
    <row r="221" spans="2:4">
      <c r="B221" s="5"/>
      <c r="C221" s="16"/>
      <c r="D221" s="16"/>
    </row>
    <row r="222" spans="2:4">
      <c r="B222" s="5"/>
      <c r="C222" s="16"/>
      <c r="D222" s="16"/>
    </row>
    <row r="223" spans="2:4">
      <c r="B223" s="5"/>
      <c r="C223" s="16"/>
      <c r="D223" s="16"/>
    </row>
    <row r="224" spans="2:4">
      <c r="B224" s="5"/>
      <c r="C224" s="16"/>
      <c r="D224" s="16"/>
    </row>
    <row r="225" spans="2:4">
      <c r="B225" s="5"/>
      <c r="C225" s="16"/>
      <c r="D225" s="16"/>
    </row>
    <row r="226" spans="2:4">
      <c r="B226" s="5"/>
      <c r="C226" s="16"/>
      <c r="D226" s="16"/>
    </row>
    <row r="227" spans="2:4">
      <c r="B227" s="5"/>
      <c r="C227" s="16"/>
      <c r="D227" s="16"/>
    </row>
    <row r="228" spans="2:4">
      <c r="B228" s="5"/>
      <c r="C228" s="16"/>
      <c r="D228" s="16"/>
    </row>
    <row r="229" spans="2:4">
      <c r="B229" s="5"/>
      <c r="C229" s="16"/>
      <c r="D229" s="16"/>
    </row>
    <row r="230" spans="2:4">
      <c r="B230" s="5"/>
      <c r="C230" s="16"/>
      <c r="D230" s="16"/>
    </row>
    <row r="231" spans="2:4">
      <c r="B231" s="5"/>
      <c r="C231" s="16"/>
      <c r="D231" s="16"/>
    </row>
    <row r="232" spans="2:4">
      <c r="B232" s="5"/>
      <c r="C232" s="16"/>
      <c r="D232" s="16"/>
    </row>
    <row r="233" spans="2:4">
      <c r="B233" s="5"/>
      <c r="C233" s="16"/>
      <c r="D233" s="16"/>
    </row>
    <row r="234" spans="2:4">
      <c r="B234" s="5"/>
      <c r="C234" s="16"/>
      <c r="D234" s="16"/>
    </row>
    <row r="235" spans="2:4">
      <c r="B235" s="5"/>
      <c r="C235" s="16"/>
      <c r="D235" s="16"/>
    </row>
    <row r="236" spans="2:4">
      <c r="B236" s="5"/>
      <c r="C236" s="16"/>
      <c r="D236" s="16"/>
    </row>
    <row r="237" spans="2:4">
      <c r="B237" s="5"/>
      <c r="C237" s="16"/>
      <c r="D237" s="16"/>
    </row>
    <row r="238" spans="2:4">
      <c r="B238" s="5"/>
      <c r="C238" s="16"/>
      <c r="D238" s="16"/>
    </row>
    <row r="239" spans="2:4">
      <c r="B239" s="5"/>
      <c r="C239" s="16"/>
      <c r="D239" s="16"/>
    </row>
    <row r="240" spans="2:4">
      <c r="B240" s="5"/>
      <c r="C240" s="16"/>
      <c r="D240" s="16"/>
    </row>
    <row r="241" spans="2:4">
      <c r="B241" s="5"/>
      <c r="C241" s="16"/>
      <c r="D241" s="16"/>
    </row>
    <row r="242" spans="2:4">
      <c r="B242" s="5"/>
      <c r="C242" s="16"/>
      <c r="D242" s="16"/>
    </row>
    <row r="243" spans="2:4">
      <c r="B243" s="5"/>
      <c r="C243" s="16"/>
      <c r="D243" s="16"/>
    </row>
    <row r="244" spans="2:4">
      <c r="B244" s="5"/>
      <c r="C244" s="16"/>
      <c r="D244" s="16"/>
    </row>
    <row r="245" spans="2:4">
      <c r="B245" s="5"/>
      <c r="C245" s="16"/>
      <c r="D245" s="16"/>
    </row>
    <row r="246" spans="2:4">
      <c r="B246" s="5"/>
      <c r="C246" s="16"/>
      <c r="D246" s="16"/>
    </row>
    <row r="247" spans="2:4">
      <c r="B247" s="5"/>
      <c r="C247" s="16"/>
      <c r="D247" s="16"/>
    </row>
    <row r="248" spans="2:4">
      <c r="B248" s="5"/>
      <c r="C248" s="16"/>
      <c r="D248" s="16"/>
    </row>
    <row r="249" spans="2:4">
      <c r="B249" s="5"/>
      <c r="C249" s="16"/>
      <c r="D249" s="16"/>
    </row>
    <row r="250" spans="2:4">
      <c r="B250" s="5"/>
      <c r="C250" s="16"/>
      <c r="D250" s="16"/>
    </row>
    <row r="251" spans="2:4">
      <c r="B251" s="5"/>
      <c r="C251" s="16"/>
      <c r="D251" s="16"/>
    </row>
    <row r="252" spans="2:4">
      <c r="B252" s="5"/>
      <c r="C252" s="16"/>
      <c r="D252" s="16"/>
    </row>
    <row r="253" spans="2:4">
      <c r="B253" s="5"/>
      <c r="C253" s="16"/>
      <c r="D253" s="16"/>
    </row>
    <row r="254" spans="2:4">
      <c r="B254" s="5"/>
      <c r="C254" s="16"/>
      <c r="D254" s="16"/>
    </row>
    <row r="255" spans="2:4">
      <c r="B255" s="5"/>
      <c r="C255" s="16"/>
      <c r="D255" s="16"/>
    </row>
    <row r="256" spans="2:4">
      <c r="B256" s="5"/>
      <c r="C256" s="16"/>
      <c r="D256" s="16"/>
    </row>
    <row r="257" spans="2:4">
      <c r="B257" s="5"/>
      <c r="C257" s="16"/>
      <c r="D257" s="16"/>
    </row>
    <row r="258" spans="2:4">
      <c r="B258" s="5"/>
      <c r="C258" s="16"/>
      <c r="D258" s="16"/>
    </row>
    <row r="259" spans="2:4">
      <c r="B259" s="5"/>
      <c r="C259" s="16"/>
      <c r="D259" s="16"/>
    </row>
    <row r="260" spans="2:4">
      <c r="B260" s="5"/>
      <c r="C260" s="16"/>
      <c r="D260" s="16"/>
    </row>
    <row r="261" spans="2:4">
      <c r="B261" s="5"/>
      <c r="C261" s="16"/>
      <c r="D261" s="16"/>
    </row>
    <row r="262" spans="2:4">
      <c r="B262" s="5"/>
      <c r="C262" s="16"/>
      <c r="D262" s="16"/>
    </row>
    <row r="263" spans="2:4">
      <c r="B263" s="5"/>
      <c r="C263" s="16"/>
      <c r="D263" s="16"/>
    </row>
    <row r="264" spans="2:4">
      <c r="B264" s="5"/>
      <c r="C264" s="16"/>
      <c r="D264" s="16"/>
    </row>
    <row r="265" spans="2:4">
      <c r="B265" s="5"/>
      <c r="C265" s="16"/>
      <c r="D265" s="16"/>
    </row>
    <row r="266" spans="2:4">
      <c r="B266" s="5"/>
      <c r="C266" s="16"/>
      <c r="D266" s="16"/>
    </row>
    <row r="267" spans="2:4">
      <c r="B267" s="5"/>
      <c r="C267" s="16"/>
      <c r="D267" s="16"/>
    </row>
    <row r="268" spans="2:4">
      <c r="B268" s="5"/>
      <c r="C268" s="16"/>
      <c r="D268" s="16"/>
    </row>
    <row r="269" spans="2:4">
      <c r="B269" s="5"/>
      <c r="C269" s="16"/>
      <c r="D269" s="16"/>
    </row>
    <row r="270" spans="2:4">
      <c r="B270" s="5"/>
      <c r="C270" s="16"/>
      <c r="D270" s="16"/>
    </row>
    <row r="271" spans="2:4">
      <c r="B271" s="5"/>
      <c r="C271" s="16"/>
      <c r="D271" s="16"/>
    </row>
    <row r="272" spans="2:4">
      <c r="B272" s="5"/>
      <c r="C272" s="16"/>
      <c r="D272" s="16"/>
    </row>
    <row r="273" spans="2:4">
      <c r="B273" s="5"/>
      <c r="C273" s="16"/>
      <c r="D273" s="16"/>
    </row>
    <row r="274" spans="2:4">
      <c r="B274" s="5"/>
      <c r="C274" s="16"/>
      <c r="D274" s="16"/>
    </row>
    <row r="275" spans="2:4">
      <c r="B275" s="5"/>
      <c r="C275" s="16"/>
      <c r="D275" s="16"/>
    </row>
    <row r="276" spans="2:4">
      <c r="B276" s="5"/>
      <c r="C276" s="16"/>
      <c r="D276" s="16"/>
    </row>
    <row r="277" spans="2:4">
      <c r="B277" s="5"/>
      <c r="C277" s="16"/>
      <c r="D277" s="16"/>
    </row>
    <row r="278" spans="2:4">
      <c r="B278" s="5"/>
      <c r="C278" s="16"/>
      <c r="D278" s="16"/>
    </row>
    <row r="279" spans="2:4">
      <c r="B279" s="5"/>
      <c r="C279" s="16"/>
      <c r="D279" s="16"/>
    </row>
    <row r="280" spans="2:4">
      <c r="B280" s="5"/>
      <c r="C280" s="16"/>
      <c r="D280" s="16"/>
    </row>
    <row r="281" spans="2:4">
      <c r="B281" s="5"/>
      <c r="C281" s="16"/>
      <c r="D281" s="16"/>
    </row>
    <row r="282" spans="2:4">
      <c r="B282" s="5"/>
      <c r="C282" s="16"/>
      <c r="D282" s="16"/>
    </row>
    <row r="283" spans="2:4">
      <c r="B283" s="5"/>
      <c r="C283" s="16"/>
      <c r="D283" s="16"/>
    </row>
    <row r="284" spans="2:4">
      <c r="B284" s="5"/>
      <c r="C284" s="16"/>
      <c r="D284" s="16"/>
    </row>
    <row r="285" spans="2:4">
      <c r="B285" s="5"/>
      <c r="C285" s="16"/>
      <c r="D285" s="16"/>
    </row>
    <row r="286" spans="2:4">
      <c r="B286" s="5"/>
      <c r="C286" s="16"/>
      <c r="D286" s="16"/>
    </row>
    <row r="287" spans="2:4">
      <c r="B287" s="5"/>
      <c r="C287" s="16"/>
      <c r="D287" s="16"/>
    </row>
    <row r="288" spans="2:4">
      <c r="B288" s="5"/>
      <c r="C288" s="16"/>
      <c r="D288" s="16"/>
    </row>
    <row r="289" spans="2:4">
      <c r="B289" s="5"/>
      <c r="C289" s="16"/>
      <c r="D289" s="16"/>
    </row>
    <row r="290" spans="2:4">
      <c r="B290" s="5"/>
      <c r="C290" s="16"/>
      <c r="D290" s="16"/>
    </row>
    <row r="291" spans="2:4">
      <c r="B291" s="5"/>
      <c r="C291" s="16"/>
      <c r="D291" s="16"/>
    </row>
    <row r="292" spans="2:4">
      <c r="B292" s="5"/>
      <c r="C292" s="16"/>
      <c r="D292" s="16"/>
    </row>
    <row r="293" spans="2:4">
      <c r="B293" s="5"/>
      <c r="C293" s="16"/>
      <c r="D293" s="16"/>
    </row>
    <row r="294" spans="2:4">
      <c r="B294" s="5"/>
      <c r="C294" s="16"/>
      <c r="D294" s="16"/>
    </row>
    <row r="295" spans="2:4">
      <c r="B295" s="5"/>
      <c r="C295" s="16"/>
      <c r="D295" s="16"/>
    </row>
    <row r="296" spans="2:4">
      <c r="B296" s="5"/>
      <c r="C296" s="16"/>
      <c r="D296" s="16"/>
    </row>
    <row r="297" spans="2:4">
      <c r="B297" s="5"/>
      <c r="C297" s="16"/>
      <c r="D297" s="16"/>
    </row>
    <row r="298" spans="2:4">
      <c r="B298" s="5"/>
      <c r="C298" s="16"/>
      <c r="D298" s="16"/>
    </row>
    <row r="299" spans="2:4">
      <c r="B299" s="5"/>
      <c r="C299" s="16"/>
      <c r="D299" s="16"/>
    </row>
    <row r="300" spans="2:4">
      <c r="B300" s="5"/>
      <c r="C300" s="16"/>
      <c r="D300" s="16"/>
    </row>
    <row r="301" spans="2:4">
      <c r="B301" s="5"/>
      <c r="C301" s="16"/>
      <c r="D301" s="16"/>
    </row>
    <row r="302" spans="2:4">
      <c r="B302" s="5"/>
      <c r="C302" s="16"/>
      <c r="D302" s="16"/>
    </row>
    <row r="303" spans="2:4">
      <c r="B303" s="5"/>
      <c r="C303" s="16"/>
      <c r="D303" s="16"/>
    </row>
    <row r="304" spans="2:4">
      <c r="B304" s="5"/>
      <c r="C304" s="16"/>
      <c r="D304" s="16"/>
    </row>
    <row r="305" spans="2:4">
      <c r="B305" s="5"/>
      <c r="C305" s="16"/>
      <c r="D305" s="16"/>
    </row>
    <row r="306" spans="2:4">
      <c r="B306" s="5"/>
      <c r="C306" s="16"/>
      <c r="D306" s="16"/>
    </row>
    <row r="307" spans="2:4">
      <c r="B307" s="5"/>
      <c r="C307" s="16"/>
      <c r="D307" s="16"/>
    </row>
    <row r="308" spans="2:4">
      <c r="B308" s="5"/>
      <c r="C308" s="16"/>
      <c r="D308" s="16"/>
    </row>
    <row r="309" spans="2:4">
      <c r="B309" s="5"/>
      <c r="C309" s="16"/>
      <c r="D309" s="16"/>
    </row>
    <row r="310" spans="2:4">
      <c r="B310" s="5"/>
      <c r="C310" s="16"/>
      <c r="D310" s="16"/>
    </row>
    <row r="311" spans="2:4">
      <c r="B311" s="5"/>
      <c r="C311" s="16"/>
      <c r="D311" s="16"/>
    </row>
    <row r="312" spans="2:4">
      <c r="B312" s="5"/>
      <c r="C312" s="16"/>
      <c r="D312" s="16"/>
    </row>
    <row r="313" spans="2:4">
      <c r="B313" s="5"/>
      <c r="C313" s="16"/>
      <c r="D313" s="16"/>
    </row>
    <row r="314" spans="2:4">
      <c r="B314" s="5"/>
      <c r="C314" s="16"/>
      <c r="D314" s="16"/>
    </row>
    <row r="315" spans="2:4">
      <c r="B315" s="5"/>
      <c r="C315" s="16"/>
      <c r="D315" s="16"/>
    </row>
    <row r="316" spans="2:4">
      <c r="B316" s="5"/>
      <c r="C316" s="16"/>
      <c r="D316" s="16"/>
    </row>
    <row r="317" spans="2:4">
      <c r="B317" s="5"/>
      <c r="C317" s="16"/>
      <c r="D317" s="16"/>
    </row>
    <row r="318" spans="2:4">
      <c r="B318" s="5"/>
      <c r="C318" s="16"/>
      <c r="D318" s="16"/>
    </row>
    <row r="319" spans="2:4">
      <c r="B319" s="5"/>
      <c r="C319" s="16"/>
      <c r="D319" s="16"/>
    </row>
    <row r="320" spans="2:4">
      <c r="B320" s="5"/>
      <c r="C320" s="16"/>
      <c r="D320" s="16"/>
    </row>
    <row r="321" spans="2:4">
      <c r="B321" s="5"/>
      <c r="C321" s="16"/>
      <c r="D321" s="16"/>
    </row>
    <row r="322" spans="2:4">
      <c r="B322" s="5"/>
      <c r="C322" s="16"/>
      <c r="D322" s="16"/>
    </row>
    <row r="323" spans="2:4">
      <c r="B323" s="5"/>
      <c r="C323" s="16"/>
      <c r="D323" s="16"/>
    </row>
    <row r="324" spans="2:4">
      <c r="B324" s="5"/>
      <c r="C324" s="16"/>
      <c r="D324" s="16"/>
    </row>
    <row r="325" spans="2:4">
      <c r="B325" s="5"/>
      <c r="C325" s="16"/>
      <c r="D325" s="16"/>
    </row>
    <row r="326" spans="2:4">
      <c r="B326" s="5"/>
      <c r="C326" s="16"/>
      <c r="D326" s="16"/>
    </row>
    <row r="327" spans="2:4">
      <c r="B327" s="5"/>
      <c r="C327" s="16"/>
      <c r="D327" s="16"/>
    </row>
    <row r="328" spans="2:4">
      <c r="B328" s="5"/>
      <c r="C328" s="16"/>
      <c r="D328" s="16"/>
    </row>
    <row r="329" spans="2:4">
      <c r="B329" s="5"/>
      <c r="C329" s="16"/>
      <c r="D329" s="16"/>
    </row>
    <row r="330" spans="2:4">
      <c r="B330" s="5"/>
      <c r="C330" s="16"/>
      <c r="D330" s="16"/>
    </row>
    <row r="331" spans="2:4">
      <c r="B331" s="5"/>
      <c r="C331" s="16"/>
      <c r="D331" s="16"/>
    </row>
    <row r="332" spans="2:4">
      <c r="B332" s="5"/>
      <c r="C332" s="16"/>
      <c r="D332" s="16"/>
    </row>
    <row r="333" spans="2:4">
      <c r="B333" s="5"/>
      <c r="C333" s="16"/>
      <c r="D333" s="16"/>
    </row>
    <row r="334" spans="2:4">
      <c r="B334" s="5"/>
      <c r="C334" s="16"/>
      <c r="D334" s="16"/>
    </row>
    <row r="335" spans="2:4">
      <c r="B335" s="5"/>
      <c r="C335" s="16"/>
      <c r="D335" s="16"/>
    </row>
    <row r="336" spans="2:4">
      <c r="B336" s="5"/>
      <c r="C336" s="16"/>
      <c r="D336" s="16"/>
    </row>
    <row r="337" spans="2:4">
      <c r="B337" s="5"/>
      <c r="C337" s="16"/>
      <c r="D337" s="16"/>
    </row>
    <row r="338" spans="2:4">
      <c r="B338" s="5"/>
      <c r="C338" s="16"/>
      <c r="D338" s="16"/>
    </row>
    <row r="339" spans="2:4">
      <c r="B339" s="5"/>
      <c r="C339" s="16"/>
      <c r="D339" s="16"/>
    </row>
    <row r="340" spans="2:4">
      <c r="B340" s="5"/>
      <c r="C340" s="16"/>
      <c r="D340" s="16"/>
    </row>
    <row r="341" spans="2:4">
      <c r="B341" s="5"/>
      <c r="C341" s="16"/>
      <c r="D341" s="16"/>
    </row>
    <row r="342" spans="2:4">
      <c r="B342" s="5"/>
      <c r="C342" s="16"/>
      <c r="D342" s="16"/>
    </row>
    <row r="343" spans="2:4">
      <c r="B343" s="5"/>
      <c r="C343" s="16"/>
      <c r="D343" s="16"/>
    </row>
    <row r="344" spans="2:4">
      <c r="B344" s="5"/>
      <c r="C344" s="16"/>
      <c r="D344" s="16"/>
    </row>
    <row r="345" spans="2:4">
      <c r="B345" s="5"/>
      <c r="C345" s="16"/>
      <c r="D345" s="16"/>
    </row>
    <row r="346" spans="2:4">
      <c r="B346" s="5"/>
      <c r="C346" s="16"/>
      <c r="D346" s="16"/>
    </row>
    <row r="347" spans="2:4">
      <c r="B347" s="5"/>
      <c r="C347" s="16"/>
      <c r="D347" s="16"/>
    </row>
    <row r="348" spans="2:4">
      <c r="B348" s="5"/>
      <c r="C348" s="16"/>
      <c r="D348" s="16"/>
    </row>
    <row r="349" spans="2:4">
      <c r="B349" s="5"/>
      <c r="C349" s="16"/>
      <c r="D349" s="16"/>
    </row>
    <row r="350" spans="2:4">
      <c r="B350" s="5"/>
      <c r="C350" s="16"/>
      <c r="D350" s="16"/>
    </row>
    <row r="351" spans="2:4">
      <c r="B351" s="5"/>
      <c r="C351" s="16"/>
      <c r="D351" s="16"/>
    </row>
    <row r="352" spans="2:4">
      <c r="B352" s="5"/>
      <c r="C352" s="16"/>
      <c r="D352" s="16"/>
    </row>
    <row r="353" spans="2:4">
      <c r="B353" s="5"/>
      <c r="C353" s="16"/>
      <c r="D353" s="16"/>
    </row>
    <row r="354" spans="2:4">
      <c r="B354" s="5"/>
      <c r="C354" s="16"/>
      <c r="D354" s="16"/>
    </row>
    <row r="355" spans="2:4">
      <c r="B355" s="5"/>
      <c r="C355" s="16"/>
      <c r="D355" s="16"/>
    </row>
    <row r="356" spans="2:4">
      <c r="B356" s="5"/>
      <c r="C356" s="16"/>
      <c r="D356" s="16"/>
    </row>
    <row r="357" spans="2:4">
      <c r="B357" s="5"/>
      <c r="C357" s="16"/>
      <c r="D357" s="16"/>
    </row>
    <row r="358" spans="2:4">
      <c r="B358" s="5"/>
      <c r="C358" s="16"/>
      <c r="D358" s="16"/>
    </row>
    <row r="359" spans="2:4">
      <c r="B359" s="5"/>
      <c r="C359" s="16"/>
      <c r="D359" s="16"/>
    </row>
    <row r="360" spans="2:4">
      <c r="B360" s="5"/>
      <c r="C360" s="16"/>
      <c r="D360" s="16"/>
    </row>
    <row r="361" spans="2:4">
      <c r="B361" s="5"/>
      <c r="C361" s="16"/>
      <c r="D361" s="16"/>
    </row>
    <row r="362" spans="2:4">
      <c r="B362" s="5"/>
      <c r="C362" s="16"/>
      <c r="D362" s="16"/>
    </row>
    <row r="363" spans="2:4">
      <c r="B363" s="5"/>
      <c r="C363" s="16"/>
      <c r="D363" s="16"/>
    </row>
    <row r="364" spans="2:4">
      <c r="B364" s="5"/>
      <c r="C364" s="16"/>
      <c r="D364" s="16"/>
    </row>
    <row r="365" spans="2:4">
      <c r="B365" s="5"/>
      <c r="C365" s="16"/>
      <c r="D365" s="16"/>
    </row>
    <row r="366" spans="2:4">
      <c r="B366" s="5"/>
      <c r="C366" s="16"/>
      <c r="D366" s="16"/>
    </row>
    <row r="367" spans="2:4">
      <c r="B367" s="5"/>
      <c r="C367" s="16"/>
      <c r="D367" s="16"/>
    </row>
    <row r="368" spans="2:4">
      <c r="B368" s="5"/>
      <c r="C368" s="16"/>
      <c r="D368" s="16"/>
    </row>
    <row r="369" spans="2:4">
      <c r="B369" s="5"/>
      <c r="C369" s="16"/>
      <c r="D369" s="16"/>
    </row>
    <row r="370" spans="2:4">
      <c r="B370" s="5"/>
      <c r="C370" s="16"/>
      <c r="D370" s="16"/>
    </row>
    <row r="371" spans="2:4">
      <c r="B371" s="5"/>
      <c r="C371" s="16"/>
      <c r="D371" s="16"/>
    </row>
    <row r="372" spans="2:4">
      <c r="B372" s="5"/>
      <c r="C372" s="16"/>
      <c r="D372" s="16"/>
    </row>
    <row r="373" spans="2:4">
      <c r="B373" s="5"/>
      <c r="C373" s="16"/>
      <c r="D373" s="16"/>
    </row>
    <row r="374" spans="2:4">
      <c r="B374" s="5"/>
      <c r="C374" s="16"/>
      <c r="D374" s="16"/>
    </row>
    <row r="375" spans="2:4">
      <c r="B375" s="5"/>
      <c r="C375" s="16"/>
      <c r="D375" s="16"/>
    </row>
    <row r="376" spans="2:4">
      <c r="B376" s="5"/>
      <c r="C376" s="16"/>
      <c r="D376" s="16"/>
    </row>
    <row r="377" spans="2:4">
      <c r="B377" s="5"/>
      <c r="C377" s="16"/>
      <c r="D377" s="16"/>
    </row>
    <row r="378" spans="2:4">
      <c r="B378" s="5"/>
      <c r="C378" s="16"/>
      <c r="D378" s="16"/>
    </row>
    <row r="379" spans="2:4">
      <c r="B379" s="5"/>
      <c r="C379" s="16"/>
      <c r="D379" s="16"/>
    </row>
    <row r="380" spans="2:4">
      <c r="B380" s="5"/>
      <c r="C380" s="16"/>
      <c r="D380" s="16"/>
    </row>
    <row r="381" spans="2:4">
      <c r="B381" s="5"/>
      <c r="C381" s="16"/>
      <c r="D381" s="16"/>
    </row>
    <row r="382" spans="2:4">
      <c r="B382" s="5"/>
      <c r="C382" s="16"/>
      <c r="D382" s="16"/>
    </row>
    <row r="383" spans="2:4">
      <c r="B383" s="5"/>
      <c r="C383" s="16"/>
      <c r="D383" s="16"/>
    </row>
    <row r="384" spans="2:4">
      <c r="B384" s="5"/>
      <c r="C384" s="16"/>
      <c r="D384" s="16"/>
    </row>
    <row r="385" spans="2:4">
      <c r="B385" s="5"/>
      <c r="C385" s="16"/>
      <c r="D385" s="16"/>
    </row>
    <row r="386" spans="2:4">
      <c r="B386" s="5"/>
      <c r="C386" s="16"/>
      <c r="D386" s="16"/>
    </row>
    <row r="387" spans="2:4">
      <c r="B387" s="5"/>
      <c r="C387" s="16"/>
      <c r="D387" s="16"/>
    </row>
    <row r="388" spans="2:4">
      <c r="B388" s="5"/>
      <c r="C388" s="16"/>
      <c r="D388" s="16"/>
    </row>
    <row r="389" spans="2:4">
      <c r="B389" s="5"/>
      <c r="C389" s="16"/>
      <c r="D389" s="16"/>
    </row>
    <row r="390" spans="2:4">
      <c r="B390" s="5"/>
      <c r="C390" s="16"/>
      <c r="D390" s="16"/>
    </row>
    <row r="391" spans="2:4">
      <c r="B391" s="5"/>
      <c r="C391" s="16"/>
      <c r="D391" s="16"/>
    </row>
    <row r="392" spans="2:4">
      <c r="B392" s="5"/>
      <c r="C392" s="16"/>
      <c r="D392" s="16"/>
    </row>
    <row r="393" spans="2:4">
      <c r="B393" s="5"/>
      <c r="C393" s="16"/>
      <c r="D393" s="16"/>
    </row>
    <row r="394" spans="2:4">
      <c r="B394" s="5"/>
      <c r="C394" s="16"/>
      <c r="D394" s="16"/>
    </row>
    <row r="395" spans="2:4">
      <c r="B395" s="5"/>
      <c r="C395" s="16"/>
      <c r="D395" s="16"/>
    </row>
    <row r="396" spans="2:4">
      <c r="B396" s="5"/>
      <c r="C396" s="16"/>
      <c r="D396" s="16"/>
    </row>
    <row r="397" spans="2:4">
      <c r="B397" s="5"/>
      <c r="C397" s="16"/>
      <c r="D397" s="16"/>
    </row>
    <row r="398" spans="2:4">
      <c r="B398" s="5"/>
      <c r="C398" s="16"/>
      <c r="D398" s="16"/>
    </row>
    <row r="399" spans="2:4">
      <c r="B399" s="5"/>
      <c r="C399" s="16"/>
      <c r="D399" s="16"/>
    </row>
    <row r="400" spans="2:4">
      <c r="B400" s="5"/>
      <c r="C400" s="16"/>
      <c r="D400" s="16"/>
    </row>
    <row r="401" spans="2:4">
      <c r="B401" s="5"/>
      <c r="C401" s="16"/>
      <c r="D401" s="16"/>
    </row>
    <row r="402" spans="2:4">
      <c r="B402" s="5"/>
      <c r="C402" s="16"/>
      <c r="D402" s="16"/>
    </row>
    <row r="403" spans="2:4">
      <c r="B403" s="5"/>
      <c r="C403" s="16"/>
      <c r="D403" s="16"/>
    </row>
    <row r="404" spans="2:4">
      <c r="B404" s="5"/>
      <c r="C404" s="16"/>
      <c r="D404" s="16"/>
    </row>
    <row r="405" spans="2:4">
      <c r="B405" s="5"/>
      <c r="C405" s="16"/>
      <c r="D405" s="16"/>
    </row>
    <row r="406" spans="2:4">
      <c r="B406" s="5"/>
      <c r="C406" s="16"/>
      <c r="D406" s="16"/>
    </row>
    <row r="407" spans="2:4">
      <c r="B407" s="5"/>
      <c r="C407" s="16"/>
      <c r="D407" s="16"/>
    </row>
    <row r="408" spans="2:4">
      <c r="B408" s="5"/>
      <c r="C408" s="16"/>
      <c r="D408" s="16"/>
    </row>
    <row r="409" spans="2:4">
      <c r="B409" s="5"/>
      <c r="C409" s="16"/>
      <c r="D409" s="16"/>
    </row>
    <row r="410" spans="2:4">
      <c r="B410" s="5"/>
      <c r="C410" s="16"/>
      <c r="D410" s="16"/>
    </row>
    <row r="411" spans="2:4">
      <c r="B411" s="5"/>
      <c r="C411" s="16"/>
      <c r="D411" s="16"/>
    </row>
    <row r="412" spans="2:4">
      <c r="B412" s="5"/>
      <c r="C412" s="16"/>
      <c r="D412" s="16"/>
    </row>
    <row r="413" spans="2:4">
      <c r="B413" s="5"/>
      <c r="C413" s="16"/>
      <c r="D413" s="16"/>
    </row>
    <row r="414" spans="2:4">
      <c r="B414" s="5"/>
      <c r="C414" s="16"/>
      <c r="D414" s="16"/>
    </row>
    <row r="415" spans="2:4">
      <c r="B415" s="5"/>
      <c r="C415" s="16"/>
      <c r="D415" s="16"/>
    </row>
    <row r="416" spans="2:4">
      <c r="B416" s="5"/>
      <c r="C416" s="16"/>
      <c r="D416" s="16"/>
    </row>
    <row r="417" spans="2:4">
      <c r="B417" s="5"/>
      <c r="C417" s="16"/>
      <c r="D417" s="16"/>
    </row>
    <row r="418" spans="2:4">
      <c r="B418" s="5"/>
      <c r="C418" s="16"/>
      <c r="D418" s="16"/>
    </row>
    <row r="419" spans="2:4">
      <c r="B419" s="5"/>
      <c r="C419" s="16"/>
      <c r="D419" s="16"/>
    </row>
    <row r="420" spans="2:4">
      <c r="B420" s="5"/>
      <c r="C420" s="16"/>
      <c r="D420" s="16"/>
    </row>
    <row r="421" spans="2:4">
      <c r="B421" s="5"/>
      <c r="C421" s="16"/>
      <c r="D421" s="16"/>
    </row>
    <row r="422" spans="2:4">
      <c r="B422" s="5"/>
      <c r="C422" s="16"/>
      <c r="D422" s="16"/>
    </row>
    <row r="423" spans="2:4">
      <c r="B423" s="5"/>
      <c r="C423" s="16"/>
      <c r="D423" s="16"/>
    </row>
    <row r="424" spans="2:4">
      <c r="B424" s="5"/>
      <c r="C424" s="16"/>
      <c r="D424" s="16"/>
    </row>
    <row r="425" spans="2:4">
      <c r="B425" s="5"/>
      <c r="C425" s="16"/>
      <c r="D425" s="16"/>
    </row>
    <row r="426" spans="2:4">
      <c r="B426" s="5"/>
      <c r="C426" s="16"/>
      <c r="D426" s="16"/>
    </row>
    <row r="427" spans="2:4">
      <c r="B427" s="5"/>
      <c r="C427" s="16"/>
      <c r="D427" s="16"/>
    </row>
    <row r="428" spans="2:4">
      <c r="B428" s="5"/>
      <c r="C428" s="16"/>
      <c r="D428" s="16"/>
    </row>
    <row r="429" spans="2:4">
      <c r="B429" s="5"/>
      <c r="C429" s="16"/>
      <c r="D429" s="16"/>
    </row>
    <row r="430" spans="2:4">
      <c r="B430" s="5"/>
      <c r="C430" s="16"/>
      <c r="D430" s="16"/>
    </row>
    <row r="431" spans="2:4">
      <c r="B431" s="5"/>
      <c r="C431" s="16"/>
      <c r="D431" s="16"/>
    </row>
    <row r="432" spans="2:4">
      <c r="B432" s="5"/>
      <c r="C432" s="16"/>
      <c r="D432" s="16"/>
    </row>
    <row r="433" spans="2:4">
      <c r="B433" s="5"/>
      <c r="C433" s="16"/>
      <c r="D433" s="16"/>
    </row>
    <row r="434" spans="2:4">
      <c r="B434" s="5"/>
      <c r="C434" s="16"/>
      <c r="D434" s="16"/>
    </row>
    <row r="435" spans="2:4">
      <c r="B435" s="5"/>
      <c r="C435" s="16"/>
      <c r="D435" s="16"/>
    </row>
    <row r="436" spans="2:4">
      <c r="B436" s="5"/>
      <c r="C436" s="16"/>
      <c r="D436" s="16"/>
    </row>
    <row r="437" spans="2:4">
      <c r="B437" s="5"/>
      <c r="C437" s="16"/>
      <c r="D437" s="16"/>
    </row>
    <row r="438" spans="2:4">
      <c r="B438" s="5"/>
      <c r="C438" s="16"/>
      <c r="D438" s="16"/>
    </row>
    <row r="439" spans="2:4">
      <c r="B439" s="5"/>
      <c r="C439" s="16"/>
      <c r="D439" s="16"/>
    </row>
    <row r="440" spans="2:4">
      <c r="B440" s="5"/>
      <c r="C440" s="16"/>
      <c r="D440" s="16"/>
    </row>
    <row r="441" spans="2:4">
      <c r="B441" s="5"/>
      <c r="C441" s="16"/>
      <c r="D441" s="16"/>
    </row>
    <row r="442" spans="2:4">
      <c r="B442" s="5"/>
      <c r="C442" s="16"/>
      <c r="D442" s="16"/>
    </row>
    <row r="443" spans="2:4">
      <c r="B443" s="5"/>
      <c r="C443" s="16"/>
      <c r="D443" s="16"/>
    </row>
    <row r="444" spans="2:4">
      <c r="B444" s="5"/>
      <c r="C444" s="16"/>
      <c r="D444" s="16"/>
    </row>
    <row r="445" spans="2:4">
      <c r="B445" s="5"/>
      <c r="C445" s="16"/>
      <c r="D445" s="16"/>
    </row>
    <row r="446" spans="2:4">
      <c r="B446" s="5"/>
      <c r="C446" s="16"/>
      <c r="D446" s="16"/>
    </row>
    <row r="447" spans="2:4">
      <c r="B447" s="5"/>
      <c r="C447" s="16"/>
      <c r="D447" s="16"/>
    </row>
    <row r="448" spans="2:4">
      <c r="B448" s="5"/>
      <c r="C448" s="16"/>
      <c r="D448" s="16"/>
    </row>
    <row r="449" spans="2:4">
      <c r="B449" s="5"/>
      <c r="C449" s="16"/>
      <c r="D449" s="16"/>
    </row>
    <row r="450" spans="2:4">
      <c r="B450" s="5"/>
      <c r="C450" s="16"/>
      <c r="D450" s="16"/>
    </row>
    <row r="451" spans="2:4">
      <c r="B451" s="5"/>
      <c r="C451" s="16"/>
      <c r="D451" s="16"/>
    </row>
    <row r="452" spans="2:4">
      <c r="B452" s="5"/>
      <c r="C452" s="16"/>
      <c r="D452" s="16"/>
    </row>
    <row r="453" spans="2:4">
      <c r="B453" s="5"/>
      <c r="C453" s="16"/>
      <c r="D453" s="16"/>
    </row>
    <row r="454" spans="2:4">
      <c r="B454" s="5"/>
      <c r="C454" s="16"/>
      <c r="D454" s="16"/>
    </row>
    <row r="455" spans="2:4">
      <c r="B455" s="5"/>
      <c r="C455" s="16"/>
      <c r="D455" s="16"/>
    </row>
    <row r="456" spans="2:4">
      <c r="B456" s="5"/>
      <c r="C456" s="16"/>
      <c r="D456" s="16"/>
    </row>
    <row r="457" spans="2:4">
      <c r="B457" s="5"/>
      <c r="C457" s="16"/>
      <c r="D457" s="16"/>
    </row>
    <row r="458" spans="2:4">
      <c r="B458" s="5"/>
      <c r="C458" s="16"/>
      <c r="D458" s="16"/>
    </row>
    <row r="459" spans="2:4">
      <c r="B459" s="5"/>
      <c r="C459" s="16"/>
      <c r="D459" s="16"/>
    </row>
    <row r="460" spans="2:4">
      <c r="B460" s="5"/>
      <c r="C460" s="16"/>
      <c r="D460" s="16"/>
    </row>
    <row r="461" spans="2:4">
      <c r="B461" s="5"/>
      <c r="C461" s="16"/>
      <c r="D461" s="16"/>
    </row>
    <row r="462" spans="2:4">
      <c r="B462" s="5"/>
      <c r="C462" s="16"/>
      <c r="D462" s="16"/>
    </row>
    <row r="463" spans="2:4">
      <c r="B463" s="5"/>
      <c r="C463" s="16"/>
      <c r="D463" s="16"/>
    </row>
    <row r="464" spans="2:4">
      <c r="B464" s="5"/>
      <c r="C464" s="16"/>
      <c r="D464" s="16"/>
    </row>
    <row r="465" spans="2:4">
      <c r="B465" s="5"/>
      <c r="C465" s="16"/>
      <c r="D465" s="16"/>
    </row>
    <row r="466" spans="2:4">
      <c r="B466" s="5"/>
      <c r="C466" s="16"/>
      <c r="D466" s="16"/>
    </row>
    <row r="467" spans="2:4">
      <c r="B467" s="5"/>
      <c r="C467" s="16"/>
      <c r="D467" s="16"/>
    </row>
    <row r="468" spans="2:4">
      <c r="B468" s="5"/>
      <c r="C468" s="16"/>
      <c r="D468" s="16"/>
    </row>
    <row r="469" spans="2:4">
      <c r="B469" s="5"/>
      <c r="C469" s="16"/>
      <c r="D469" s="16"/>
    </row>
    <row r="470" spans="2:4">
      <c r="C470" s="16"/>
      <c r="D470" s="16"/>
    </row>
    <row r="471" spans="2:4">
      <c r="C471" s="16"/>
      <c r="D471" s="16"/>
    </row>
    <row r="472" spans="2:4">
      <c r="C472" s="16"/>
      <c r="D472" s="16"/>
    </row>
    <row r="473" spans="2:4">
      <c r="C473" s="16"/>
      <c r="D473" s="16"/>
    </row>
    <row r="474" spans="2:4">
      <c r="C474" s="16"/>
      <c r="D474" s="16"/>
    </row>
    <row r="475" spans="2:4">
      <c r="C475" s="16"/>
      <c r="D475" s="16"/>
    </row>
    <row r="476" spans="2:4">
      <c r="C476" s="16"/>
      <c r="D476" s="16"/>
    </row>
    <row r="477" spans="2:4">
      <c r="C477" s="16"/>
      <c r="D477" s="16"/>
    </row>
    <row r="478" spans="2:4">
      <c r="C478" s="16"/>
      <c r="D478" s="16"/>
    </row>
    <row r="479" spans="2:4">
      <c r="C479" s="16"/>
      <c r="D479" s="16"/>
    </row>
    <row r="480" spans="2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  <row r="861" spans="3:4">
      <c r="C861" s="16"/>
      <c r="D861" s="16"/>
    </row>
    <row r="862" spans="3:4">
      <c r="C862" s="16"/>
      <c r="D862" s="16"/>
    </row>
    <row r="863" spans="3:4">
      <c r="C863" s="16"/>
      <c r="D863" s="16"/>
    </row>
    <row r="864" spans="3:4">
      <c r="C864" s="16"/>
      <c r="D864" s="16"/>
    </row>
    <row r="865" spans="3:4">
      <c r="C865" s="16"/>
      <c r="D865" s="16"/>
    </row>
    <row r="866" spans="3:4">
      <c r="C866" s="16"/>
      <c r="D866" s="16"/>
    </row>
    <row r="867" spans="3:4">
      <c r="C867" s="16"/>
      <c r="D867" s="16"/>
    </row>
    <row r="868" spans="3:4">
      <c r="C868" s="16"/>
      <c r="D868" s="16"/>
    </row>
    <row r="869" spans="3:4">
      <c r="C869" s="16"/>
      <c r="D869" s="16"/>
    </row>
    <row r="870" spans="3:4">
      <c r="C870" s="16"/>
      <c r="D870" s="16"/>
    </row>
    <row r="871" spans="3:4">
      <c r="C871" s="16"/>
      <c r="D871" s="16"/>
    </row>
    <row r="872" spans="3:4">
      <c r="C872" s="16"/>
      <c r="D872" s="16"/>
    </row>
    <row r="873" spans="3:4">
      <c r="C873" s="16"/>
      <c r="D873" s="16"/>
    </row>
    <row r="874" spans="3:4">
      <c r="C874" s="16"/>
      <c r="D874" s="16"/>
    </row>
    <row r="875" spans="3:4">
      <c r="C875" s="16"/>
      <c r="D875" s="16"/>
    </row>
    <row r="876" spans="3:4">
      <c r="C876" s="16"/>
      <c r="D876" s="16"/>
    </row>
    <row r="877" spans="3:4">
      <c r="C877" s="16"/>
      <c r="D877" s="16"/>
    </row>
    <row r="878" spans="3:4">
      <c r="C878" s="16"/>
      <c r="D878" s="16"/>
    </row>
    <row r="879" spans="3:4">
      <c r="C879" s="16"/>
      <c r="D879" s="16"/>
    </row>
    <row r="880" spans="3:4">
      <c r="C880" s="16"/>
      <c r="D880" s="16"/>
    </row>
    <row r="881" spans="3:4">
      <c r="C881" s="16"/>
      <c r="D881" s="16"/>
    </row>
    <row r="882" spans="3:4">
      <c r="C882" s="16"/>
      <c r="D882" s="16"/>
    </row>
    <row r="883" spans="3:4">
      <c r="C883" s="16"/>
      <c r="D883" s="16"/>
    </row>
    <row r="884" spans="3:4">
      <c r="C884" s="16"/>
      <c r="D884" s="16"/>
    </row>
    <row r="885" spans="3:4">
      <c r="C885" s="16"/>
      <c r="D885" s="16"/>
    </row>
    <row r="886" spans="3:4">
      <c r="C886" s="16"/>
      <c r="D886" s="16"/>
    </row>
    <row r="887" spans="3:4">
      <c r="C887" s="16"/>
      <c r="D887" s="16"/>
    </row>
    <row r="888" spans="3:4">
      <c r="C888" s="16"/>
      <c r="D888" s="16"/>
    </row>
    <row r="889" spans="3:4">
      <c r="C889" s="16"/>
      <c r="D889" s="16"/>
    </row>
    <row r="890" spans="3:4">
      <c r="C890" s="16"/>
      <c r="D890" s="16"/>
    </row>
    <row r="891" spans="3:4">
      <c r="C891" s="16"/>
      <c r="D891" s="16"/>
    </row>
    <row r="892" spans="3:4">
      <c r="C892" s="16"/>
      <c r="D892" s="16"/>
    </row>
    <row r="893" spans="3:4">
      <c r="C893" s="16"/>
      <c r="D893" s="16"/>
    </row>
    <row r="894" spans="3:4">
      <c r="C894" s="16"/>
      <c r="D894" s="16"/>
    </row>
    <row r="895" spans="3:4">
      <c r="C895" s="16"/>
      <c r="D895" s="16"/>
    </row>
    <row r="896" spans="3:4">
      <c r="C896" s="16"/>
      <c r="D896" s="16"/>
    </row>
    <row r="897" spans="3:4">
      <c r="C897" s="16"/>
      <c r="D897" s="16"/>
    </row>
    <row r="898" spans="3:4">
      <c r="C898" s="16"/>
      <c r="D898" s="16"/>
    </row>
    <row r="899" spans="3:4">
      <c r="C899" s="16"/>
      <c r="D899" s="16"/>
    </row>
    <row r="900" spans="3:4">
      <c r="C900" s="16"/>
      <c r="D900" s="16"/>
    </row>
    <row r="901" spans="3:4">
      <c r="C901" s="16"/>
      <c r="D901" s="16"/>
    </row>
    <row r="902" spans="3:4">
      <c r="C902" s="16"/>
      <c r="D902" s="16"/>
    </row>
    <row r="903" spans="3:4">
      <c r="C903" s="16"/>
      <c r="D903" s="16"/>
    </row>
    <row r="904" spans="3:4">
      <c r="C904" s="16"/>
      <c r="D904" s="16"/>
    </row>
    <row r="905" spans="3:4">
      <c r="C905" s="16"/>
      <c r="D905" s="16"/>
    </row>
    <row r="906" spans="3:4">
      <c r="C906" s="16"/>
      <c r="D906" s="16"/>
    </row>
    <row r="907" spans="3:4">
      <c r="C907" s="16"/>
      <c r="D907" s="16"/>
    </row>
    <row r="908" spans="3:4">
      <c r="C908" s="16"/>
      <c r="D908" s="16"/>
    </row>
    <row r="909" spans="3:4">
      <c r="C909" s="16"/>
      <c r="D909" s="16"/>
    </row>
    <row r="910" spans="3:4">
      <c r="C910" s="16"/>
      <c r="D910" s="16"/>
    </row>
    <row r="911" spans="3:4">
      <c r="C911" s="16"/>
      <c r="D911" s="16"/>
    </row>
    <row r="912" spans="3:4">
      <c r="C912" s="16"/>
      <c r="D912" s="16"/>
    </row>
    <row r="913" spans="3:4">
      <c r="C913" s="16"/>
      <c r="D913" s="16"/>
    </row>
    <row r="914" spans="3:4">
      <c r="C914" s="16"/>
      <c r="D914" s="16"/>
    </row>
    <row r="915" spans="3:4">
      <c r="C915" s="16"/>
      <c r="D915" s="16"/>
    </row>
    <row r="916" spans="3:4">
      <c r="C916" s="16"/>
      <c r="D916" s="16"/>
    </row>
    <row r="917" spans="3:4">
      <c r="C917" s="16"/>
      <c r="D917" s="16"/>
    </row>
    <row r="918" spans="3:4">
      <c r="C918" s="16"/>
      <c r="D918" s="16"/>
    </row>
    <row r="919" spans="3:4">
      <c r="C919" s="16"/>
      <c r="D919" s="16"/>
    </row>
    <row r="920" spans="3:4">
      <c r="C920" s="16"/>
      <c r="D920" s="16"/>
    </row>
    <row r="921" spans="3:4">
      <c r="C921" s="16"/>
      <c r="D921" s="16"/>
    </row>
    <row r="922" spans="3:4">
      <c r="C922" s="16"/>
      <c r="D922" s="16"/>
    </row>
    <row r="923" spans="3:4">
      <c r="C923" s="16"/>
      <c r="D923" s="16"/>
    </row>
    <row r="924" spans="3:4">
      <c r="C924" s="16"/>
      <c r="D924" s="16"/>
    </row>
    <row r="925" spans="3:4">
      <c r="C925" s="16"/>
      <c r="D925" s="16"/>
    </row>
    <row r="926" spans="3:4">
      <c r="C926" s="16"/>
      <c r="D926" s="16"/>
    </row>
    <row r="927" spans="3:4">
      <c r="C927" s="16"/>
      <c r="D927" s="16"/>
    </row>
    <row r="928" spans="3:4">
      <c r="C928" s="16"/>
      <c r="D928" s="16"/>
    </row>
    <row r="929" spans="3:4">
      <c r="C929" s="16"/>
      <c r="D929" s="16"/>
    </row>
    <row r="930" spans="3:4">
      <c r="C930" s="16"/>
      <c r="D930" s="16"/>
    </row>
    <row r="931" spans="3:4">
      <c r="C931" s="16"/>
      <c r="D931" s="16"/>
    </row>
    <row r="932" spans="3:4">
      <c r="C932" s="16"/>
      <c r="D932" s="16"/>
    </row>
    <row r="933" spans="3:4">
      <c r="C933" s="16"/>
      <c r="D933" s="16"/>
    </row>
    <row r="934" spans="3:4">
      <c r="C934" s="16"/>
      <c r="D934" s="16"/>
    </row>
    <row r="935" spans="3:4">
      <c r="C935" s="16"/>
      <c r="D935" s="16"/>
    </row>
    <row r="936" spans="3:4">
      <c r="C936" s="16"/>
      <c r="D936" s="16"/>
    </row>
    <row r="937" spans="3:4">
      <c r="C937" s="16"/>
      <c r="D937" s="16"/>
    </row>
    <row r="938" spans="3:4">
      <c r="C938" s="16"/>
      <c r="D938" s="16"/>
    </row>
    <row r="939" spans="3:4">
      <c r="C939" s="16"/>
      <c r="D939" s="16"/>
    </row>
    <row r="940" spans="3:4">
      <c r="C940" s="16"/>
      <c r="D940" s="16"/>
    </row>
    <row r="941" spans="3:4">
      <c r="C941" s="16"/>
      <c r="D941" s="16"/>
    </row>
    <row r="942" spans="3:4">
      <c r="C942" s="16"/>
      <c r="D942" s="16"/>
    </row>
    <row r="943" spans="3:4">
      <c r="C943" s="16"/>
      <c r="D943" s="16"/>
    </row>
    <row r="944" spans="3:4">
      <c r="C944" s="16"/>
      <c r="D944" s="16"/>
    </row>
    <row r="945" spans="3:4">
      <c r="C945" s="16"/>
      <c r="D945" s="16"/>
    </row>
    <row r="946" spans="3:4">
      <c r="C946" s="16"/>
      <c r="D946" s="16"/>
    </row>
    <row r="947" spans="3:4">
      <c r="C947" s="16"/>
      <c r="D947" s="16"/>
    </row>
    <row r="948" spans="3:4">
      <c r="C948" s="16"/>
      <c r="D948" s="16"/>
    </row>
    <row r="949" spans="3:4">
      <c r="C949" s="16"/>
      <c r="D949" s="16"/>
    </row>
    <row r="950" spans="3:4">
      <c r="C950" s="16"/>
      <c r="D950" s="16"/>
    </row>
    <row r="951" spans="3:4">
      <c r="C951" s="16"/>
      <c r="D951" s="16"/>
    </row>
    <row r="952" spans="3:4">
      <c r="C952" s="16"/>
      <c r="D952" s="16"/>
    </row>
    <row r="953" spans="3:4">
      <c r="C953" s="16"/>
      <c r="D953" s="16"/>
    </row>
    <row r="954" spans="3:4">
      <c r="C954" s="16"/>
      <c r="D954" s="16"/>
    </row>
    <row r="955" spans="3:4">
      <c r="C955" s="16"/>
      <c r="D955" s="16"/>
    </row>
    <row r="956" spans="3:4">
      <c r="C956" s="16"/>
      <c r="D956" s="16"/>
    </row>
    <row r="957" spans="3:4">
      <c r="C957" s="16"/>
      <c r="D957" s="16"/>
    </row>
    <row r="958" spans="3:4">
      <c r="C958" s="16"/>
      <c r="D958" s="16"/>
    </row>
    <row r="959" spans="3:4">
      <c r="C959" s="16"/>
      <c r="D959" s="16"/>
    </row>
    <row r="960" spans="3:4">
      <c r="C960" s="16"/>
      <c r="D960" s="16"/>
    </row>
    <row r="961" spans="3:4">
      <c r="C961" s="16"/>
      <c r="D961" s="16"/>
    </row>
    <row r="962" spans="3:4">
      <c r="C962" s="16"/>
      <c r="D962" s="16"/>
    </row>
    <row r="963" spans="3:4">
      <c r="C963" s="16"/>
      <c r="D963" s="16"/>
    </row>
    <row r="964" spans="3:4">
      <c r="C964" s="16"/>
      <c r="D964" s="16"/>
    </row>
    <row r="965" spans="3:4">
      <c r="C965" s="16"/>
      <c r="D965" s="16"/>
    </row>
    <row r="966" spans="3:4">
      <c r="C966" s="16"/>
      <c r="D966" s="16"/>
    </row>
    <row r="967" spans="3:4">
      <c r="C967" s="16"/>
      <c r="D967" s="16"/>
    </row>
    <row r="968" spans="3:4">
      <c r="C968" s="16"/>
      <c r="D968" s="16"/>
    </row>
    <row r="969" spans="3:4">
      <c r="C969" s="16"/>
      <c r="D969" s="16"/>
    </row>
    <row r="970" spans="3:4">
      <c r="C970" s="16"/>
      <c r="D970" s="16"/>
    </row>
    <row r="971" spans="3:4">
      <c r="C971" s="16"/>
      <c r="D971" s="16"/>
    </row>
    <row r="972" spans="3:4">
      <c r="C972" s="16"/>
      <c r="D972" s="16"/>
    </row>
    <row r="973" spans="3:4">
      <c r="C973" s="16"/>
      <c r="D973" s="16"/>
    </row>
    <row r="974" spans="3:4">
      <c r="C974" s="16"/>
      <c r="D974" s="16"/>
    </row>
    <row r="975" spans="3:4">
      <c r="C975" s="16"/>
      <c r="D975" s="16"/>
    </row>
    <row r="976" spans="3:4">
      <c r="C976" s="16"/>
      <c r="D976" s="16"/>
    </row>
    <row r="977" spans="3:4">
      <c r="C977" s="16"/>
      <c r="D977" s="16"/>
    </row>
    <row r="978" spans="3:4">
      <c r="C978" s="16"/>
      <c r="D978" s="16"/>
    </row>
    <row r="979" spans="3:4">
      <c r="C979" s="16"/>
      <c r="D979" s="16"/>
    </row>
    <row r="980" spans="3:4">
      <c r="C980" s="16"/>
      <c r="D980" s="16"/>
    </row>
    <row r="981" spans="3:4">
      <c r="C981" s="16"/>
      <c r="D981" s="16"/>
    </row>
    <row r="982" spans="3:4">
      <c r="C982" s="16"/>
      <c r="D982" s="16"/>
    </row>
    <row r="983" spans="3:4">
      <c r="C983" s="16"/>
      <c r="D983" s="16"/>
    </row>
    <row r="984" spans="3:4">
      <c r="C984" s="16"/>
      <c r="D984" s="16"/>
    </row>
    <row r="985" spans="3:4">
      <c r="C985" s="16"/>
      <c r="D985" s="16"/>
    </row>
    <row r="986" spans="3:4">
      <c r="C986" s="16"/>
      <c r="D986" s="16"/>
    </row>
    <row r="987" spans="3:4">
      <c r="C987" s="16"/>
      <c r="D987" s="16"/>
    </row>
    <row r="988" spans="3:4">
      <c r="C988" s="16"/>
      <c r="D988" s="16"/>
    </row>
    <row r="989" spans="3:4">
      <c r="C989" s="16"/>
      <c r="D989" s="16"/>
    </row>
    <row r="990" spans="3:4">
      <c r="C990" s="16"/>
      <c r="D990" s="16"/>
    </row>
    <row r="991" spans="3:4">
      <c r="C991" s="16"/>
      <c r="D991" s="16"/>
    </row>
    <row r="992" spans="3:4">
      <c r="C992" s="16"/>
      <c r="D992" s="16"/>
    </row>
    <row r="993" spans="3:4">
      <c r="C993" s="16"/>
      <c r="D993" s="16"/>
    </row>
    <row r="994" spans="3:4">
      <c r="C994" s="16"/>
      <c r="D994" s="16"/>
    </row>
    <row r="995" spans="3:4">
      <c r="C995" s="16"/>
      <c r="D995" s="16"/>
    </row>
    <row r="996" spans="3:4">
      <c r="C996" s="16"/>
      <c r="D996" s="16"/>
    </row>
    <row r="997" spans="3:4">
      <c r="C997" s="16"/>
      <c r="D997" s="16"/>
    </row>
    <row r="998" spans="3:4">
      <c r="C998" s="16"/>
      <c r="D998" s="16"/>
    </row>
    <row r="999" spans="3:4">
      <c r="C999" s="16"/>
      <c r="D999" s="16"/>
    </row>
    <row r="1000" spans="3:4">
      <c r="C1000" s="16"/>
      <c r="D1000" s="16"/>
    </row>
    <row r="1001" spans="3:4">
      <c r="C1001" s="16"/>
      <c r="D1001" s="16"/>
    </row>
    <row r="1002" spans="3:4">
      <c r="C1002" s="16"/>
      <c r="D1002" s="16"/>
    </row>
    <row r="1003" spans="3:4">
      <c r="C1003" s="16"/>
      <c r="D1003" s="16"/>
    </row>
    <row r="1004" spans="3:4">
      <c r="C1004" s="16"/>
      <c r="D1004" s="16"/>
    </row>
    <row r="1005" spans="3:4">
      <c r="C1005" s="16"/>
      <c r="D1005" s="16"/>
    </row>
    <row r="1006" spans="3:4">
      <c r="C1006" s="16"/>
      <c r="D1006" s="16"/>
    </row>
    <row r="1007" spans="3:4">
      <c r="C1007" s="16"/>
      <c r="D1007" s="16"/>
    </row>
    <row r="1008" spans="3:4">
      <c r="C1008" s="16"/>
      <c r="D1008" s="16"/>
    </row>
    <row r="1009" spans="3:4">
      <c r="C1009" s="16"/>
      <c r="D1009" s="16"/>
    </row>
    <row r="1010" spans="3:4">
      <c r="C1010" s="16"/>
      <c r="D1010" s="16"/>
    </row>
    <row r="1011" spans="3:4">
      <c r="C1011" s="16"/>
      <c r="D1011" s="16"/>
    </row>
    <row r="1012" spans="3:4">
      <c r="C1012" s="16"/>
      <c r="D1012" s="16"/>
    </row>
    <row r="1013" spans="3:4">
      <c r="C1013" s="16"/>
      <c r="D1013" s="16"/>
    </row>
    <row r="1014" spans="3:4">
      <c r="C1014" s="16"/>
      <c r="D1014" s="16"/>
    </row>
    <row r="1015" spans="3:4">
      <c r="C1015" s="16"/>
      <c r="D1015" s="16"/>
    </row>
    <row r="1016" spans="3:4">
      <c r="C1016" s="16"/>
      <c r="D1016" s="16"/>
    </row>
    <row r="1017" spans="3:4">
      <c r="C1017" s="16"/>
      <c r="D1017" s="16"/>
    </row>
    <row r="1018" spans="3:4">
      <c r="C1018" s="16"/>
      <c r="D1018" s="16"/>
    </row>
    <row r="1019" spans="3:4">
      <c r="C1019" s="16"/>
      <c r="D1019" s="16"/>
    </row>
    <row r="1020" spans="3:4">
      <c r="C1020" s="16"/>
      <c r="D1020" s="16"/>
    </row>
    <row r="1021" spans="3:4">
      <c r="C1021" s="16"/>
      <c r="D1021" s="16"/>
    </row>
    <row r="1022" spans="3:4">
      <c r="C1022" s="16"/>
      <c r="D1022" s="16"/>
    </row>
    <row r="1023" spans="3:4">
      <c r="C1023" s="16"/>
      <c r="D1023" s="16"/>
    </row>
    <row r="1024" spans="3:4">
      <c r="C1024" s="16"/>
      <c r="D1024" s="16"/>
    </row>
    <row r="1025" spans="3:4">
      <c r="C1025" s="16"/>
      <c r="D1025" s="16"/>
    </row>
    <row r="1026" spans="3:4">
      <c r="C1026" s="16"/>
      <c r="D1026" s="16"/>
    </row>
    <row r="1027" spans="3:4">
      <c r="C1027" s="16"/>
      <c r="D1027" s="16"/>
    </row>
    <row r="1028" spans="3:4">
      <c r="C1028" s="16"/>
      <c r="D1028" s="16"/>
    </row>
    <row r="1029" spans="3:4">
      <c r="C1029" s="16"/>
      <c r="D1029" s="16"/>
    </row>
    <row r="1030" spans="3:4">
      <c r="C1030" s="16"/>
      <c r="D1030" s="16"/>
    </row>
    <row r="1031" spans="3:4">
      <c r="C1031" s="16"/>
      <c r="D1031" s="16"/>
    </row>
    <row r="1032" spans="3:4">
      <c r="C1032" s="16"/>
      <c r="D1032" s="16"/>
    </row>
    <row r="1033" spans="3:4">
      <c r="C1033" s="16"/>
      <c r="D1033" s="16"/>
    </row>
    <row r="1034" spans="3:4">
      <c r="C1034" s="16"/>
      <c r="D1034" s="16"/>
    </row>
    <row r="1035" spans="3:4">
      <c r="C1035" s="16"/>
      <c r="D1035" s="16"/>
    </row>
    <row r="1036" spans="3:4">
      <c r="C1036" s="16"/>
      <c r="D1036" s="16"/>
    </row>
    <row r="1037" spans="3:4">
      <c r="C1037" s="16"/>
      <c r="D1037" s="16"/>
    </row>
    <row r="1038" spans="3:4">
      <c r="C1038" s="16"/>
      <c r="D1038" s="16"/>
    </row>
    <row r="1039" spans="3:4">
      <c r="C1039" s="16"/>
      <c r="D1039" s="16"/>
    </row>
    <row r="1040" spans="3:4">
      <c r="C1040" s="16"/>
      <c r="D1040" s="16"/>
    </row>
    <row r="1041" spans="3:4">
      <c r="C1041" s="16"/>
      <c r="D1041" s="16"/>
    </row>
    <row r="1042" spans="3:4">
      <c r="C1042" s="16"/>
      <c r="D1042" s="16"/>
    </row>
    <row r="1043" spans="3:4">
      <c r="C1043" s="16"/>
      <c r="D1043" s="16"/>
    </row>
    <row r="1044" spans="3:4">
      <c r="C1044" s="16"/>
      <c r="D1044" s="16"/>
    </row>
    <row r="1045" spans="3:4">
      <c r="C1045" s="16"/>
      <c r="D1045" s="16"/>
    </row>
    <row r="1046" spans="3:4">
      <c r="C1046" s="16"/>
      <c r="D1046" s="16"/>
    </row>
    <row r="1047" spans="3:4">
      <c r="C1047" s="16"/>
      <c r="D1047" s="16"/>
    </row>
    <row r="1048" spans="3:4">
      <c r="C1048" s="16"/>
      <c r="D1048" s="16"/>
    </row>
    <row r="1049" spans="3:4">
      <c r="C1049" s="16"/>
      <c r="D1049" s="16"/>
    </row>
    <row r="1050" spans="3:4">
      <c r="C1050" s="16"/>
      <c r="D1050" s="16"/>
    </row>
    <row r="1051" spans="3:4">
      <c r="C1051" s="16"/>
      <c r="D1051" s="16"/>
    </row>
    <row r="1052" spans="3:4">
      <c r="C1052" s="16"/>
      <c r="D1052" s="16"/>
    </row>
    <row r="1053" spans="3:4">
      <c r="C1053" s="16"/>
      <c r="D1053" s="16"/>
    </row>
    <row r="1054" spans="3:4">
      <c r="C1054" s="16"/>
      <c r="D1054" s="16"/>
    </row>
    <row r="1055" spans="3:4">
      <c r="C1055" s="16"/>
      <c r="D1055" s="16"/>
    </row>
    <row r="1056" spans="3:4">
      <c r="C1056" s="16"/>
      <c r="D1056" s="16"/>
    </row>
    <row r="1057" spans="3:4">
      <c r="C1057" s="16"/>
      <c r="D1057" s="16"/>
    </row>
    <row r="1058" spans="3:4">
      <c r="C1058" s="16"/>
      <c r="D1058" s="16"/>
    </row>
    <row r="1059" spans="3:4">
      <c r="C1059" s="16"/>
      <c r="D1059" s="16"/>
    </row>
    <row r="1060" spans="3:4">
      <c r="C1060" s="16"/>
      <c r="D1060" s="16"/>
    </row>
    <row r="1061" spans="3:4">
      <c r="C1061" s="16"/>
      <c r="D1061" s="16"/>
    </row>
    <row r="1062" spans="3:4">
      <c r="C1062" s="16"/>
      <c r="D1062" s="16"/>
    </row>
    <row r="1063" spans="3:4">
      <c r="C1063" s="16"/>
      <c r="D1063" s="16"/>
    </row>
    <row r="1064" spans="3:4">
      <c r="C1064" s="16"/>
      <c r="D1064" s="16"/>
    </row>
    <row r="1065" spans="3:4">
      <c r="C1065" s="16"/>
      <c r="D1065" s="16"/>
    </row>
    <row r="1066" spans="3:4">
      <c r="C1066" s="16"/>
      <c r="D1066" s="16"/>
    </row>
    <row r="1067" spans="3:4">
      <c r="C1067" s="16"/>
      <c r="D1067" s="16"/>
    </row>
    <row r="1068" spans="3:4">
      <c r="C1068" s="16"/>
      <c r="D1068" s="16"/>
    </row>
    <row r="1069" spans="3:4">
      <c r="C1069" s="16"/>
      <c r="D1069" s="16"/>
    </row>
    <row r="1070" spans="3:4">
      <c r="C1070" s="16"/>
      <c r="D1070" s="16"/>
    </row>
    <row r="1071" spans="3:4">
      <c r="C1071" s="16"/>
      <c r="D1071" s="16"/>
    </row>
    <row r="1072" spans="3:4">
      <c r="C1072" s="16"/>
      <c r="D1072" s="16"/>
    </row>
    <row r="1073" spans="3:4">
      <c r="C1073" s="16"/>
      <c r="D1073" s="16"/>
    </row>
    <row r="1074" spans="3:4">
      <c r="C1074" s="16"/>
      <c r="D1074" s="16"/>
    </row>
    <row r="1075" spans="3:4">
      <c r="C1075" s="16"/>
      <c r="D1075" s="16"/>
    </row>
    <row r="1076" spans="3:4">
      <c r="C1076" s="16"/>
      <c r="D1076" s="16"/>
    </row>
    <row r="1077" spans="3:4">
      <c r="C1077" s="16"/>
      <c r="D1077" s="16"/>
    </row>
    <row r="1078" spans="3:4">
      <c r="C1078" s="16"/>
      <c r="D1078" s="16"/>
    </row>
    <row r="1079" spans="3:4">
      <c r="C1079" s="16"/>
      <c r="D1079" s="16"/>
    </row>
    <row r="1080" spans="3:4">
      <c r="C1080" s="16"/>
      <c r="D1080" s="16"/>
    </row>
    <row r="1081" spans="3:4">
      <c r="C1081" s="16"/>
      <c r="D1081" s="16"/>
    </row>
    <row r="1082" spans="3:4">
      <c r="C1082" s="16"/>
      <c r="D1082" s="16"/>
    </row>
    <row r="1083" spans="3:4">
      <c r="C1083" s="16"/>
      <c r="D1083" s="16"/>
    </row>
    <row r="1084" spans="3:4">
      <c r="C1084" s="16"/>
      <c r="D1084" s="16"/>
    </row>
    <row r="1085" spans="3:4">
      <c r="C1085" s="16"/>
      <c r="D1085" s="16"/>
    </row>
    <row r="1086" spans="3:4">
      <c r="C1086" s="16"/>
      <c r="D1086" s="16"/>
    </row>
    <row r="1087" spans="3:4">
      <c r="C1087" s="16"/>
      <c r="D1087" s="16"/>
    </row>
    <row r="1088" spans="3:4">
      <c r="C1088" s="16"/>
      <c r="D1088" s="16"/>
    </row>
    <row r="1089" spans="3:4">
      <c r="C1089" s="16"/>
      <c r="D1089" s="16"/>
    </row>
    <row r="1090" spans="3:4">
      <c r="C1090" s="16"/>
      <c r="D1090" s="16"/>
    </row>
    <row r="1091" spans="3:4">
      <c r="C1091" s="16"/>
      <c r="D1091" s="16"/>
    </row>
    <row r="1092" spans="3:4">
      <c r="C1092" s="16"/>
      <c r="D1092" s="16"/>
    </row>
    <row r="1093" spans="3:4">
      <c r="C1093" s="16"/>
      <c r="D1093" s="16"/>
    </row>
    <row r="1094" spans="3:4">
      <c r="C1094" s="16"/>
      <c r="D1094" s="16"/>
    </row>
    <row r="1095" spans="3:4">
      <c r="C1095" s="16"/>
      <c r="D1095" s="16"/>
    </row>
    <row r="1096" spans="3:4">
      <c r="C1096" s="16"/>
      <c r="D1096" s="16"/>
    </row>
    <row r="1097" spans="3:4">
      <c r="C1097" s="16"/>
      <c r="D1097" s="16"/>
    </row>
    <row r="1098" spans="3:4">
      <c r="C1098" s="16"/>
      <c r="D1098" s="16"/>
    </row>
    <row r="1099" spans="3:4">
      <c r="C1099" s="16"/>
      <c r="D1099" s="16"/>
    </row>
    <row r="1100" spans="3:4">
      <c r="C1100" s="16"/>
      <c r="D1100" s="16"/>
    </row>
    <row r="1101" spans="3:4">
      <c r="C1101" s="16"/>
      <c r="D1101" s="16"/>
    </row>
    <row r="1102" spans="3:4">
      <c r="C1102" s="16"/>
      <c r="D1102" s="16"/>
    </row>
    <row r="1103" spans="3:4">
      <c r="C1103" s="16"/>
      <c r="D1103" s="16"/>
    </row>
    <row r="1104" spans="3:4">
      <c r="C1104" s="16"/>
      <c r="D1104" s="16"/>
    </row>
    <row r="1105" spans="3:4">
      <c r="C1105" s="16"/>
      <c r="D1105" s="16"/>
    </row>
    <row r="1106" spans="3:4">
      <c r="C1106" s="16"/>
      <c r="D1106" s="16"/>
    </row>
    <row r="1107" spans="3:4">
      <c r="C1107" s="16"/>
      <c r="D1107" s="16"/>
    </row>
    <row r="1108" spans="3:4">
      <c r="C1108" s="16"/>
      <c r="D1108" s="16"/>
    </row>
    <row r="1109" spans="3:4">
      <c r="C1109" s="16"/>
      <c r="D1109" s="16"/>
    </row>
    <row r="1110" spans="3:4">
      <c r="C1110" s="16"/>
      <c r="D1110" s="16"/>
    </row>
    <row r="1111" spans="3:4">
      <c r="C1111" s="16"/>
      <c r="D1111" s="16"/>
    </row>
    <row r="1112" spans="3:4">
      <c r="C1112" s="16"/>
      <c r="D1112" s="16"/>
    </row>
    <row r="1113" spans="3:4">
      <c r="C1113" s="16"/>
      <c r="D1113" s="16"/>
    </row>
    <row r="1114" spans="3:4">
      <c r="C1114" s="16"/>
      <c r="D1114" s="16"/>
    </row>
    <row r="1115" spans="3:4">
      <c r="C1115" s="16"/>
      <c r="D1115" s="16"/>
    </row>
    <row r="1116" spans="3:4">
      <c r="C1116" s="16"/>
      <c r="D1116" s="16"/>
    </row>
    <row r="1117" spans="3:4">
      <c r="C1117" s="16"/>
      <c r="D1117" s="16"/>
    </row>
    <row r="1118" spans="3:4">
      <c r="C1118" s="16"/>
      <c r="D1118" s="16"/>
    </row>
    <row r="1119" spans="3:4">
      <c r="C1119" s="16"/>
      <c r="D1119" s="16"/>
    </row>
    <row r="1120" spans="3:4">
      <c r="C1120" s="16"/>
      <c r="D1120" s="16"/>
    </row>
    <row r="1121" spans="3:4">
      <c r="C1121" s="16"/>
      <c r="D1121" s="16"/>
    </row>
    <row r="1122" spans="3:4">
      <c r="C1122" s="16"/>
      <c r="D1122" s="16"/>
    </row>
    <row r="1123" spans="3:4">
      <c r="C1123" s="16"/>
      <c r="D1123" s="16"/>
    </row>
    <row r="1124" spans="3:4">
      <c r="C1124" s="16"/>
      <c r="D1124" s="16"/>
    </row>
    <row r="1125" spans="3:4">
      <c r="C1125" s="16"/>
      <c r="D1125" s="16"/>
    </row>
    <row r="1126" spans="3:4">
      <c r="C1126" s="16"/>
      <c r="D1126" s="16"/>
    </row>
    <row r="1127" spans="3:4">
      <c r="C1127" s="16"/>
      <c r="D1127" s="16"/>
    </row>
    <row r="1128" spans="3:4">
      <c r="C1128" s="16"/>
      <c r="D1128" s="16"/>
    </row>
    <row r="1129" spans="3:4">
      <c r="C1129" s="16"/>
      <c r="D1129" s="16"/>
    </row>
    <row r="1130" spans="3:4">
      <c r="C1130" s="16"/>
      <c r="D1130" s="16"/>
    </row>
    <row r="1131" spans="3:4">
      <c r="C1131" s="16"/>
      <c r="D1131" s="16"/>
    </row>
    <row r="1132" spans="3:4">
      <c r="C1132" s="16"/>
      <c r="D1132" s="16"/>
    </row>
    <row r="1133" spans="3:4">
      <c r="C1133" s="16"/>
      <c r="D1133" s="16"/>
    </row>
    <row r="1134" spans="3:4">
      <c r="C1134" s="16"/>
      <c r="D1134" s="16"/>
    </row>
    <row r="1135" spans="3:4">
      <c r="C1135" s="16"/>
      <c r="D1135" s="16"/>
    </row>
    <row r="1136" spans="3:4">
      <c r="C1136" s="16"/>
      <c r="D1136" s="16"/>
    </row>
    <row r="1137" spans="3:4">
      <c r="C1137" s="16"/>
      <c r="D1137" s="16"/>
    </row>
    <row r="1138" spans="3:4">
      <c r="C1138" s="16"/>
      <c r="D1138" s="16"/>
    </row>
    <row r="1139" spans="3:4">
      <c r="C1139" s="16"/>
      <c r="D1139" s="16"/>
    </row>
    <row r="1140" spans="3:4">
      <c r="C1140" s="16"/>
      <c r="D1140" s="16"/>
    </row>
    <row r="1141" spans="3:4">
      <c r="C1141" s="16"/>
      <c r="D1141" s="16"/>
    </row>
    <row r="1142" spans="3:4">
      <c r="C1142" s="16"/>
      <c r="D1142" s="16"/>
    </row>
    <row r="1143" spans="3:4">
      <c r="C1143" s="16"/>
      <c r="D1143" s="16"/>
    </row>
    <row r="1144" spans="3:4">
      <c r="C1144" s="16"/>
      <c r="D1144" s="16"/>
    </row>
    <row r="1145" spans="3:4">
      <c r="C1145" s="16"/>
      <c r="D1145" s="16"/>
    </row>
    <row r="1146" spans="3:4">
      <c r="C1146" s="16"/>
      <c r="D1146" s="16"/>
    </row>
    <row r="1147" spans="3:4">
      <c r="C1147" s="16"/>
      <c r="D1147" s="16"/>
    </row>
    <row r="1148" spans="3:4">
      <c r="C1148" s="16"/>
      <c r="D1148" s="16"/>
    </row>
    <row r="1149" spans="3:4">
      <c r="C1149" s="16"/>
      <c r="D1149" s="16"/>
    </row>
    <row r="1150" spans="3:4">
      <c r="C1150" s="16"/>
      <c r="D1150" s="16"/>
    </row>
    <row r="1151" spans="3:4">
      <c r="C1151" s="16"/>
      <c r="D1151" s="16"/>
    </row>
    <row r="1152" spans="3:4">
      <c r="C1152" s="16"/>
      <c r="D1152" s="16"/>
    </row>
    <row r="1153" spans="3:4">
      <c r="C1153" s="16"/>
      <c r="D1153" s="16"/>
    </row>
    <row r="1154" spans="3:4">
      <c r="C1154" s="16"/>
      <c r="D1154" s="16"/>
    </row>
    <row r="1155" spans="3:4">
      <c r="C1155" s="16"/>
      <c r="D1155" s="16"/>
    </row>
    <row r="1156" spans="3:4">
      <c r="C1156" s="16"/>
      <c r="D1156" s="16"/>
    </row>
    <row r="1157" spans="3:4">
      <c r="C1157" s="16"/>
      <c r="D1157" s="16"/>
    </row>
    <row r="1158" spans="3:4">
      <c r="C1158" s="16"/>
      <c r="D1158" s="16"/>
    </row>
    <row r="1159" spans="3:4">
      <c r="C1159" s="16"/>
      <c r="D1159" s="16"/>
    </row>
    <row r="1160" spans="3:4">
      <c r="C1160" s="16"/>
      <c r="D1160" s="16"/>
    </row>
    <row r="1161" spans="3:4">
      <c r="C1161" s="16"/>
      <c r="D1161" s="16"/>
    </row>
    <row r="1162" spans="3:4">
      <c r="C1162" s="16"/>
      <c r="D1162" s="16"/>
    </row>
    <row r="1163" spans="3:4">
      <c r="C1163" s="16"/>
      <c r="D1163" s="16"/>
    </row>
    <row r="1164" spans="3:4">
      <c r="C1164" s="16"/>
      <c r="D1164" s="16"/>
    </row>
    <row r="1165" spans="3:4">
      <c r="C1165" s="16"/>
      <c r="D1165" s="16"/>
    </row>
    <row r="1166" spans="3:4">
      <c r="C1166" s="16"/>
      <c r="D1166" s="16"/>
    </row>
    <row r="1167" spans="3:4">
      <c r="C1167" s="16"/>
      <c r="D1167" s="16"/>
    </row>
    <row r="1168" spans="3:4">
      <c r="C1168" s="16"/>
      <c r="D1168" s="16"/>
    </row>
    <row r="1169" spans="3:4">
      <c r="C1169" s="16"/>
      <c r="D1169" s="16"/>
    </row>
    <row r="1170" spans="3:4">
      <c r="C1170" s="16"/>
      <c r="D1170" s="16"/>
    </row>
    <row r="1171" spans="3:4">
      <c r="C1171" s="16"/>
      <c r="D1171" s="16"/>
    </row>
    <row r="1172" spans="3:4">
      <c r="C1172" s="16"/>
      <c r="D1172" s="16"/>
    </row>
    <row r="1173" spans="3:4">
      <c r="C1173" s="16"/>
      <c r="D1173" s="16"/>
    </row>
    <row r="1174" spans="3:4">
      <c r="C1174" s="16"/>
      <c r="D1174" s="16"/>
    </row>
    <row r="1175" spans="3:4">
      <c r="C1175" s="16"/>
      <c r="D1175" s="16"/>
    </row>
    <row r="1176" spans="3:4">
      <c r="C1176" s="16"/>
      <c r="D1176" s="16"/>
    </row>
    <row r="1177" spans="3:4">
      <c r="C1177" s="16"/>
      <c r="D1177" s="16"/>
    </row>
    <row r="1178" spans="3:4">
      <c r="C1178" s="16"/>
      <c r="D1178" s="16"/>
    </row>
    <row r="1179" spans="3:4">
      <c r="C1179" s="16"/>
      <c r="D1179" s="16"/>
    </row>
    <row r="1180" spans="3:4">
      <c r="C1180" s="16"/>
      <c r="D1180" s="16"/>
    </row>
    <row r="1181" spans="3:4">
      <c r="C1181" s="16"/>
      <c r="D1181" s="16"/>
    </row>
    <row r="1182" spans="3:4">
      <c r="C1182" s="16"/>
      <c r="D1182" s="16"/>
    </row>
    <row r="1183" spans="3:4">
      <c r="C1183" s="16"/>
      <c r="D1183" s="16"/>
    </row>
    <row r="1184" spans="3:4">
      <c r="C1184" s="16"/>
      <c r="D1184" s="16"/>
    </row>
    <row r="1185" spans="3:4">
      <c r="C1185" s="16"/>
      <c r="D1185" s="16"/>
    </row>
    <row r="1186" spans="3:4">
      <c r="C1186" s="16"/>
      <c r="D1186" s="16"/>
    </row>
    <row r="1187" spans="3:4">
      <c r="C1187" s="16"/>
      <c r="D1187" s="16"/>
    </row>
    <row r="1188" spans="3:4">
      <c r="C1188" s="16"/>
      <c r="D1188" s="16"/>
    </row>
    <row r="1189" spans="3:4">
      <c r="C1189" s="16"/>
      <c r="D1189" s="16"/>
    </row>
    <row r="1190" spans="3:4">
      <c r="C1190" s="16"/>
      <c r="D1190" s="16"/>
    </row>
    <row r="1191" spans="3:4">
      <c r="C1191" s="16"/>
      <c r="D1191" s="16"/>
    </row>
    <row r="1192" spans="3:4">
      <c r="C1192" s="16"/>
      <c r="D1192" s="16"/>
    </row>
    <row r="1193" spans="3:4">
      <c r="C1193" s="16"/>
      <c r="D1193" s="16"/>
    </row>
    <row r="1194" spans="3:4">
      <c r="C1194" s="16"/>
      <c r="D1194" s="16"/>
    </row>
    <row r="1195" spans="3:4">
      <c r="C1195" s="16"/>
      <c r="D1195" s="16"/>
    </row>
    <row r="1196" spans="3:4">
      <c r="C1196" s="16"/>
      <c r="D1196" s="16"/>
    </row>
    <row r="1197" spans="3:4">
      <c r="C1197" s="16"/>
      <c r="D1197" s="16"/>
    </row>
    <row r="1198" spans="3:4">
      <c r="C1198" s="16"/>
      <c r="D1198" s="16"/>
    </row>
    <row r="1199" spans="3:4">
      <c r="C1199" s="16"/>
      <c r="D1199" s="16"/>
    </row>
    <row r="1200" spans="3:4">
      <c r="C1200" s="16"/>
      <c r="D1200" s="16"/>
    </row>
    <row r="1201" spans="3:4">
      <c r="C1201" s="16"/>
      <c r="D1201" s="16"/>
    </row>
    <row r="1202" spans="3:4">
      <c r="C1202" s="16"/>
      <c r="D1202" s="16"/>
    </row>
    <row r="1203" spans="3:4">
      <c r="C1203" s="16"/>
      <c r="D1203" s="16"/>
    </row>
    <row r="1204" spans="3:4">
      <c r="C1204" s="16"/>
      <c r="D1204" s="16"/>
    </row>
    <row r="1205" spans="3:4">
      <c r="C1205" s="16"/>
      <c r="D1205" s="16"/>
    </row>
    <row r="1206" spans="3:4">
      <c r="C1206" s="16"/>
      <c r="D1206" s="16"/>
    </row>
    <row r="1207" spans="3:4">
      <c r="C1207" s="16"/>
      <c r="D1207" s="16"/>
    </row>
    <row r="1208" spans="3:4">
      <c r="C1208" s="16"/>
      <c r="D1208" s="16"/>
    </row>
    <row r="1209" spans="3:4">
      <c r="C1209" s="16"/>
      <c r="D1209" s="16"/>
    </row>
    <row r="1210" spans="3:4">
      <c r="C1210" s="16"/>
      <c r="D1210" s="16"/>
    </row>
    <row r="1211" spans="3:4">
      <c r="C1211" s="16"/>
      <c r="D1211" s="16"/>
    </row>
    <row r="1212" spans="3:4">
      <c r="C1212" s="16"/>
      <c r="D1212" s="16"/>
    </row>
    <row r="1213" spans="3:4">
      <c r="C1213" s="16"/>
      <c r="D1213" s="16"/>
    </row>
    <row r="1214" spans="3:4">
      <c r="C1214" s="16"/>
      <c r="D1214" s="16"/>
    </row>
    <row r="1215" spans="3:4">
      <c r="C1215" s="16"/>
      <c r="D1215" s="16"/>
    </row>
    <row r="1216" spans="3:4">
      <c r="C1216" s="16"/>
      <c r="D1216" s="16"/>
    </row>
    <row r="1217" spans="3:4">
      <c r="C1217" s="16"/>
      <c r="D1217" s="16"/>
    </row>
    <row r="1218" spans="3:4">
      <c r="C1218" s="16"/>
      <c r="D1218" s="16"/>
    </row>
    <row r="1219" spans="3:4">
      <c r="C1219" s="16"/>
      <c r="D1219" s="16"/>
    </row>
    <row r="1220" spans="3:4">
      <c r="C1220" s="16"/>
      <c r="D1220" s="16"/>
    </row>
    <row r="1221" spans="3:4">
      <c r="C1221" s="16"/>
      <c r="D1221" s="16"/>
    </row>
    <row r="1222" spans="3:4">
      <c r="C1222" s="16"/>
      <c r="D1222" s="16"/>
    </row>
    <row r="1223" spans="3:4">
      <c r="C1223" s="16"/>
      <c r="D1223" s="16"/>
    </row>
    <row r="1224" spans="3:4">
      <c r="C1224" s="16"/>
      <c r="D1224" s="16"/>
    </row>
    <row r="1225" spans="3:4">
      <c r="C1225" s="16"/>
      <c r="D1225" s="16"/>
    </row>
    <row r="1226" spans="3:4">
      <c r="C1226" s="16"/>
      <c r="D1226" s="16"/>
    </row>
    <row r="1227" spans="3:4">
      <c r="C1227" s="16"/>
      <c r="D1227" s="16"/>
    </row>
    <row r="1228" spans="3:4">
      <c r="C1228" s="16"/>
      <c r="D1228" s="16"/>
    </row>
    <row r="1229" spans="3:4">
      <c r="C1229" s="16"/>
      <c r="D1229" s="16"/>
    </row>
    <row r="1230" spans="3:4">
      <c r="C1230" s="16"/>
      <c r="D1230" s="16"/>
    </row>
    <row r="1231" spans="3:4">
      <c r="C1231" s="16"/>
      <c r="D1231" s="16"/>
    </row>
    <row r="1232" spans="3:4">
      <c r="C1232" s="16"/>
      <c r="D1232" s="16"/>
    </row>
    <row r="1233" spans="3:4">
      <c r="C1233" s="16"/>
      <c r="D1233" s="16"/>
    </row>
    <row r="1234" spans="3:4">
      <c r="C1234" s="16"/>
      <c r="D1234" s="16"/>
    </row>
    <row r="1235" spans="3:4">
      <c r="C1235" s="16"/>
      <c r="D1235" s="16"/>
    </row>
    <row r="1236" spans="3:4">
      <c r="C1236" s="16"/>
      <c r="D1236" s="16"/>
    </row>
    <row r="1237" spans="3:4">
      <c r="C1237" s="16"/>
      <c r="D1237" s="16"/>
    </row>
    <row r="1238" spans="3:4">
      <c r="C1238" s="16"/>
      <c r="D1238" s="16"/>
    </row>
    <row r="1239" spans="3:4">
      <c r="C1239" s="16"/>
      <c r="D1239" s="16"/>
    </row>
    <row r="1240" spans="3:4">
      <c r="C1240" s="16"/>
      <c r="D1240" s="16"/>
    </row>
    <row r="1241" spans="3:4">
      <c r="C1241" s="16"/>
      <c r="D1241" s="16"/>
    </row>
    <row r="1242" spans="3:4">
      <c r="C1242" s="16"/>
      <c r="D1242" s="16"/>
    </row>
    <row r="1243" spans="3:4">
      <c r="C1243" s="16"/>
      <c r="D1243" s="16"/>
    </row>
    <row r="1244" spans="3:4">
      <c r="C1244" s="16"/>
      <c r="D1244" s="16"/>
    </row>
    <row r="1245" spans="3:4">
      <c r="C1245" s="16"/>
      <c r="D1245" s="16"/>
    </row>
    <row r="1246" spans="3:4">
      <c r="C1246" s="16"/>
      <c r="D1246" s="16"/>
    </row>
    <row r="1247" spans="3:4">
      <c r="C1247" s="16"/>
      <c r="D1247" s="16"/>
    </row>
    <row r="1248" spans="3:4">
      <c r="C1248" s="16"/>
      <c r="D1248" s="16"/>
    </row>
    <row r="1249" spans="3:4">
      <c r="C1249" s="16"/>
      <c r="D1249" s="16"/>
    </row>
    <row r="1250" spans="3:4">
      <c r="C1250" s="16"/>
      <c r="D1250" s="16"/>
    </row>
    <row r="1251" spans="3:4">
      <c r="C1251" s="16"/>
      <c r="D1251" s="16"/>
    </row>
    <row r="1252" spans="3:4">
      <c r="C1252" s="16"/>
      <c r="D1252" s="16"/>
    </row>
    <row r="1253" spans="3:4">
      <c r="C1253" s="16"/>
      <c r="D1253" s="16"/>
    </row>
    <row r="1254" spans="3:4">
      <c r="C1254" s="16"/>
      <c r="D1254" s="16"/>
    </row>
    <row r="1255" spans="3:4">
      <c r="C1255" s="16"/>
      <c r="D1255" s="16"/>
    </row>
    <row r="1256" spans="3:4">
      <c r="C1256" s="16"/>
      <c r="D1256" s="16"/>
    </row>
    <row r="1257" spans="3:4">
      <c r="C1257" s="16"/>
      <c r="D1257" s="16"/>
    </row>
    <row r="1258" spans="3:4">
      <c r="C1258" s="16"/>
      <c r="D1258" s="16"/>
    </row>
    <row r="1259" spans="3:4">
      <c r="C1259" s="16"/>
      <c r="D1259" s="16"/>
    </row>
    <row r="1260" spans="3:4">
      <c r="C1260" s="16"/>
      <c r="D1260" s="16"/>
    </row>
    <row r="1261" spans="3:4">
      <c r="C1261" s="16"/>
      <c r="D1261" s="16"/>
    </row>
    <row r="1262" spans="3:4">
      <c r="C1262" s="16"/>
      <c r="D1262" s="16"/>
    </row>
    <row r="1263" spans="3:4">
      <c r="C1263" s="16"/>
      <c r="D1263" s="16"/>
    </row>
    <row r="1264" spans="3:4">
      <c r="C1264" s="16"/>
      <c r="D1264" s="16"/>
    </row>
    <row r="1265" spans="3:4">
      <c r="C1265" s="16"/>
      <c r="D1265" s="16"/>
    </row>
    <row r="1266" spans="3:4">
      <c r="C1266" s="16"/>
      <c r="D1266" s="16"/>
    </row>
    <row r="1267" spans="3:4">
      <c r="C1267" s="16"/>
      <c r="D1267" s="16"/>
    </row>
    <row r="1268" spans="3:4">
      <c r="C1268" s="16"/>
      <c r="D1268" s="16"/>
    </row>
    <row r="1269" spans="3:4">
      <c r="C1269" s="16"/>
      <c r="D1269" s="16"/>
    </row>
    <row r="1270" spans="3:4">
      <c r="C1270" s="16"/>
      <c r="D1270" s="16"/>
    </row>
    <row r="1271" spans="3:4">
      <c r="C1271" s="16"/>
      <c r="D1271" s="16"/>
    </row>
    <row r="1272" spans="3:4">
      <c r="C1272" s="16"/>
      <c r="D1272" s="16"/>
    </row>
    <row r="1273" spans="3:4">
      <c r="C1273" s="16"/>
      <c r="D1273" s="16"/>
    </row>
    <row r="1274" spans="3:4">
      <c r="C1274" s="16"/>
      <c r="D1274" s="16"/>
    </row>
    <row r="1275" spans="3:4">
      <c r="C1275" s="16"/>
      <c r="D1275" s="16"/>
    </row>
    <row r="1276" spans="3:4">
      <c r="C1276" s="16"/>
      <c r="D1276" s="16"/>
    </row>
    <row r="1277" spans="3:4">
      <c r="C1277" s="16"/>
      <c r="D1277" s="16"/>
    </row>
    <row r="1278" spans="3:4">
      <c r="C1278" s="16"/>
      <c r="D1278" s="16"/>
    </row>
    <row r="1279" spans="3:4">
      <c r="C1279" s="16"/>
      <c r="D1279" s="16"/>
    </row>
    <row r="1280" spans="3:4">
      <c r="C1280" s="16"/>
      <c r="D1280" s="16"/>
    </row>
    <row r="1281" spans="3:4">
      <c r="C1281" s="16"/>
      <c r="D1281" s="16"/>
    </row>
    <row r="1282" spans="3:4">
      <c r="C1282" s="16"/>
      <c r="D1282" s="16"/>
    </row>
    <row r="1283" spans="3:4">
      <c r="C1283" s="16"/>
      <c r="D1283" s="16"/>
    </row>
    <row r="1284" spans="3:4">
      <c r="C1284" s="16"/>
      <c r="D1284" s="16"/>
    </row>
    <row r="1285" spans="3:4">
      <c r="C1285" s="16"/>
      <c r="D1285" s="16"/>
    </row>
    <row r="1286" spans="3:4">
      <c r="C1286" s="16"/>
      <c r="D1286" s="16"/>
    </row>
    <row r="1287" spans="3:4">
      <c r="C1287" s="16"/>
      <c r="D1287" s="16"/>
    </row>
    <row r="1288" spans="3:4">
      <c r="C1288" s="16"/>
      <c r="D1288" s="16"/>
    </row>
    <row r="1289" spans="3:4">
      <c r="C1289" s="16"/>
      <c r="D1289" s="16"/>
    </row>
    <row r="1290" spans="3:4">
      <c r="C1290" s="16"/>
      <c r="D1290" s="16"/>
    </row>
    <row r="1291" spans="3:4">
      <c r="C1291" s="16"/>
      <c r="D1291" s="16"/>
    </row>
    <row r="1292" spans="3:4">
      <c r="C1292" s="16"/>
      <c r="D1292" s="16"/>
    </row>
    <row r="1293" spans="3:4">
      <c r="C1293" s="16"/>
      <c r="D1293" s="16"/>
    </row>
    <row r="1294" spans="3:4">
      <c r="C1294" s="16"/>
      <c r="D1294" s="16"/>
    </row>
    <row r="1295" spans="3:4">
      <c r="C1295" s="16"/>
      <c r="D1295" s="16"/>
    </row>
    <row r="1296" spans="3:4">
      <c r="C1296" s="16"/>
      <c r="D1296" s="16"/>
    </row>
    <row r="1297" spans="3:4">
      <c r="C1297" s="16"/>
      <c r="D1297" s="16"/>
    </row>
    <row r="1298" spans="3:4">
      <c r="C1298" s="16"/>
      <c r="D1298" s="16"/>
    </row>
    <row r="1299" spans="3:4">
      <c r="C1299" s="16"/>
      <c r="D1299" s="16"/>
    </row>
    <row r="1300" spans="3:4">
      <c r="C1300" s="16"/>
      <c r="D1300" s="16"/>
    </row>
    <row r="1301" spans="3:4">
      <c r="C1301" s="16"/>
      <c r="D1301" s="16"/>
    </row>
    <row r="1302" spans="3:4">
      <c r="C1302" s="16"/>
      <c r="D1302" s="16"/>
    </row>
    <row r="1303" spans="3:4">
      <c r="C1303" s="16"/>
      <c r="D1303" s="16"/>
    </row>
    <row r="1304" spans="3:4">
      <c r="C1304" s="16"/>
      <c r="D1304" s="16"/>
    </row>
    <row r="1305" spans="3:4">
      <c r="C1305" s="16"/>
      <c r="D1305" s="16"/>
    </row>
    <row r="1306" spans="3:4">
      <c r="C1306" s="16"/>
      <c r="D1306" s="16"/>
    </row>
    <row r="1307" spans="3:4">
      <c r="C1307" s="16"/>
      <c r="D1307" s="16"/>
    </row>
    <row r="1308" spans="3:4">
      <c r="C1308" s="16"/>
      <c r="D1308" s="16"/>
    </row>
    <row r="1309" spans="3:4">
      <c r="C1309" s="16"/>
      <c r="D1309" s="16"/>
    </row>
    <row r="1310" spans="3:4">
      <c r="C1310" s="16"/>
      <c r="D1310" s="16"/>
    </row>
    <row r="1311" spans="3:4">
      <c r="C1311" s="16"/>
      <c r="D1311" s="16"/>
    </row>
    <row r="1312" spans="3:4">
      <c r="C1312" s="16"/>
      <c r="D1312" s="16"/>
    </row>
    <row r="1313" spans="3:4">
      <c r="C1313" s="16"/>
      <c r="D1313" s="16"/>
    </row>
    <row r="1314" spans="3:4">
      <c r="C1314" s="16"/>
      <c r="D1314" s="16"/>
    </row>
    <row r="1315" spans="3:4">
      <c r="C1315" s="16"/>
      <c r="D1315" s="16"/>
    </row>
    <row r="1316" spans="3:4">
      <c r="C1316" s="16"/>
      <c r="D1316" s="16"/>
    </row>
    <row r="1317" spans="3:4">
      <c r="C1317" s="16"/>
      <c r="D1317" s="16"/>
    </row>
    <row r="1318" spans="3:4">
      <c r="C1318" s="16"/>
      <c r="D1318" s="16"/>
    </row>
    <row r="1319" spans="3:4">
      <c r="C1319" s="16"/>
      <c r="D1319" s="16"/>
    </row>
    <row r="1320" spans="3:4">
      <c r="C1320" s="16"/>
      <c r="D1320" s="16"/>
    </row>
    <row r="1321" spans="3:4">
      <c r="C1321" s="16"/>
      <c r="D1321" s="16"/>
    </row>
    <row r="1322" spans="3:4">
      <c r="C1322" s="16"/>
      <c r="D1322" s="16"/>
    </row>
    <row r="1323" spans="3:4">
      <c r="C1323" s="16"/>
      <c r="D1323" s="16"/>
    </row>
    <row r="1324" spans="3:4">
      <c r="C1324" s="16"/>
      <c r="D1324" s="16"/>
    </row>
    <row r="1325" spans="3:4">
      <c r="C1325" s="16"/>
      <c r="D1325" s="16"/>
    </row>
    <row r="1326" spans="3:4">
      <c r="C1326" s="16"/>
      <c r="D1326" s="16"/>
    </row>
    <row r="1327" spans="3:4">
      <c r="C1327" s="16"/>
      <c r="D1327" s="16"/>
    </row>
    <row r="1328" spans="3:4">
      <c r="C1328" s="16"/>
      <c r="D1328" s="16"/>
    </row>
    <row r="1329" spans="3:4">
      <c r="C1329" s="16"/>
      <c r="D1329" s="16"/>
    </row>
    <row r="1330" spans="3:4">
      <c r="C1330" s="16"/>
      <c r="D1330" s="16"/>
    </row>
    <row r="1331" spans="3:4">
      <c r="C1331" s="16"/>
      <c r="D1331" s="16"/>
    </row>
    <row r="1332" spans="3:4">
      <c r="C1332" s="16"/>
      <c r="D1332" s="16"/>
    </row>
    <row r="1333" spans="3:4">
      <c r="C1333" s="16"/>
      <c r="D1333" s="16"/>
    </row>
    <row r="1334" spans="3:4">
      <c r="C1334" s="16"/>
      <c r="D1334" s="16"/>
    </row>
    <row r="1335" spans="3:4">
      <c r="C1335" s="16"/>
      <c r="D1335" s="16"/>
    </row>
    <row r="1336" spans="3:4">
      <c r="C1336" s="16"/>
      <c r="D1336" s="16"/>
    </row>
    <row r="1337" spans="3:4">
      <c r="C1337" s="16"/>
      <c r="D1337" s="16"/>
    </row>
    <row r="1338" spans="3:4">
      <c r="C1338" s="16"/>
      <c r="D1338" s="16"/>
    </row>
    <row r="1339" spans="3:4">
      <c r="C1339" s="16"/>
      <c r="D1339" s="16"/>
    </row>
    <row r="1340" spans="3:4">
      <c r="C1340" s="16"/>
      <c r="D1340" s="16"/>
    </row>
    <row r="1341" spans="3:4">
      <c r="C1341" s="16"/>
      <c r="D1341" s="16"/>
    </row>
    <row r="1342" spans="3:4">
      <c r="C1342" s="16"/>
      <c r="D1342" s="16"/>
    </row>
    <row r="1343" spans="3:4">
      <c r="C1343" s="16"/>
      <c r="D1343" s="16"/>
    </row>
    <row r="1344" spans="3:4">
      <c r="C1344" s="16"/>
      <c r="D1344" s="16"/>
    </row>
    <row r="1345" spans="3:4">
      <c r="C1345" s="16"/>
      <c r="D1345" s="16"/>
    </row>
    <row r="1346" spans="3:4">
      <c r="C1346" s="16"/>
      <c r="D1346" s="16"/>
    </row>
    <row r="1347" spans="3:4">
      <c r="C1347" s="16"/>
      <c r="D1347" s="16"/>
    </row>
    <row r="1348" spans="3:4">
      <c r="C1348" s="16"/>
      <c r="D1348" s="16"/>
    </row>
    <row r="1349" spans="3:4">
      <c r="C1349" s="16"/>
      <c r="D1349" s="16"/>
    </row>
    <row r="1350" spans="3:4">
      <c r="C1350" s="16"/>
      <c r="D1350" s="16"/>
    </row>
    <row r="1351" spans="3:4">
      <c r="C1351" s="16"/>
      <c r="D1351" s="16"/>
    </row>
    <row r="1352" spans="3:4">
      <c r="C1352" s="16"/>
      <c r="D1352" s="16"/>
    </row>
    <row r="1353" spans="3:4">
      <c r="C1353" s="16"/>
      <c r="D1353" s="16"/>
    </row>
    <row r="1354" spans="3:4">
      <c r="C1354" s="16"/>
      <c r="D1354" s="16"/>
    </row>
    <row r="1355" spans="3:4">
      <c r="C1355" s="16"/>
      <c r="D1355" s="16"/>
    </row>
    <row r="1356" spans="3:4">
      <c r="C1356" s="16"/>
      <c r="D1356" s="16"/>
    </row>
    <row r="1357" spans="3:4">
      <c r="C1357" s="16"/>
      <c r="D1357" s="16"/>
    </row>
    <row r="1358" spans="3:4">
      <c r="C1358" s="16"/>
      <c r="D1358" s="16"/>
    </row>
    <row r="1359" spans="3:4">
      <c r="C1359" s="16"/>
      <c r="D1359" s="16"/>
    </row>
    <row r="1360" spans="3:4">
      <c r="C1360" s="16"/>
      <c r="D1360" s="16"/>
    </row>
    <row r="1361" spans="3:4">
      <c r="C1361" s="16"/>
      <c r="D1361" s="16"/>
    </row>
    <row r="1362" spans="3:4">
      <c r="C1362" s="16"/>
      <c r="D1362" s="16"/>
    </row>
    <row r="1363" spans="3:4">
      <c r="C1363" s="16"/>
      <c r="D1363" s="16"/>
    </row>
    <row r="1364" spans="3:4">
      <c r="C1364" s="16"/>
      <c r="D1364" s="16"/>
    </row>
    <row r="1365" spans="3:4">
      <c r="C1365" s="16"/>
      <c r="D1365" s="16"/>
    </row>
    <row r="1366" spans="3:4">
      <c r="C1366" s="16"/>
      <c r="D1366" s="16"/>
    </row>
    <row r="1367" spans="3:4">
      <c r="C1367" s="16"/>
      <c r="D1367" s="16"/>
    </row>
    <row r="1368" spans="3:4">
      <c r="C1368" s="16"/>
      <c r="D1368" s="16"/>
    </row>
    <row r="1369" spans="3:4">
      <c r="C1369" s="16"/>
      <c r="D1369" s="16"/>
    </row>
    <row r="1370" spans="3:4">
      <c r="C1370" s="16"/>
      <c r="D1370" s="16"/>
    </row>
    <row r="1371" spans="3:4">
      <c r="C1371" s="16"/>
      <c r="D1371" s="16"/>
    </row>
    <row r="1372" spans="3:4">
      <c r="C1372" s="16"/>
      <c r="D1372" s="16"/>
    </row>
    <row r="1373" spans="3:4">
      <c r="C1373" s="16"/>
      <c r="D1373" s="16"/>
    </row>
    <row r="1374" spans="3:4">
      <c r="C1374" s="16"/>
      <c r="D1374" s="16"/>
    </row>
    <row r="1375" spans="3:4">
      <c r="C1375" s="16"/>
      <c r="D1375" s="16"/>
    </row>
    <row r="1376" spans="3:4">
      <c r="C1376" s="16"/>
      <c r="D1376" s="16"/>
    </row>
    <row r="1377" spans="3:4">
      <c r="C1377" s="16"/>
      <c r="D1377" s="16"/>
    </row>
    <row r="1378" spans="3:4">
      <c r="C1378" s="16"/>
      <c r="D1378" s="16"/>
    </row>
    <row r="1379" spans="3:4">
      <c r="C1379" s="16"/>
      <c r="D1379" s="16"/>
    </row>
    <row r="1380" spans="3:4">
      <c r="C1380" s="16"/>
      <c r="D1380" s="16"/>
    </row>
    <row r="1381" spans="3:4">
      <c r="C1381" s="16"/>
      <c r="D1381" s="16"/>
    </row>
    <row r="1382" spans="3:4">
      <c r="C1382" s="16"/>
      <c r="D1382" s="16"/>
    </row>
    <row r="1383" spans="3:4">
      <c r="C1383" s="16"/>
      <c r="D1383" s="16"/>
    </row>
    <row r="1384" spans="3:4">
      <c r="C1384" s="16"/>
      <c r="D1384" s="16"/>
    </row>
    <row r="1385" spans="3:4">
      <c r="C1385" s="16"/>
      <c r="D1385" s="16"/>
    </row>
    <row r="1386" spans="3:4">
      <c r="C1386" s="16"/>
      <c r="D1386" s="16"/>
    </row>
    <row r="1387" spans="3:4">
      <c r="C1387" s="16"/>
      <c r="D1387" s="16"/>
    </row>
    <row r="1388" spans="3:4">
      <c r="C1388" s="16"/>
      <c r="D1388" s="16"/>
    </row>
    <row r="1389" spans="3:4">
      <c r="C1389" s="16"/>
      <c r="D1389" s="16"/>
    </row>
    <row r="1390" spans="3:4">
      <c r="C1390" s="16"/>
      <c r="D1390" s="16"/>
    </row>
    <row r="1391" spans="3:4">
      <c r="C1391" s="16"/>
      <c r="D1391" s="16"/>
    </row>
    <row r="1392" spans="3:4">
      <c r="C1392" s="16"/>
      <c r="D1392" s="16"/>
    </row>
    <row r="1393" spans="3:4">
      <c r="C1393" s="16"/>
      <c r="D1393" s="16"/>
    </row>
    <row r="1394" spans="3:4">
      <c r="C1394" s="16"/>
      <c r="D1394" s="16"/>
    </row>
    <row r="1395" spans="3:4">
      <c r="C1395" s="16"/>
      <c r="D1395" s="16"/>
    </row>
    <row r="1396" spans="3:4">
      <c r="C1396" s="16"/>
      <c r="D1396" s="16"/>
    </row>
    <row r="1397" spans="3:4">
      <c r="C1397" s="16"/>
      <c r="D1397" s="16"/>
    </row>
    <row r="1398" spans="3:4">
      <c r="C1398" s="16"/>
      <c r="D1398" s="16"/>
    </row>
    <row r="1399" spans="3:4">
      <c r="C1399" s="16"/>
      <c r="D1399" s="16"/>
    </row>
    <row r="1400" spans="3:4">
      <c r="C1400" s="16"/>
      <c r="D1400" s="16"/>
    </row>
    <row r="1401" spans="3:4">
      <c r="C1401" s="16"/>
      <c r="D1401" s="16"/>
    </row>
    <row r="1402" spans="3:4">
      <c r="C1402" s="16"/>
      <c r="D1402" s="16"/>
    </row>
    <row r="1403" spans="3:4">
      <c r="C1403" s="16"/>
      <c r="D1403" s="16"/>
    </row>
    <row r="1404" spans="3:4">
      <c r="C1404" s="16"/>
      <c r="D1404" s="16"/>
    </row>
    <row r="1405" spans="3:4">
      <c r="C1405" s="16"/>
      <c r="D1405" s="16"/>
    </row>
    <row r="1406" spans="3:4">
      <c r="C1406" s="16"/>
      <c r="D1406" s="16"/>
    </row>
    <row r="1407" spans="3:4">
      <c r="C1407" s="16"/>
      <c r="D1407" s="16"/>
    </row>
    <row r="1408" spans="3:4">
      <c r="C1408" s="16"/>
      <c r="D1408" s="16"/>
    </row>
    <row r="1409" spans="3:4">
      <c r="C1409" s="16"/>
      <c r="D1409" s="16"/>
    </row>
    <row r="1410" spans="3:4">
      <c r="C1410" s="16"/>
      <c r="D1410" s="16"/>
    </row>
    <row r="1411" spans="3:4">
      <c r="C1411" s="16"/>
      <c r="D1411" s="16"/>
    </row>
    <row r="1412" spans="3:4">
      <c r="C1412" s="16"/>
      <c r="D1412" s="16"/>
    </row>
    <row r="1413" spans="3:4">
      <c r="C1413" s="16"/>
      <c r="D1413" s="16"/>
    </row>
    <row r="1414" spans="3:4">
      <c r="C1414" s="16"/>
      <c r="D1414" s="16"/>
    </row>
    <row r="1415" spans="3:4">
      <c r="C1415" s="16"/>
      <c r="D1415" s="16"/>
    </row>
    <row r="1416" spans="3:4">
      <c r="C1416" s="16"/>
      <c r="D1416" s="16"/>
    </row>
    <row r="1417" spans="3:4">
      <c r="C1417" s="16"/>
      <c r="D1417" s="16"/>
    </row>
    <row r="1418" spans="3:4">
      <c r="C1418" s="16"/>
      <c r="D1418" s="16"/>
    </row>
    <row r="1419" spans="3:4">
      <c r="C1419" s="16"/>
      <c r="D1419" s="16"/>
    </row>
    <row r="1420" spans="3:4">
      <c r="C1420" s="16"/>
      <c r="D1420" s="16"/>
    </row>
    <row r="1421" spans="3:4">
      <c r="C1421" s="16"/>
      <c r="D1421" s="16"/>
    </row>
    <row r="1422" spans="3:4">
      <c r="C1422" s="16"/>
      <c r="D1422" s="16"/>
    </row>
    <row r="1423" spans="3:4">
      <c r="C1423" s="16"/>
      <c r="D1423" s="16"/>
    </row>
    <row r="1424" spans="3:4">
      <c r="C1424" s="16"/>
      <c r="D1424" s="16"/>
    </row>
    <row r="1425" spans="3:4">
      <c r="C1425" s="16"/>
      <c r="D1425" s="16"/>
    </row>
    <row r="1426" spans="3:4">
      <c r="C1426" s="16"/>
      <c r="D1426" s="16"/>
    </row>
    <row r="1427" spans="3:4">
      <c r="C1427" s="16"/>
      <c r="D1427" s="16"/>
    </row>
    <row r="1428" spans="3:4">
      <c r="C1428" s="16"/>
      <c r="D1428" s="16"/>
    </row>
    <row r="1429" spans="3:4">
      <c r="C1429" s="16"/>
      <c r="D1429" s="16"/>
    </row>
    <row r="1430" spans="3:4">
      <c r="C1430" s="16"/>
      <c r="D1430" s="16"/>
    </row>
    <row r="1431" spans="3:4">
      <c r="C1431" s="16"/>
      <c r="D1431" s="16"/>
    </row>
    <row r="1432" spans="3:4">
      <c r="C1432" s="16"/>
      <c r="D1432" s="16"/>
    </row>
    <row r="1433" spans="3:4">
      <c r="C1433" s="16"/>
      <c r="D1433" s="16"/>
    </row>
    <row r="1434" spans="3:4">
      <c r="C1434" s="16"/>
      <c r="D1434" s="16"/>
    </row>
    <row r="1435" spans="3:4">
      <c r="C1435" s="16"/>
      <c r="D1435" s="16"/>
    </row>
    <row r="1436" spans="3:4">
      <c r="C1436" s="16"/>
      <c r="D1436" s="16"/>
    </row>
    <row r="1437" spans="3:4">
      <c r="C1437" s="16"/>
      <c r="D1437" s="16"/>
    </row>
    <row r="1438" spans="3:4">
      <c r="C1438" s="16"/>
      <c r="D1438" s="16"/>
    </row>
    <row r="1439" spans="3:4">
      <c r="C1439" s="16"/>
      <c r="D1439" s="16"/>
    </row>
    <row r="1440" spans="3:4">
      <c r="C1440" s="16"/>
      <c r="D1440" s="16"/>
    </row>
    <row r="1441" spans="3:4">
      <c r="C1441" s="16"/>
      <c r="D1441" s="16"/>
    </row>
    <row r="1442" spans="3:4">
      <c r="C1442" s="16"/>
      <c r="D1442" s="16"/>
    </row>
    <row r="1443" spans="3:4">
      <c r="C1443" s="16"/>
      <c r="D1443" s="16"/>
    </row>
    <row r="1444" spans="3:4">
      <c r="C1444" s="16"/>
      <c r="D1444" s="16"/>
    </row>
    <row r="1445" spans="3:4">
      <c r="C1445" s="16"/>
      <c r="D1445" s="16"/>
    </row>
    <row r="1446" spans="3:4">
      <c r="C1446" s="16"/>
      <c r="D1446" s="16"/>
    </row>
    <row r="1447" spans="3:4">
      <c r="C1447" s="16"/>
      <c r="D1447" s="16"/>
    </row>
    <row r="1448" spans="3:4">
      <c r="C1448" s="16"/>
      <c r="D1448" s="16"/>
    </row>
    <row r="1449" spans="3:4">
      <c r="C1449" s="16"/>
      <c r="D1449" s="16"/>
    </row>
    <row r="1450" spans="3:4">
      <c r="C1450" s="16"/>
      <c r="D1450" s="16"/>
    </row>
    <row r="1451" spans="3:4">
      <c r="C1451" s="16"/>
      <c r="D1451" s="16"/>
    </row>
    <row r="1452" spans="3:4">
      <c r="C1452" s="16"/>
      <c r="D1452" s="16"/>
    </row>
    <row r="1453" spans="3:4">
      <c r="C1453" s="16"/>
      <c r="D1453" s="16"/>
    </row>
    <row r="1454" spans="3:4">
      <c r="C1454" s="16"/>
      <c r="D1454" s="16"/>
    </row>
    <row r="1455" spans="3:4">
      <c r="C1455" s="16"/>
      <c r="D1455" s="16"/>
    </row>
    <row r="1456" spans="3:4">
      <c r="C1456" s="16"/>
      <c r="D1456" s="16"/>
    </row>
    <row r="1457" spans="3:4">
      <c r="C1457" s="16"/>
      <c r="D1457" s="16"/>
    </row>
    <row r="1458" spans="3:4">
      <c r="C1458" s="16"/>
      <c r="D1458" s="16"/>
    </row>
    <row r="1459" spans="3:4">
      <c r="C1459" s="16"/>
      <c r="D1459" s="16"/>
    </row>
    <row r="1460" spans="3:4">
      <c r="C1460" s="16"/>
      <c r="D1460" s="16"/>
    </row>
    <row r="1461" spans="3:4">
      <c r="C1461" s="16"/>
      <c r="D1461" s="16"/>
    </row>
    <row r="1462" spans="3:4">
      <c r="C1462" s="16"/>
      <c r="D1462" s="16"/>
    </row>
    <row r="1463" spans="3:4">
      <c r="C1463" s="16"/>
      <c r="D1463" s="16"/>
    </row>
    <row r="1464" spans="3:4">
      <c r="C1464" s="16"/>
      <c r="D1464" s="16"/>
    </row>
    <row r="1465" spans="3:4">
      <c r="C1465" s="16"/>
      <c r="D1465" s="16"/>
    </row>
    <row r="1466" spans="3:4">
      <c r="C1466" s="16"/>
      <c r="D1466" s="16"/>
    </row>
    <row r="1467" spans="3:4">
      <c r="C1467" s="16"/>
      <c r="D1467" s="16"/>
    </row>
    <row r="1468" spans="3:4">
      <c r="C1468" s="16"/>
      <c r="D1468" s="16"/>
    </row>
    <row r="1469" spans="3:4">
      <c r="C1469" s="16"/>
      <c r="D1469" s="16"/>
    </row>
    <row r="1470" spans="3:4">
      <c r="C1470" s="16"/>
      <c r="D1470" s="16"/>
    </row>
    <row r="1471" spans="3:4">
      <c r="C1471" s="16"/>
      <c r="D1471" s="16"/>
    </row>
    <row r="1472" spans="3:4">
      <c r="C1472" s="16"/>
      <c r="D1472" s="16"/>
    </row>
    <row r="1473" spans="3:4">
      <c r="C1473" s="16"/>
      <c r="D1473" s="16"/>
    </row>
    <row r="1474" spans="3:4">
      <c r="C1474" s="16"/>
      <c r="D1474" s="16"/>
    </row>
    <row r="1475" spans="3:4">
      <c r="C1475" s="16"/>
      <c r="D1475" s="16"/>
    </row>
    <row r="1476" spans="3:4">
      <c r="C1476" s="16"/>
      <c r="D1476" s="16"/>
    </row>
    <row r="1477" spans="3:4">
      <c r="C1477" s="16"/>
      <c r="D1477" s="16"/>
    </row>
    <row r="1478" spans="3:4">
      <c r="C1478" s="16"/>
      <c r="D1478" s="16"/>
    </row>
    <row r="1479" spans="3:4">
      <c r="C1479" s="16"/>
      <c r="D1479" s="16"/>
    </row>
    <row r="1480" spans="3:4">
      <c r="C1480" s="16"/>
      <c r="D1480" s="16"/>
    </row>
    <row r="1481" spans="3:4">
      <c r="C1481" s="16"/>
      <c r="D1481" s="16"/>
    </row>
    <row r="1482" spans="3:4">
      <c r="C1482" s="16"/>
      <c r="D1482" s="16"/>
    </row>
    <row r="1483" spans="3:4">
      <c r="C1483" s="16"/>
      <c r="D1483" s="16"/>
    </row>
    <row r="1484" spans="3:4">
      <c r="C1484" s="16"/>
      <c r="D1484" s="16"/>
    </row>
    <row r="1485" spans="3:4">
      <c r="C1485" s="16"/>
      <c r="D1485" s="16"/>
    </row>
    <row r="1486" spans="3:4">
      <c r="C1486" s="16"/>
      <c r="D1486" s="16"/>
    </row>
    <row r="1487" spans="3:4">
      <c r="C1487" s="16"/>
      <c r="D1487" s="16"/>
    </row>
    <row r="1488" spans="3:4">
      <c r="C1488" s="16"/>
      <c r="D1488" s="16"/>
    </row>
    <row r="1489" spans="3:4">
      <c r="C1489" s="16"/>
      <c r="D1489" s="16"/>
    </row>
    <row r="1490" spans="3:4">
      <c r="C1490" s="16"/>
      <c r="D1490" s="16"/>
    </row>
    <row r="1491" spans="3:4">
      <c r="C1491" s="16"/>
      <c r="D1491" s="16"/>
    </row>
    <row r="1492" spans="3:4">
      <c r="C1492" s="16"/>
      <c r="D1492" s="16"/>
    </row>
    <row r="1493" spans="3:4">
      <c r="C1493" s="16"/>
      <c r="D1493" s="16"/>
    </row>
    <row r="1494" spans="3:4">
      <c r="C1494" s="16"/>
      <c r="D1494" s="16"/>
    </row>
    <row r="1495" spans="3:4">
      <c r="C1495" s="16"/>
      <c r="D1495" s="16"/>
    </row>
    <row r="1496" spans="3:4">
      <c r="C1496" s="16"/>
      <c r="D1496" s="16"/>
    </row>
    <row r="1497" spans="3:4">
      <c r="C1497" s="16"/>
      <c r="D1497" s="16"/>
    </row>
    <row r="1498" spans="3:4">
      <c r="C1498" s="16"/>
      <c r="D1498" s="16"/>
    </row>
    <row r="1499" spans="3:4">
      <c r="C1499" s="16"/>
      <c r="D1499" s="16"/>
    </row>
    <row r="1500" spans="3:4">
      <c r="C1500" s="16"/>
      <c r="D1500" s="16"/>
    </row>
    <row r="1501" spans="3:4">
      <c r="C1501" s="16"/>
      <c r="D1501" s="16"/>
    </row>
    <row r="1502" spans="3:4">
      <c r="C1502" s="16"/>
      <c r="D1502" s="16"/>
    </row>
    <row r="1503" spans="3:4">
      <c r="C1503" s="16"/>
      <c r="D1503" s="16"/>
    </row>
    <row r="1504" spans="3:4">
      <c r="C1504" s="16"/>
      <c r="D1504" s="16"/>
    </row>
    <row r="1505" spans="3:4">
      <c r="C1505" s="16"/>
      <c r="D1505" s="16"/>
    </row>
    <row r="1506" spans="3:4">
      <c r="C1506" s="16"/>
      <c r="D1506" s="16"/>
    </row>
    <row r="1507" spans="3:4">
      <c r="C1507" s="16"/>
      <c r="D1507" s="16"/>
    </row>
    <row r="1508" spans="3:4">
      <c r="C1508" s="16"/>
      <c r="D1508" s="16"/>
    </row>
    <row r="1509" spans="3:4">
      <c r="C1509" s="16"/>
      <c r="D1509" s="16"/>
    </row>
    <row r="1510" spans="3:4">
      <c r="C1510" s="16"/>
      <c r="D1510" s="16"/>
    </row>
    <row r="1511" spans="3:4">
      <c r="C1511" s="16"/>
      <c r="D1511" s="16"/>
    </row>
    <row r="1512" spans="3:4">
      <c r="C1512" s="16"/>
      <c r="D1512" s="16"/>
    </row>
    <row r="1513" spans="3:4">
      <c r="C1513" s="16"/>
      <c r="D1513" s="16"/>
    </row>
    <row r="1514" spans="3:4">
      <c r="C1514" s="16"/>
      <c r="D1514" s="16"/>
    </row>
    <row r="1515" spans="3:4">
      <c r="C1515" s="16"/>
      <c r="D1515" s="16"/>
    </row>
    <row r="1516" spans="3:4">
      <c r="C1516" s="16"/>
      <c r="D1516" s="16"/>
    </row>
    <row r="1517" spans="3:4">
      <c r="C1517" s="16"/>
      <c r="D1517" s="16"/>
    </row>
    <row r="1518" spans="3:4">
      <c r="C1518" s="16"/>
      <c r="D1518" s="16"/>
    </row>
    <row r="1519" spans="3:4">
      <c r="C1519" s="16"/>
      <c r="D1519" s="16"/>
    </row>
    <row r="1520" spans="3:4">
      <c r="C1520" s="16"/>
      <c r="D1520" s="16"/>
    </row>
    <row r="1521" spans="3:4">
      <c r="C1521" s="16"/>
      <c r="D1521" s="16"/>
    </row>
    <row r="1522" spans="3:4">
      <c r="C1522" s="16"/>
      <c r="D1522" s="16"/>
    </row>
    <row r="1523" spans="3:4">
      <c r="C1523" s="16"/>
      <c r="D1523" s="16"/>
    </row>
    <row r="1524" spans="3:4">
      <c r="C1524" s="16"/>
      <c r="D1524" s="16"/>
    </row>
    <row r="1525" spans="3:4">
      <c r="C1525" s="16"/>
      <c r="D1525" s="16"/>
    </row>
    <row r="1526" spans="3:4">
      <c r="C1526" s="16"/>
      <c r="D1526" s="16"/>
    </row>
    <row r="1527" spans="3:4">
      <c r="C1527" s="16"/>
      <c r="D1527" s="16"/>
    </row>
    <row r="1528" spans="3:4">
      <c r="C1528" s="16"/>
      <c r="D1528" s="16"/>
    </row>
    <row r="1529" spans="3:4">
      <c r="C1529" s="16"/>
      <c r="D1529" s="16"/>
    </row>
    <row r="1530" spans="3:4">
      <c r="C1530" s="16"/>
      <c r="D1530" s="16"/>
    </row>
    <row r="1531" spans="3:4">
      <c r="C1531" s="16"/>
      <c r="D1531" s="16"/>
    </row>
    <row r="1532" spans="3:4">
      <c r="C1532" s="16"/>
      <c r="D1532" s="16"/>
    </row>
    <row r="1533" spans="3:4">
      <c r="C1533" s="16"/>
      <c r="D1533" s="16"/>
    </row>
    <row r="1534" spans="3:4">
      <c r="C1534" s="16"/>
      <c r="D1534" s="16"/>
    </row>
    <row r="1535" spans="3:4">
      <c r="C1535" s="16"/>
      <c r="D1535" s="16"/>
    </row>
    <row r="1536" spans="3:4">
      <c r="C1536" s="16"/>
      <c r="D1536" s="16"/>
    </row>
    <row r="1537" spans="3:4">
      <c r="C1537" s="16"/>
      <c r="D1537" s="16"/>
    </row>
    <row r="1538" spans="3:4">
      <c r="C1538" s="16"/>
      <c r="D1538" s="16"/>
    </row>
    <row r="1539" spans="3:4">
      <c r="C1539" s="16"/>
      <c r="D1539" s="16"/>
    </row>
    <row r="1540" spans="3:4">
      <c r="C1540" s="16"/>
      <c r="D1540" s="16"/>
    </row>
    <row r="1541" spans="3:4">
      <c r="C1541" s="16"/>
      <c r="D1541" s="16"/>
    </row>
    <row r="1542" spans="3:4">
      <c r="C1542" s="16"/>
      <c r="D1542" s="16"/>
    </row>
    <row r="1543" spans="3:4">
      <c r="C1543" s="16"/>
      <c r="D1543" s="16"/>
    </row>
    <row r="1544" spans="3:4">
      <c r="C1544" s="16"/>
      <c r="D1544" s="16"/>
    </row>
    <row r="1545" spans="3:4">
      <c r="C1545" s="16"/>
      <c r="D1545" s="16"/>
    </row>
    <row r="1546" spans="3:4">
      <c r="C1546" s="16"/>
      <c r="D1546" s="16"/>
    </row>
    <row r="1547" spans="3:4">
      <c r="C1547" s="16"/>
      <c r="D1547" s="16"/>
    </row>
    <row r="1548" spans="3:4">
      <c r="C1548" s="16"/>
      <c r="D1548" s="16"/>
    </row>
    <row r="1549" spans="3:4">
      <c r="C1549" s="16"/>
      <c r="D1549" s="16"/>
    </row>
    <row r="1550" spans="3:4">
      <c r="C1550" s="16"/>
      <c r="D1550" s="16"/>
    </row>
    <row r="1551" spans="3:4">
      <c r="C1551" s="16"/>
      <c r="D1551" s="16"/>
    </row>
    <row r="1552" spans="3:4">
      <c r="C1552" s="16"/>
      <c r="D1552" s="16"/>
    </row>
    <row r="1553" spans="3:4">
      <c r="C1553" s="16"/>
      <c r="D1553" s="16"/>
    </row>
    <row r="1554" spans="3:4">
      <c r="C1554" s="16"/>
      <c r="D1554" s="16"/>
    </row>
    <row r="1555" spans="3:4">
      <c r="C1555" s="16"/>
      <c r="D1555" s="16"/>
    </row>
    <row r="1556" spans="3:4">
      <c r="C1556" s="16"/>
      <c r="D1556" s="16"/>
    </row>
    <row r="1557" spans="3:4">
      <c r="C1557" s="16"/>
      <c r="D1557" s="16"/>
    </row>
    <row r="1558" spans="3:4">
      <c r="C1558" s="16"/>
      <c r="D1558" s="16"/>
    </row>
    <row r="1559" spans="3:4">
      <c r="C1559" s="16"/>
      <c r="D1559" s="16"/>
    </row>
    <row r="1560" spans="3:4">
      <c r="C1560" s="16"/>
      <c r="D1560" s="16"/>
    </row>
    <row r="1561" spans="3:4">
      <c r="C1561" s="16"/>
      <c r="D1561" s="16"/>
    </row>
    <row r="1562" spans="3:4">
      <c r="C1562" s="16"/>
      <c r="D1562" s="16"/>
    </row>
    <row r="1563" spans="3:4">
      <c r="C1563" s="16"/>
      <c r="D1563" s="16"/>
    </row>
    <row r="1564" spans="3:4">
      <c r="C1564" s="16"/>
      <c r="D1564" s="16"/>
    </row>
    <row r="1565" spans="3:4">
      <c r="C1565" s="16"/>
      <c r="D1565" s="16"/>
    </row>
    <row r="1566" spans="3:4">
      <c r="C1566" s="16"/>
      <c r="D1566" s="16"/>
    </row>
    <row r="1567" spans="3:4">
      <c r="C1567" s="16"/>
      <c r="D1567" s="16"/>
    </row>
    <row r="1568" spans="3:4">
      <c r="C1568" s="16"/>
      <c r="D1568" s="16"/>
    </row>
    <row r="1569" spans="3:4">
      <c r="C1569" s="16"/>
      <c r="D1569" s="16"/>
    </row>
    <row r="1570" spans="3:4">
      <c r="C1570" s="16"/>
      <c r="D1570" s="16"/>
    </row>
    <row r="1571" spans="3:4">
      <c r="C1571" s="16"/>
      <c r="D1571" s="16"/>
    </row>
    <row r="1572" spans="3:4">
      <c r="C1572" s="16"/>
      <c r="D1572" s="16"/>
    </row>
    <row r="1573" spans="3:4">
      <c r="C1573" s="16"/>
      <c r="D1573" s="16"/>
    </row>
    <row r="1574" spans="3:4">
      <c r="C1574" s="16"/>
      <c r="D1574" s="16"/>
    </row>
    <row r="1575" spans="3:4">
      <c r="C1575" s="16"/>
      <c r="D1575" s="16"/>
    </row>
    <row r="1576" spans="3:4">
      <c r="C1576" s="16"/>
      <c r="D1576" s="16"/>
    </row>
    <row r="1577" spans="3:4">
      <c r="C1577" s="16"/>
      <c r="D1577" s="16"/>
    </row>
    <row r="1578" spans="3:4">
      <c r="C1578" s="16"/>
      <c r="D1578" s="16"/>
    </row>
    <row r="1579" spans="3:4">
      <c r="C1579" s="16"/>
      <c r="D1579" s="16"/>
    </row>
    <row r="1580" spans="3:4">
      <c r="C1580" s="16"/>
      <c r="D1580" s="16"/>
    </row>
    <row r="1581" spans="3:4">
      <c r="C1581" s="16"/>
      <c r="D1581" s="16"/>
    </row>
    <row r="1582" spans="3:4">
      <c r="C1582" s="16"/>
      <c r="D1582" s="16"/>
    </row>
    <row r="1583" spans="3:4">
      <c r="C1583" s="16"/>
      <c r="D1583" s="16"/>
    </row>
    <row r="1584" spans="3:4">
      <c r="C1584" s="16"/>
      <c r="D1584" s="16"/>
    </row>
    <row r="1585" spans="3:4">
      <c r="C1585" s="16"/>
      <c r="D1585" s="16"/>
    </row>
    <row r="1586" spans="3:4">
      <c r="C1586" s="16"/>
      <c r="D1586" s="16"/>
    </row>
    <row r="1587" spans="3:4">
      <c r="C1587" s="16"/>
      <c r="D1587" s="16"/>
    </row>
    <row r="1588" spans="3:4">
      <c r="C1588" s="16"/>
      <c r="D1588" s="16"/>
    </row>
    <row r="1589" spans="3:4">
      <c r="C1589" s="16"/>
      <c r="D1589" s="16"/>
    </row>
    <row r="1590" spans="3:4">
      <c r="C1590" s="16"/>
      <c r="D1590" s="16"/>
    </row>
    <row r="1591" spans="3:4">
      <c r="C1591" s="16"/>
      <c r="D1591" s="16"/>
    </row>
    <row r="1592" spans="3:4">
      <c r="C1592" s="16"/>
      <c r="D1592" s="16"/>
    </row>
    <row r="1593" spans="3:4">
      <c r="C1593" s="16"/>
      <c r="D1593" s="16"/>
    </row>
    <row r="1594" spans="3:4">
      <c r="C1594" s="16"/>
      <c r="D1594" s="16"/>
    </row>
    <row r="1595" spans="3:4">
      <c r="C1595" s="16"/>
      <c r="D1595" s="16"/>
    </row>
    <row r="1596" spans="3:4">
      <c r="C1596" s="16"/>
      <c r="D1596" s="16"/>
    </row>
    <row r="1597" spans="3:4">
      <c r="C1597" s="16"/>
      <c r="D1597" s="16"/>
    </row>
    <row r="1598" spans="3:4">
      <c r="C1598" s="16"/>
      <c r="D1598" s="16"/>
    </row>
    <row r="1599" spans="3:4">
      <c r="C1599" s="16"/>
      <c r="D1599" s="16"/>
    </row>
    <row r="1600" spans="3:4">
      <c r="C1600" s="16"/>
      <c r="D1600" s="16"/>
    </row>
    <row r="1601" spans="3:4">
      <c r="C1601" s="16"/>
      <c r="D1601" s="16"/>
    </row>
    <row r="1602" spans="3:4">
      <c r="C1602" s="16"/>
      <c r="D1602" s="16"/>
    </row>
    <row r="1603" spans="3:4">
      <c r="C1603" s="16"/>
      <c r="D1603" s="16"/>
    </row>
    <row r="1604" spans="3:4">
      <c r="C1604" s="16"/>
      <c r="D1604" s="16"/>
    </row>
    <row r="1605" spans="3:4">
      <c r="C1605" s="16"/>
      <c r="D1605" s="16"/>
    </row>
    <row r="1606" spans="3:4">
      <c r="C1606" s="16"/>
      <c r="D1606" s="16"/>
    </row>
    <row r="1607" spans="3:4">
      <c r="C1607" s="16"/>
      <c r="D1607" s="16"/>
    </row>
    <row r="1608" spans="3:4">
      <c r="C1608" s="16"/>
      <c r="D1608" s="16"/>
    </row>
    <row r="1609" spans="3:4">
      <c r="C1609" s="16"/>
      <c r="D1609" s="16"/>
    </row>
    <row r="1610" spans="3:4">
      <c r="C1610" s="16"/>
      <c r="D1610" s="16"/>
    </row>
    <row r="1611" spans="3:4">
      <c r="C1611" s="16"/>
      <c r="D1611" s="16"/>
    </row>
    <row r="1612" spans="3:4">
      <c r="C1612" s="16"/>
      <c r="D1612" s="16"/>
    </row>
    <row r="1613" spans="3:4">
      <c r="C1613" s="16"/>
      <c r="D1613" s="16"/>
    </row>
    <row r="1614" spans="3:4">
      <c r="C1614" s="16"/>
      <c r="D1614" s="16"/>
    </row>
    <row r="1615" spans="3:4">
      <c r="C1615" s="16"/>
      <c r="D1615" s="16"/>
    </row>
    <row r="1616" spans="3:4">
      <c r="C1616" s="16"/>
      <c r="D1616" s="16"/>
    </row>
    <row r="1617" spans="3:4">
      <c r="C1617" s="16"/>
      <c r="D1617" s="16"/>
    </row>
    <row r="1618" spans="3:4">
      <c r="C1618" s="16"/>
      <c r="D1618" s="16"/>
    </row>
    <row r="1619" spans="3:4">
      <c r="C1619" s="16"/>
      <c r="D1619" s="16"/>
    </row>
    <row r="1620" spans="3:4">
      <c r="C1620" s="16"/>
      <c r="D1620" s="16"/>
    </row>
    <row r="1621" spans="3:4">
      <c r="C1621" s="16"/>
      <c r="D1621" s="16"/>
    </row>
    <row r="1622" spans="3:4">
      <c r="C1622" s="16"/>
      <c r="D1622" s="16"/>
    </row>
    <row r="1623" spans="3:4">
      <c r="C1623" s="16"/>
      <c r="D1623" s="16"/>
    </row>
    <row r="1624" spans="3:4">
      <c r="C1624" s="16"/>
      <c r="D1624" s="16"/>
    </row>
    <row r="1625" spans="3:4">
      <c r="C1625" s="16"/>
      <c r="D1625" s="16"/>
    </row>
    <row r="1626" spans="3:4">
      <c r="C1626" s="16"/>
      <c r="D1626" s="16"/>
    </row>
    <row r="1627" spans="3:4">
      <c r="C1627" s="16"/>
      <c r="D1627" s="16"/>
    </row>
    <row r="1628" spans="3:4">
      <c r="C1628" s="16"/>
      <c r="D1628" s="16"/>
    </row>
    <row r="1629" spans="3:4">
      <c r="C1629" s="16"/>
      <c r="D1629" s="16"/>
    </row>
    <row r="1630" spans="3:4">
      <c r="C1630" s="16"/>
      <c r="D1630" s="16"/>
    </row>
    <row r="1631" spans="3:4">
      <c r="C1631" s="16"/>
      <c r="D1631" s="16"/>
    </row>
    <row r="1632" spans="3:4">
      <c r="C1632" s="16"/>
      <c r="D1632" s="16"/>
    </row>
    <row r="1633" spans="3:4">
      <c r="C1633" s="16"/>
      <c r="D1633" s="16"/>
    </row>
    <row r="1634" spans="3:4">
      <c r="C1634" s="16"/>
      <c r="D1634" s="16"/>
    </row>
    <row r="1635" spans="3:4">
      <c r="C1635" s="16"/>
      <c r="D1635" s="16"/>
    </row>
    <row r="1636" spans="3:4">
      <c r="C1636" s="16"/>
      <c r="D1636" s="16"/>
    </row>
    <row r="1637" spans="3:4">
      <c r="C1637" s="16"/>
      <c r="D1637" s="16"/>
    </row>
    <row r="1638" spans="3:4">
      <c r="C1638" s="16"/>
      <c r="D1638" s="16"/>
    </row>
    <row r="1639" spans="3:4">
      <c r="C1639" s="16"/>
      <c r="D1639" s="16"/>
    </row>
    <row r="1640" spans="3:4">
      <c r="C1640" s="16"/>
      <c r="D1640" s="16"/>
    </row>
    <row r="1641" spans="3:4">
      <c r="C1641" s="16"/>
      <c r="D1641" s="16"/>
    </row>
    <row r="1642" spans="3:4">
      <c r="C1642" s="16"/>
      <c r="D1642" s="16"/>
    </row>
    <row r="1643" spans="3:4">
      <c r="C1643" s="16"/>
      <c r="D1643" s="16"/>
    </row>
    <row r="1644" spans="3:4">
      <c r="C1644" s="16"/>
      <c r="D1644" s="16"/>
    </row>
    <row r="1645" spans="3:4">
      <c r="C1645" s="16"/>
      <c r="D1645" s="16"/>
    </row>
    <row r="1646" spans="3:4">
      <c r="C1646" s="16"/>
      <c r="D1646" s="16"/>
    </row>
    <row r="1647" spans="3:4">
      <c r="C1647" s="16"/>
      <c r="D1647" s="16"/>
    </row>
    <row r="1648" spans="3:4">
      <c r="C1648" s="16"/>
      <c r="D1648" s="16"/>
    </row>
    <row r="1649" spans="3:4">
      <c r="C1649" s="16"/>
      <c r="D1649" s="16"/>
    </row>
    <row r="1650" spans="3:4">
      <c r="C1650" s="16"/>
      <c r="D1650" s="16"/>
    </row>
    <row r="1651" spans="3:4">
      <c r="C1651" s="16"/>
      <c r="D1651" s="16"/>
    </row>
    <row r="1652" spans="3:4">
      <c r="C1652" s="16"/>
      <c r="D1652" s="16"/>
    </row>
    <row r="1653" spans="3:4">
      <c r="C1653" s="16"/>
      <c r="D1653" s="16"/>
    </row>
    <row r="1654" spans="3:4">
      <c r="C1654" s="16"/>
      <c r="D1654" s="16"/>
    </row>
    <row r="1655" spans="3:4">
      <c r="C1655" s="16"/>
      <c r="D1655" s="16"/>
    </row>
    <row r="1656" spans="3:4">
      <c r="C1656" s="16"/>
      <c r="D1656" s="16"/>
    </row>
    <row r="1657" spans="3:4">
      <c r="C1657" s="16"/>
      <c r="D1657" s="16"/>
    </row>
    <row r="1658" spans="3:4">
      <c r="C1658" s="16"/>
      <c r="D1658" s="16"/>
    </row>
    <row r="1659" spans="3:4">
      <c r="C1659" s="16"/>
      <c r="D1659" s="16"/>
    </row>
    <row r="1660" spans="3:4">
      <c r="C1660" s="16"/>
      <c r="D1660" s="16"/>
    </row>
    <row r="1661" spans="3:4">
      <c r="C1661" s="16"/>
      <c r="D1661" s="16"/>
    </row>
    <row r="1662" spans="3:4">
      <c r="C1662" s="16"/>
      <c r="D1662" s="16"/>
    </row>
    <row r="1663" spans="3:4">
      <c r="C1663" s="16"/>
      <c r="D1663" s="16"/>
    </row>
    <row r="1664" spans="3:4">
      <c r="C1664" s="16"/>
      <c r="D1664" s="16"/>
    </row>
    <row r="1665" spans="3:4">
      <c r="C1665" s="16"/>
      <c r="D1665" s="16"/>
    </row>
    <row r="1666" spans="3:4">
      <c r="C1666" s="16"/>
      <c r="D1666" s="16"/>
    </row>
    <row r="1667" spans="3:4">
      <c r="C1667" s="16"/>
      <c r="D1667" s="16"/>
    </row>
    <row r="1668" spans="3:4">
      <c r="C1668" s="16"/>
      <c r="D1668" s="16"/>
    </row>
    <row r="1669" spans="3:4">
      <c r="C1669" s="16"/>
      <c r="D1669" s="16"/>
    </row>
    <row r="1670" spans="3:4">
      <c r="C1670" s="16"/>
      <c r="D1670" s="16"/>
    </row>
    <row r="1671" spans="3:4">
      <c r="C1671" s="16"/>
      <c r="D1671" s="16"/>
    </row>
    <row r="1672" spans="3:4">
      <c r="C1672" s="16"/>
      <c r="D1672" s="16"/>
    </row>
    <row r="1673" spans="3:4">
      <c r="C1673" s="16"/>
      <c r="D1673" s="16"/>
    </row>
    <row r="1674" spans="3:4">
      <c r="C1674" s="16"/>
      <c r="D1674" s="16"/>
    </row>
    <row r="1675" spans="3:4">
      <c r="C1675" s="16"/>
      <c r="D1675" s="16"/>
    </row>
    <row r="1676" spans="3:4">
      <c r="C1676" s="16"/>
      <c r="D1676" s="16"/>
    </row>
    <row r="1677" spans="3:4">
      <c r="C1677" s="16"/>
      <c r="D1677" s="16"/>
    </row>
    <row r="1678" spans="3:4">
      <c r="C1678" s="16"/>
      <c r="D1678" s="16"/>
    </row>
    <row r="1679" spans="3:4">
      <c r="C1679" s="16"/>
      <c r="D1679" s="16"/>
    </row>
    <row r="1680" spans="3:4">
      <c r="C1680" s="16"/>
      <c r="D1680" s="16"/>
    </row>
    <row r="1681" spans="3:4">
      <c r="C1681" s="16"/>
      <c r="D1681" s="16"/>
    </row>
    <row r="1682" spans="3:4">
      <c r="C1682" s="16"/>
      <c r="D1682" s="16"/>
    </row>
    <row r="1683" spans="3:4">
      <c r="C1683" s="16"/>
      <c r="D1683" s="16"/>
    </row>
    <row r="1684" spans="3:4">
      <c r="C1684" s="16"/>
      <c r="D1684" s="16"/>
    </row>
    <row r="1685" spans="3:4">
      <c r="C1685" s="16"/>
      <c r="D1685" s="16"/>
    </row>
    <row r="1686" spans="3:4">
      <c r="C1686" s="16"/>
      <c r="D1686" s="16"/>
    </row>
    <row r="1687" spans="3:4">
      <c r="C1687" s="16"/>
      <c r="D1687" s="16"/>
    </row>
    <row r="1688" spans="3:4">
      <c r="C1688" s="16"/>
      <c r="D1688" s="16"/>
    </row>
    <row r="1689" spans="3:4">
      <c r="C1689" s="16"/>
      <c r="D1689" s="16"/>
    </row>
    <row r="1690" spans="3:4">
      <c r="C1690" s="16"/>
      <c r="D1690" s="16"/>
    </row>
    <row r="1691" spans="3:4">
      <c r="C1691" s="16"/>
      <c r="D1691" s="16"/>
    </row>
    <row r="1692" spans="3:4">
      <c r="C1692" s="16"/>
      <c r="D1692" s="16"/>
    </row>
    <row r="1693" spans="3:4">
      <c r="C1693" s="16"/>
      <c r="D1693" s="16"/>
    </row>
    <row r="1694" spans="3:4">
      <c r="C1694" s="16"/>
      <c r="D1694" s="16"/>
    </row>
    <row r="1695" spans="3:4">
      <c r="C1695" s="16"/>
      <c r="D1695" s="16"/>
    </row>
    <row r="1696" spans="3:4">
      <c r="C1696" s="16"/>
      <c r="D1696" s="16"/>
    </row>
    <row r="1697" spans="3:4">
      <c r="C1697" s="16"/>
      <c r="D1697" s="16"/>
    </row>
    <row r="1698" spans="3:4">
      <c r="C1698" s="16"/>
      <c r="D1698" s="16"/>
    </row>
    <row r="1699" spans="3:4">
      <c r="C1699" s="16"/>
      <c r="D1699" s="16"/>
    </row>
    <row r="1700" spans="3:4">
      <c r="C1700" s="16"/>
      <c r="D1700" s="16"/>
    </row>
    <row r="1701" spans="3:4">
      <c r="C1701" s="16"/>
      <c r="D1701" s="16"/>
    </row>
    <row r="1702" spans="3:4">
      <c r="C1702" s="16"/>
      <c r="D1702" s="16"/>
    </row>
    <row r="1703" spans="3:4">
      <c r="C1703" s="16"/>
      <c r="D1703" s="16"/>
    </row>
    <row r="1704" spans="3:4">
      <c r="C1704" s="16"/>
      <c r="D1704" s="16"/>
    </row>
    <row r="1705" spans="3:4">
      <c r="C1705" s="16"/>
      <c r="D1705" s="16"/>
    </row>
    <row r="1706" spans="3:4">
      <c r="C1706" s="16"/>
      <c r="D1706" s="16"/>
    </row>
    <row r="1707" spans="3:4">
      <c r="C1707" s="16"/>
      <c r="D1707" s="16"/>
    </row>
    <row r="1708" spans="3:4">
      <c r="C1708" s="16"/>
      <c r="D1708" s="16"/>
    </row>
    <row r="1709" spans="3:4">
      <c r="C1709" s="16"/>
      <c r="D1709" s="16"/>
    </row>
    <row r="1710" spans="3:4">
      <c r="C1710" s="16"/>
      <c r="D1710" s="16"/>
    </row>
    <row r="1711" spans="3:4">
      <c r="C1711" s="16"/>
      <c r="D1711" s="16"/>
    </row>
    <row r="1712" spans="3:4">
      <c r="C1712" s="16"/>
      <c r="D1712" s="16"/>
    </row>
    <row r="1713" spans="3:4">
      <c r="C1713" s="16"/>
      <c r="D1713" s="16"/>
    </row>
    <row r="1714" spans="3:4">
      <c r="C1714" s="16"/>
      <c r="D1714" s="16"/>
    </row>
    <row r="1715" spans="3:4">
      <c r="C1715" s="16"/>
      <c r="D1715" s="16"/>
    </row>
    <row r="1716" spans="3:4">
      <c r="C1716" s="16"/>
      <c r="D1716" s="16"/>
    </row>
    <row r="1717" spans="3:4">
      <c r="C1717" s="16"/>
      <c r="D1717" s="16"/>
    </row>
    <row r="1718" spans="3:4">
      <c r="C1718" s="16"/>
      <c r="D1718" s="16"/>
    </row>
    <row r="1719" spans="3:4">
      <c r="C1719" s="16"/>
      <c r="D1719" s="16"/>
    </row>
    <row r="1720" spans="3:4">
      <c r="C1720" s="16"/>
      <c r="D1720" s="16"/>
    </row>
    <row r="1721" spans="3:4">
      <c r="C1721" s="16"/>
      <c r="D1721" s="16"/>
    </row>
    <row r="1722" spans="3:4">
      <c r="C1722" s="16"/>
      <c r="D1722" s="16"/>
    </row>
    <row r="1723" spans="3:4">
      <c r="C1723" s="16"/>
      <c r="D1723" s="16"/>
    </row>
    <row r="1724" spans="3:4">
      <c r="C1724" s="16"/>
      <c r="D1724" s="16"/>
    </row>
    <row r="1725" spans="3:4">
      <c r="C1725" s="16"/>
      <c r="D1725" s="16"/>
    </row>
    <row r="1726" spans="3:4">
      <c r="C1726" s="16"/>
      <c r="D1726" s="16"/>
    </row>
    <row r="1727" spans="3:4">
      <c r="C1727" s="16"/>
      <c r="D1727" s="16"/>
    </row>
    <row r="1728" spans="3:4">
      <c r="C1728" s="16"/>
      <c r="D1728" s="16"/>
    </row>
    <row r="1729" spans="3:4">
      <c r="C1729" s="16"/>
      <c r="D1729" s="16"/>
    </row>
    <row r="1730" spans="3:4">
      <c r="C1730" s="16"/>
      <c r="D1730" s="16"/>
    </row>
    <row r="1731" spans="3:4">
      <c r="C1731" s="16"/>
      <c r="D1731" s="16"/>
    </row>
    <row r="1732" spans="3:4">
      <c r="C1732" s="16"/>
      <c r="D1732" s="16"/>
    </row>
    <row r="1733" spans="3:4">
      <c r="C1733" s="16"/>
      <c r="D1733" s="16"/>
    </row>
    <row r="1734" spans="3:4">
      <c r="C1734" s="16"/>
      <c r="D1734" s="16"/>
    </row>
    <row r="1735" spans="3:4">
      <c r="C1735" s="16"/>
      <c r="D1735" s="16"/>
    </row>
    <row r="1736" spans="3:4">
      <c r="C1736" s="16"/>
      <c r="D1736" s="16"/>
    </row>
    <row r="1737" spans="3:4">
      <c r="C1737" s="16"/>
      <c r="D1737" s="16"/>
    </row>
    <row r="1738" spans="3:4">
      <c r="C1738" s="16"/>
      <c r="D1738" s="16"/>
    </row>
    <row r="1739" spans="3:4">
      <c r="C1739" s="16"/>
      <c r="D1739" s="16"/>
    </row>
    <row r="1740" spans="3:4">
      <c r="C1740" s="16"/>
      <c r="D1740" s="16"/>
    </row>
    <row r="1741" spans="3:4">
      <c r="C1741" s="16"/>
      <c r="D1741" s="16"/>
    </row>
    <row r="1742" spans="3:4">
      <c r="C1742" s="16"/>
      <c r="D1742" s="16"/>
    </row>
    <row r="1743" spans="3:4">
      <c r="C1743" s="16"/>
      <c r="D1743" s="16"/>
    </row>
    <row r="1744" spans="3:4">
      <c r="C1744" s="16"/>
      <c r="D1744" s="16"/>
    </row>
    <row r="1745" spans="3:4">
      <c r="C1745" s="16"/>
      <c r="D1745" s="16"/>
    </row>
    <row r="1746" spans="3:4">
      <c r="C1746" s="16"/>
      <c r="D1746" s="16"/>
    </row>
    <row r="1747" spans="3:4">
      <c r="C1747" s="16"/>
      <c r="D1747" s="16"/>
    </row>
    <row r="1748" spans="3:4">
      <c r="C1748" s="16"/>
      <c r="D1748" s="16"/>
    </row>
    <row r="1749" spans="3:4">
      <c r="C1749" s="16"/>
      <c r="D1749" s="16"/>
    </row>
    <row r="1750" spans="3:4">
      <c r="C1750" s="16"/>
      <c r="D1750" s="16"/>
    </row>
    <row r="1751" spans="3:4">
      <c r="C1751" s="16"/>
      <c r="D1751" s="16"/>
    </row>
    <row r="1752" spans="3:4">
      <c r="C1752" s="16"/>
      <c r="D1752" s="16"/>
    </row>
    <row r="1753" spans="3:4">
      <c r="C1753" s="16"/>
      <c r="D1753" s="16"/>
    </row>
    <row r="1754" spans="3:4">
      <c r="C1754" s="16"/>
      <c r="D1754" s="16"/>
    </row>
    <row r="1755" spans="3:4">
      <c r="C1755" s="16"/>
      <c r="D1755" s="16"/>
    </row>
    <row r="1756" spans="3:4">
      <c r="C1756" s="16"/>
      <c r="D1756" s="16"/>
    </row>
    <row r="1757" spans="3:4">
      <c r="C1757" s="16"/>
      <c r="D1757" s="16"/>
    </row>
    <row r="1758" spans="3:4">
      <c r="C1758" s="16"/>
      <c r="D1758" s="16"/>
    </row>
    <row r="1759" spans="3:4">
      <c r="C1759" s="16"/>
      <c r="D1759" s="16"/>
    </row>
    <row r="1760" spans="3:4">
      <c r="C1760" s="16"/>
      <c r="D1760" s="16"/>
    </row>
    <row r="1761" spans="3:4">
      <c r="C1761" s="16"/>
      <c r="D1761" s="16"/>
    </row>
    <row r="1762" spans="3:4">
      <c r="C1762" s="16"/>
      <c r="D1762" s="16"/>
    </row>
    <row r="1763" spans="3:4">
      <c r="C1763" s="16"/>
      <c r="D1763" s="16"/>
    </row>
    <row r="1764" spans="3:4">
      <c r="C1764" s="16"/>
      <c r="D1764" s="16"/>
    </row>
    <row r="1765" spans="3:4">
      <c r="C1765" s="16"/>
      <c r="D1765" s="16"/>
    </row>
    <row r="1766" spans="3:4">
      <c r="C1766" s="16"/>
      <c r="D1766" s="16"/>
    </row>
    <row r="1767" spans="3:4">
      <c r="C1767" s="16"/>
      <c r="D1767" s="16"/>
    </row>
    <row r="1768" spans="3:4">
      <c r="C1768" s="16"/>
      <c r="D1768" s="16"/>
    </row>
    <row r="1769" spans="3:4">
      <c r="C1769" s="16"/>
      <c r="D1769" s="16"/>
    </row>
    <row r="1770" spans="3:4">
      <c r="C1770" s="16"/>
      <c r="D1770" s="16"/>
    </row>
    <row r="1771" spans="3:4">
      <c r="C1771" s="16"/>
      <c r="D1771" s="16"/>
    </row>
    <row r="1772" spans="3:4">
      <c r="C1772" s="16"/>
      <c r="D1772" s="16"/>
    </row>
    <row r="1773" spans="3:4">
      <c r="C1773" s="16"/>
      <c r="D1773" s="16"/>
    </row>
    <row r="1774" spans="3:4">
      <c r="C1774" s="16"/>
      <c r="D1774" s="16"/>
    </row>
    <row r="1775" spans="3:4">
      <c r="C1775" s="16"/>
      <c r="D1775" s="16"/>
    </row>
    <row r="1776" spans="3:4">
      <c r="C1776" s="16"/>
      <c r="D1776" s="16"/>
    </row>
    <row r="1777" spans="3:4">
      <c r="C1777" s="16"/>
      <c r="D1777" s="16"/>
    </row>
    <row r="1778" spans="3:4">
      <c r="C1778" s="16"/>
      <c r="D1778" s="16"/>
    </row>
    <row r="1779" spans="3:4">
      <c r="C1779" s="16"/>
      <c r="D1779" s="16"/>
    </row>
    <row r="1780" spans="3:4">
      <c r="C1780" s="16"/>
      <c r="D1780" s="16"/>
    </row>
    <row r="1781" spans="3:4">
      <c r="C1781" s="16"/>
      <c r="D1781" s="16"/>
    </row>
    <row r="1782" spans="3:4">
      <c r="C1782" s="16"/>
      <c r="D1782" s="16"/>
    </row>
    <row r="1783" spans="3:4">
      <c r="C1783" s="16"/>
      <c r="D1783" s="16"/>
    </row>
    <row r="1784" spans="3:4">
      <c r="C1784" s="16"/>
      <c r="D1784" s="16"/>
    </row>
    <row r="1785" spans="3:4">
      <c r="C1785" s="16"/>
      <c r="D1785" s="16"/>
    </row>
    <row r="1786" spans="3:4">
      <c r="C1786" s="16"/>
      <c r="D1786" s="16"/>
    </row>
    <row r="1787" spans="3:4">
      <c r="C1787" s="16"/>
      <c r="D1787" s="16"/>
    </row>
    <row r="1788" spans="3:4">
      <c r="C1788" s="16"/>
      <c r="D1788" s="16"/>
    </row>
    <row r="1789" spans="3:4">
      <c r="C1789" s="16"/>
      <c r="D1789" s="16"/>
    </row>
    <row r="1790" spans="3:4">
      <c r="C1790" s="16"/>
      <c r="D1790" s="16"/>
    </row>
    <row r="1791" spans="3:4">
      <c r="C1791" s="16"/>
      <c r="D1791" s="16"/>
    </row>
    <row r="1792" spans="3:4">
      <c r="C1792" s="16"/>
      <c r="D1792" s="16"/>
    </row>
    <row r="1793" spans="3:4">
      <c r="C1793" s="16"/>
      <c r="D1793" s="16"/>
    </row>
    <row r="1794" spans="3:4">
      <c r="C1794" s="16"/>
      <c r="D1794" s="16"/>
    </row>
    <row r="1795" spans="3:4">
      <c r="C1795" s="16"/>
      <c r="D1795" s="16"/>
    </row>
    <row r="1796" spans="3:4">
      <c r="C1796" s="16"/>
      <c r="D1796" s="16"/>
    </row>
    <row r="1797" spans="3:4">
      <c r="C1797" s="16"/>
      <c r="D1797" s="16"/>
    </row>
    <row r="1798" spans="3:4">
      <c r="C1798" s="16"/>
      <c r="D1798" s="16"/>
    </row>
    <row r="1799" spans="3:4">
      <c r="C1799" s="16"/>
      <c r="D1799" s="16"/>
    </row>
    <row r="1800" spans="3:4">
      <c r="C1800" s="16"/>
      <c r="D1800" s="16"/>
    </row>
    <row r="1801" spans="3:4">
      <c r="C1801" s="16"/>
      <c r="D1801" s="16"/>
    </row>
    <row r="1802" spans="3:4">
      <c r="C1802" s="16"/>
      <c r="D1802" s="16"/>
    </row>
    <row r="1803" spans="3:4">
      <c r="C1803" s="16"/>
      <c r="D1803" s="16"/>
    </row>
    <row r="1804" spans="3:4">
      <c r="C1804" s="16"/>
      <c r="D1804" s="16"/>
    </row>
    <row r="1805" spans="3:4">
      <c r="C1805" s="16"/>
      <c r="D1805" s="16"/>
    </row>
    <row r="1806" spans="3:4">
      <c r="C1806" s="16"/>
      <c r="D1806" s="16"/>
    </row>
    <row r="1807" spans="3:4">
      <c r="C1807" s="16"/>
      <c r="D1807" s="16"/>
    </row>
    <row r="1808" spans="3:4">
      <c r="C1808" s="16"/>
      <c r="D1808" s="16"/>
    </row>
    <row r="1809" spans="3:4">
      <c r="C1809" s="16"/>
      <c r="D1809" s="16"/>
    </row>
    <row r="1810" spans="3:4">
      <c r="C1810" s="16"/>
      <c r="D1810" s="16"/>
    </row>
    <row r="1811" spans="3:4">
      <c r="C1811" s="16"/>
      <c r="D1811" s="16"/>
    </row>
    <row r="1812" spans="3:4">
      <c r="C1812" s="16"/>
      <c r="D1812" s="16"/>
    </row>
    <row r="1813" spans="3:4">
      <c r="C1813" s="16"/>
      <c r="D1813" s="16"/>
    </row>
    <row r="1814" spans="3:4">
      <c r="C1814" s="16"/>
      <c r="D1814" s="16"/>
    </row>
    <row r="1815" spans="3:4">
      <c r="C1815" s="16"/>
      <c r="D1815" s="16"/>
    </row>
    <row r="1816" spans="3:4">
      <c r="C1816" s="16"/>
      <c r="D1816" s="16"/>
    </row>
    <row r="1817" spans="3:4">
      <c r="C1817" s="16"/>
      <c r="D1817" s="16"/>
    </row>
    <row r="1818" spans="3:4">
      <c r="C1818" s="16"/>
      <c r="D1818" s="16"/>
    </row>
    <row r="1819" spans="3:4">
      <c r="C1819" s="16"/>
      <c r="D1819" s="16"/>
    </row>
    <row r="1820" spans="3:4">
      <c r="C1820" s="16"/>
      <c r="D1820" s="16"/>
    </row>
    <row r="1821" spans="3:4">
      <c r="C1821" s="16"/>
      <c r="D1821" s="16"/>
    </row>
    <row r="1822" spans="3:4">
      <c r="C1822" s="16"/>
      <c r="D1822" s="16"/>
    </row>
    <row r="1823" spans="3:4">
      <c r="C1823" s="16"/>
      <c r="D1823" s="16"/>
    </row>
    <row r="1824" spans="3:4">
      <c r="C1824" s="16"/>
      <c r="D1824" s="16"/>
    </row>
    <row r="1825" spans="3:4">
      <c r="C1825" s="16"/>
      <c r="D1825" s="16"/>
    </row>
    <row r="1826" spans="3:4">
      <c r="C1826" s="16"/>
      <c r="D1826" s="16"/>
    </row>
    <row r="1827" spans="3:4">
      <c r="C1827" s="16"/>
      <c r="D1827" s="16"/>
    </row>
    <row r="1828" spans="3:4">
      <c r="C1828" s="16"/>
      <c r="D1828" s="16"/>
    </row>
    <row r="1829" spans="3:4">
      <c r="C1829" s="16"/>
      <c r="D1829" s="16"/>
    </row>
    <row r="1830" spans="3:4">
      <c r="C1830" s="16"/>
      <c r="D1830" s="16"/>
    </row>
    <row r="1831" spans="3:4">
      <c r="C1831" s="16"/>
      <c r="D1831" s="16"/>
    </row>
    <row r="1832" spans="3:4">
      <c r="C1832" s="16"/>
      <c r="D1832" s="16"/>
    </row>
    <row r="1833" spans="3:4">
      <c r="C1833" s="16"/>
      <c r="D1833" s="16"/>
    </row>
    <row r="1834" spans="3:4">
      <c r="C1834" s="16"/>
      <c r="D1834" s="16"/>
    </row>
    <row r="1835" spans="3:4">
      <c r="C1835" s="16"/>
      <c r="D1835" s="16"/>
    </row>
    <row r="1836" spans="3:4">
      <c r="C1836" s="16"/>
      <c r="D1836" s="16"/>
    </row>
    <row r="1837" spans="3:4">
      <c r="C1837" s="16"/>
      <c r="D1837" s="16"/>
    </row>
    <row r="1838" spans="3:4">
      <c r="C1838" s="16"/>
      <c r="D1838" s="16"/>
    </row>
    <row r="1839" spans="3:4">
      <c r="C1839" s="16"/>
      <c r="D1839" s="16"/>
    </row>
    <row r="1840" spans="3:4">
      <c r="C1840" s="16"/>
      <c r="D1840" s="16"/>
    </row>
    <row r="1841" spans="3:4">
      <c r="C1841" s="16"/>
      <c r="D1841" s="16"/>
    </row>
    <row r="1842" spans="3:4">
      <c r="C1842" s="16"/>
      <c r="D1842" s="16"/>
    </row>
    <row r="1843" spans="3:4">
      <c r="C1843" s="16"/>
      <c r="D1843" s="16"/>
    </row>
    <row r="1844" spans="3:4">
      <c r="C1844" s="16"/>
      <c r="D1844" s="16"/>
    </row>
    <row r="1845" spans="3:4">
      <c r="C1845" s="16"/>
      <c r="D1845" s="16"/>
    </row>
    <row r="1846" spans="3:4">
      <c r="C1846" s="16"/>
      <c r="D1846" s="16"/>
    </row>
    <row r="1847" spans="3:4">
      <c r="C1847" s="16"/>
      <c r="D1847" s="16"/>
    </row>
    <row r="1848" spans="3:4">
      <c r="C1848" s="16"/>
      <c r="D1848" s="16"/>
    </row>
    <row r="1849" spans="3:4">
      <c r="C1849" s="16"/>
      <c r="D1849" s="16"/>
    </row>
    <row r="1850" spans="3:4">
      <c r="C1850" s="16"/>
      <c r="D1850" s="16"/>
    </row>
    <row r="1851" spans="3:4">
      <c r="C1851" s="16"/>
      <c r="D1851" s="16"/>
    </row>
    <row r="1852" spans="3:4">
      <c r="C1852" s="16"/>
      <c r="D1852" s="16"/>
    </row>
    <row r="1853" spans="3:4">
      <c r="C1853" s="16"/>
      <c r="D1853" s="16"/>
    </row>
    <row r="1854" spans="3:4">
      <c r="C1854" s="16"/>
      <c r="D1854" s="16"/>
    </row>
    <row r="1855" spans="3:4">
      <c r="C1855" s="16"/>
      <c r="D1855" s="16"/>
    </row>
    <row r="1856" spans="3:4">
      <c r="C1856" s="16"/>
      <c r="D1856" s="16"/>
    </row>
    <row r="1857" spans="3:4">
      <c r="C1857" s="16"/>
      <c r="D1857" s="16"/>
    </row>
    <row r="1858" spans="3:4">
      <c r="C1858" s="16"/>
      <c r="D1858" s="16"/>
    </row>
    <row r="1859" spans="3:4">
      <c r="C1859" s="16"/>
      <c r="D1859" s="16"/>
    </row>
    <row r="1860" spans="3:4">
      <c r="C1860" s="16"/>
      <c r="D1860" s="16"/>
    </row>
    <row r="1861" spans="3:4">
      <c r="C1861" s="16"/>
      <c r="D1861" s="16"/>
    </row>
    <row r="1862" spans="3:4">
      <c r="C1862" s="16"/>
      <c r="D1862" s="16"/>
    </row>
    <row r="1863" spans="3:4">
      <c r="C1863" s="16"/>
      <c r="D1863" s="16"/>
    </row>
    <row r="1864" spans="3:4">
      <c r="C1864" s="16"/>
      <c r="D1864" s="16"/>
    </row>
    <row r="1865" spans="3:4">
      <c r="C1865" s="16"/>
      <c r="D1865" s="16"/>
    </row>
    <row r="1866" spans="3:4">
      <c r="C1866" s="16"/>
      <c r="D1866" s="16"/>
    </row>
    <row r="1867" spans="3:4">
      <c r="C1867" s="16"/>
      <c r="D1867" s="16"/>
    </row>
    <row r="1868" spans="3:4">
      <c r="C1868" s="16"/>
      <c r="D1868" s="1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49"/>
  <sheetViews>
    <sheetView workbookViewId="0"/>
  </sheetViews>
  <sheetFormatPr defaultRowHeight="12.75"/>
  <cols>
    <col min="2" max="2" width="10.7109375" customWidth="1"/>
    <col min="5" max="5" width="10.7109375" customWidth="1"/>
  </cols>
  <sheetData>
    <row r="1" spans="1:35" ht="18.75" thickBot="1">
      <c r="A1" s="56" t="s">
        <v>86</v>
      </c>
      <c r="B1" s="19"/>
      <c r="C1" s="19"/>
      <c r="D1" s="25" t="s">
        <v>166</v>
      </c>
      <c r="E1" s="19"/>
      <c r="F1" s="19"/>
      <c r="G1" s="19"/>
      <c r="H1" s="19"/>
      <c r="I1" s="19"/>
      <c r="J1" s="19"/>
      <c r="K1" s="19"/>
      <c r="L1" s="19"/>
      <c r="M1" s="57" t="s">
        <v>87</v>
      </c>
      <c r="N1" s="19" t="s">
        <v>88</v>
      </c>
      <c r="O1" s="19">
        <f ca="1">H18*J18-I18*I18</f>
        <v>1953.9357759384147</v>
      </c>
      <c r="P1" s="19" t="s">
        <v>160</v>
      </c>
      <c r="Q1" s="19"/>
      <c r="R1" s="19"/>
      <c r="S1" s="19"/>
      <c r="T1" s="19"/>
      <c r="U1" s="8" t="s">
        <v>142</v>
      </c>
      <c r="V1" s="58" t="s">
        <v>144</v>
      </c>
      <c r="W1" s="19"/>
      <c r="X1" s="19"/>
      <c r="Y1" s="19"/>
      <c r="Z1" s="19"/>
      <c r="AA1" s="19">
        <v>1</v>
      </c>
      <c r="AB1" s="19" t="s">
        <v>89</v>
      </c>
      <c r="AC1" s="19"/>
      <c r="AD1" s="19"/>
      <c r="AE1" s="19"/>
      <c r="AF1" s="19"/>
      <c r="AG1" s="19"/>
      <c r="AH1" s="19"/>
      <c r="AI1" s="19"/>
    </row>
    <row r="2" spans="1: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57" t="s">
        <v>90</v>
      </c>
      <c r="N2" s="19" t="s">
        <v>91</v>
      </c>
      <c r="O2" s="19">
        <f ca="1">+F18*J18-H18*I18</f>
        <v>2021.678346121611</v>
      </c>
      <c r="P2" s="19" t="s">
        <v>161</v>
      </c>
      <c r="Q2" s="19"/>
      <c r="R2" s="19"/>
      <c r="S2" s="19"/>
      <c r="T2" s="19"/>
      <c r="U2" s="19">
        <v>-0.6</v>
      </c>
      <c r="V2" s="19">
        <f t="shared" ref="V2:V20" ca="1" si="0">+E$4+E$5*U2+E$6*U2^2</f>
        <v>2.3549128410861288E-2</v>
      </c>
      <c r="W2" s="19"/>
      <c r="X2" s="19"/>
      <c r="Y2" s="19"/>
      <c r="Z2" s="19"/>
      <c r="AA2" s="19">
        <v>2</v>
      </c>
      <c r="AB2" s="19" t="s">
        <v>32</v>
      </c>
      <c r="AC2" s="19"/>
      <c r="AD2" s="19"/>
      <c r="AE2" s="19"/>
      <c r="AF2" s="19"/>
      <c r="AG2" s="19"/>
      <c r="AH2" s="19"/>
      <c r="AI2" s="19"/>
    </row>
    <row r="3" spans="1:35" ht="13.5" thickBot="1">
      <c r="A3" s="19" t="s">
        <v>92</v>
      </c>
      <c r="B3" s="19" t="s">
        <v>93</v>
      </c>
      <c r="C3" s="19"/>
      <c r="D3" s="19"/>
      <c r="E3" s="55" t="s">
        <v>94</v>
      </c>
      <c r="F3" s="55" t="s">
        <v>95</v>
      </c>
      <c r="G3" s="55" t="s">
        <v>96</v>
      </c>
      <c r="H3" s="55" t="s">
        <v>97</v>
      </c>
      <c r="I3" s="19"/>
      <c r="J3" s="19"/>
      <c r="K3" s="19"/>
      <c r="L3" s="19"/>
      <c r="M3" s="57" t="s">
        <v>98</v>
      </c>
      <c r="N3" s="19" t="s">
        <v>99</v>
      </c>
      <c r="O3" s="19">
        <f ca="1">+F18*I18-H18*H18</f>
        <v>477.20159892200718</v>
      </c>
      <c r="P3" s="19" t="s">
        <v>162</v>
      </c>
      <c r="Q3" s="19"/>
      <c r="R3" s="19"/>
      <c r="S3" s="19"/>
      <c r="T3" s="19"/>
      <c r="U3" s="19">
        <v>-0.4</v>
      </c>
      <c r="V3" s="19">
        <f t="shared" ca="1" si="0"/>
        <v>1.3543604027816193E-2</v>
      </c>
      <c r="W3" s="19"/>
      <c r="X3" s="19"/>
      <c r="Y3" s="19"/>
      <c r="Z3" s="19"/>
      <c r="AA3" s="19">
        <v>3</v>
      </c>
      <c r="AB3" s="19" t="s">
        <v>100</v>
      </c>
      <c r="AC3" s="19"/>
      <c r="AD3" s="19"/>
      <c r="AE3" s="19"/>
      <c r="AF3" s="19"/>
      <c r="AG3" s="19"/>
      <c r="AH3" s="19"/>
      <c r="AI3" s="19"/>
    </row>
    <row r="4" spans="1:35">
      <c r="A4" s="19" t="s">
        <v>101</v>
      </c>
      <c r="B4" s="19" t="s">
        <v>102</v>
      </c>
      <c r="C4" s="19"/>
      <c r="D4" s="59" t="s">
        <v>103</v>
      </c>
      <c r="E4" s="60">
        <f ca="1">(G18*O1-K18*O2+L18*O3)/O7</f>
        <v>-3.6897241649566539E-3</v>
      </c>
      <c r="F4" s="61">
        <f ca="1">+E7/O7*O18</f>
        <v>2.2903552932783135E-3</v>
      </c>
      <c r="G4" s="62">
        <f>+B18</f>
        <v>1</v>
      </c>
      <c r="H4" s="63">
        <f ca="1">ABS(F4/E4)</f>
        <v>0.62073889290453776</v>
      </c>
      <c r="I4" s="19"/>
      <c r="J4" s="19"/>
      <c r="K4" s="19"/>
      <c r="L4" s="19"/>
      <c r="M4" s="57" t="s">
        <v>104</v>
      </c>
      <c r="N4" s="19" t="s">
        <v>105</v>
      </c>
      <c r="O4" s="19">
        <f ca="1">+C18*J18-H18*H18</f>
        <v>4010.9093739472319</v>
      </c>
      <c r="P4" s="19" t="s">
        <v>163</v>
      </c>
      <c r="Q4" s="19"/>
      <c r="R4" s="19"/>
      <c r="S4" s="19"/>
      <c r="T4" s="19"/>
      <c r="U4" s="19">
        <v>-0.2</v>
      </c>
      <c r="V4" s="19">
        <f t="shared" ca="1" si="0"/>
        <v>4.4639865025435446E-3</v>
      </c>
      <c r="W4" s="19"/>
      <c r="X4" s="19"/>
      <c r="Y4" s="19"/>
      <c r="Z4" s="19"/>
      <c r="AA4" s="19">
        <v>4</v>
      </c>
      <c r="AB4" s="19" t="s">
        <v>106</v>
      </c>
      <c r="AC4" s="19"/>
      <c r="AD4" s="19"/>
      <c r="AE4" s="19"/>
      <c r="AF4" s="19"/>
      <c r="AG4" s="19"/>
      <c r="AH4" s="19"/>
      <c r="AI4" s="19"/>
    </row>
    <row r="5" spans="1:35">
      <c r="A5" s="19" t="s">
        <v>107</v>
      </c>
      <c r="B5" s="64">
        <v>40323</v>
      </c>
      <c r="C5" s="19"/>
      <c r="D5" s="65" t="s">
        <v>108</v>
      </c>
      <c r="E5" s="66">
        <f ca="1">+(-G18*O2+K18*O4-L18*O5)/O7</f>
        <v>-3.8453786193069862E-2</v>
      </c>
      <c r="F5" s="67">
        <f ca="1">P18*E7/O7</f>
        <v>3.6469135303712594E-3</v>
      </c>
      <c r="G5" s="68">
        <f>+B18/A18</f>
        <v>1E-4</v>
      </c>
      <c r="H5" s="63">
        <f ca="1">ABS(F5/E5)</f>
        <v>9.4838867415050682E-2</v>
      </c>
      <c r="I5" s="19"/>
      <c r="J5" s="19"/>
      <c r="K5" s="19"/>
      <c r="L5" s="19"/>
      <c r="M5" s="57" t="s">
        <v>109</v>
      </c>
      <c r="N5" s="19" t="s">
        <v>110</v>
      </c>
      <c r="O5" s="19">
        <f ca="1">+C18*I18-F18*H18</f>
        <v>1228.8354352419074</v>
      </c>
      <c r="P5" s="19" t="s">
        <v>164</v>
      </c>
      <c r="Q5" s="19"/>
      <c r="R5" s="19"/>
      <c r="S5" s="19"/>
      <c r="T5" s="19"/>
      <c r="U5" s="19">
        <v>0</v>
      </c>
      <c r="V5" s="19">
        <f t="shared" ca="1" si="0"/>
        <v>-3.6897241649566539E-3</v>
      </c>
      <c r="W5" s="19"/>
      <c r="X5" s="19"/>
      <c r="Y5" s="19"/>
      <c r="Z5" s="19"/>
      <c r="AA5" s="19">
        <v>5</v>
      </c>
      <c r="AB5" s="19" t="s">
        <v>111</v>
      </c>
      <c r="AC5" s="19"/>
      <c r="AD5" s="19"/>
      <c r="AE5" s="19"/>
      <c r="AF5" s="19"/>
      <c r="AG5" s="19"/>
      <c r="AH5" s="19"/>
      <c r="AI5" s="19"/>
    </row>
    <row r="6" spans="1:35" ht="13.5" thickBot="1">
      <c r="A6" s="19"/>
      <c r="B6" s="19"/>
      <c r="C6" s="19"/>
      <c r="D6" s="69" t="s">
        <v>112</v>
      </c>
      <c r="E6" s="70">
        <f ca="1">+(G18*O3-K18*O5+L18*O6)/O7</f>
        <v>1.1573835722155632E-2</v>
      </c>
      <c r="F6" s="71">
        <f ca="1">Q18*E7/O7</f>
        <v>1.2841839129553413E-3</v>
      </c>
      <c r="G6" s="72">
        <f>+B18/A18^2</f>
        <v>1E-8</v>
      </c>
      <c r="H6" s="63">
        <f ca="1">ABS(F6/E6)</f>
        <v>0.11095577505882911</v>
      </c>
      <c r="I6" s="19"/>
      <c r="J6" s="19"/>
      <c r="K6" s="19"/>
      <c r="L6" s="19"/>
      <c r="M6" s="73" t="s">
        <v>113</v>
      </c>
      <c r="N6" s="74" t="s">
        <v>114</v>
      </c>
      <c r="O6" s="74">
        <f ca="1">+C18*H18-F18*F18</f>
        <v>408.41618227040044</v>
      </c>
      <c r="P6" s="19" t="s">
        <v>165</v>
      </c>
      <c r="Q6" s="19"/>
      <c r="R6" s="19"/>
      <c r="S6" s="19"/>
      <c r="T6" s="19"/>
      <c r="U6" s="19">
        <v>0.2</v>
      </c>
      <c r="V6" s="19">
        <f t="shared" ca="1" si="0"/>
        <v>-1.0917527974684401E-2</v>
      </c>
      <c r="W6" s="19"/>
      <c r="X6" s="19"/>
      <c r="Y6" s="19"/>
      <c r="Z6" s="19"/>
      <c r="AA6" s="19">
        <v>6</v>
      </c>
      <c r="AB6" s="19" t="s">
        <v>115</v>
      </c>
      <c r="AC6" s="19"/>
      <c r="AD6" s="19"/>
      <c r="AE6" s="19"/>
      <c r="AF6" s="19"/>
      <c r="AG6" s="19"/>
      <c r="AH6" s="19"/>
      <c r="AI6" s="19"/>
    </row>
    <row r="7" spans="1:35">
      <c r="A7" s="19"/>
      <c r="B7" s="19"/>
      <c r="C7" s="19"/>
      <c r="D7" s="25" t="s">
        <v>116</v>
      </c>
      <c r="E7" s="75">
        <f ca="1">SQRT(N18/(B15-3))</f>
        <v>5.9739304453663346E-3</v>
      </c>
      <c r="F7" s="19"/>
      <c r="G7" s="76">
        <f>+B22</f>
        <v>4.7731286387715954E-2</v>
      </c>
      <c r="H7" s="19"/>
      <c r="I7" s="19"/>
      <c r="J7" s="19"/>
      <c r="K7" s="19"/>
      <c r="L7" s="19"/>
      <c r="M7" s="57" t="s">
        <v>117</v>
      </c>
      <c r="N7" s="19" t="s">
        <v>118</v>
      </c>
      <c r="O7" s="19">
        <f ca="1">+C18*O1-F18*O2+H18*O3</f>
        <v>6217.6585938795761</v>
      </c>
      <c r="P7" s="19"/>
      <c r="Q7" s="19"/>
      <c r="R7" s="19"/>
      <c r="S7" s="19"/>
      <c r="T7" s="19"/>
      <c r="U7" s="19">
        <v>0.4</v>
      </c>
      <c r="V7" s="19">
        <f t="shared" ca="1" si="0"/>
        <v>-1.7219424926639696E-2</v>
      </c>
      <c r="W7" s="19"/>
      <c r="X7" s="19"/>
      <c r="Y7" s="19"/>
      <c r="Z7" s="19"/>
      <c r="AA7" s="19">
        <v>7</v>
      </c>
      <c r="AB7" s="19" t="s">
        <v>119</v>
      </c>
      <c r="AC7" s="19"/>
      <c r="AD7" s="19"/>
      <c r="AE7" s="19"/>
      <c r="AF7" s="19"/>
      <c r="AG7" s="19"/>
      <c r="AH7" s="19"/>
      <c r="AI7" s="19"/>
    </row>
    <row r="8" spans="1:35">
      <c r="A8" s="31">
        <v>21</v>
      </c>
      <c r="B8" s="19" t="s">
        <v>122</v>
      </c>
      <c r="C8" s="77">
        <v>21</v>
      </c>
      <c r="D8" s="25" t="s">
        <v>153</v>
      </c>
      <c r="E8" s="19"/>
      <c r="F8" s="78">
        <f ca="1">CORREL(INDIRECT(E12):INDIRECT(E13),INDIRECT(M12):INDIRECT(M13))</f>
        <v>0.93131707323825041</v>
      </c>
      <c r="G8" s="75"/>
      <c r="H8" s="19"/>
      <c r="I8" s="19"/>
      <c r="J8" s="19"/>
      <c r="K8" s="76"/>
      <c r="L8" s="19"/>
      <c r="M8" s="19"/>
      <c r="N8" s="19"/>
      <c r="O8" s="19"/>
      <c r="P8" s="19"/>
      <c r="Q8" s="19"/>
      <c r="R8" s="19"/>
      <c r="S8" s="19"/>
      <c r="T8" s="19"/>
      <c r="U8" s="19">
        <v>0.6</v>
      </c>
      <c r="V8" s="19">
        <f t="shared" ca="1" si="0"/>
        <v>-2.2595415020822542E-2</v>
      </c>
      <c r="W8" s="19"/>
      <c r="X8" s="19"/>
      <c r="Y8" s="19"/>
      <c r="Z8" s="19"/>
      <c r="AA8" s="19">
        <v>8</v>
      </c>
      <c r="AB8" s="19" t="s">
        <v>120</v>
      </c>
      <c r="AC8" s="19"/>
      <c r="AD8" s="19"/>
      <c r="AE8" s="19"/>
      <c r="AF8" s="19"/>
      <c r="AG8" s="19"/>
      <c r="AH8" s="19"/>
      <c r="AI8" s="19"/>
    </row>
    <row r="9" spans="1:35">
      <c r="A9" s="31">
        <f>20+COUNT(A21:A1444)</f>
        <v>51</v>
      </c>
      <c r="B9" s="19" t="s">
        <v>124</v>
      </c>
      <c r="C9" s="77">
        <f>A9</f>
        <v>51</v>
      </c>
      <c r="D9" s="19"/>
      <c r="E9" s="79">
        <f ca="1">E6*G6</f>
        <v>1.1573835722155631E-10</v>
      </c>
      <c r="F9" s="80">
        <f ca="1">H6</f>
        <v>0.11095577505882911</v>
      </c>
      <c r="G9" s="81">
        <f ca="1">F8</f>
        <v>0.93131707323825041</v>
      </c>
      <c r="H9" s="19"/>
      <c r="I9" s="19"/>
      <c r="J9" s="19"/>
      <c r="K9" s="76"/>
      <c r="L9" s="19"/>
      <c r="M9" s="19"/>
      <c r="N9" s="19"/>
      <c r="O9" s="19"/>
      <c r="P9" s="19"/>
      <c r="Q9" s="19"/>
      <c r="R9" s="19"/>
      <c r="S9" s="19"/>
      <c r="T9" s="19"/>
      <c r="U9" s="19">
        <v>0.8</v>
      </c>
      <c r="V9" s="19">
        <f t="shared" ca="1" si="0"/>
        <v>-2.7045498257232937E-2</v>
      </c>
      <c r="W9" s="19"/>
      <c r="X9" s="19"/>
      <c r="Y9" s="19"/>
      <c r="Z9" s="19"/>
      <c r="AA9" s="19">
        <v>9</v>
      </c>
      <c r="AB9" s="19" t="s">
        <v>56</v>
      </c>
      <c r="AC9" s="19"/>
      <c r="AD9" s="19"/>
      <c r="AE9" s="19"/>
      <c r="AF9" s="19"/>
      <c r="AG9" s="19"/>
      <c r="AH9" s="19"/>
      <c r="AI9" s="19"/>
    </row>
    <row r="10" spans="1:35">
      <c r="A10" s="19" t="s">
        <v>5</v>
      </c>
      <c r="B10" s="16">
        <v>0.46279589999999998</v>
      </c>
      <c r="C10" s="19"/>
      <c r="D10" s="19" t="s">
        <v>154</v>
      </c>
      <c r="E10" s="19">
        <f ca="1">2*E9*365.2422/B10</f>
        <v>1.8268326152408487E-7</v>
      </c>
      <c r="F10" s="19" t="s">
        <v>155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v>1</v>
      </c>
      <c r="V10" s="19">
        <f t="shared" ca="1" si="0"/>
        <v>-3.0569674635870882E-2</v>
      </c>
      <c r="W10" s="19"/>
      <c r="X10" s="19"/>
      <c r="Y10" s="19"/>
      <c r="Z10" s="19"/>
      <c r="AA10" s="19">
        <v>10</v>
      </c>
      <c r="AB10" s="19" t="s">
        <v>121</v>
      </c>
      <c r="AC10" s="19"/>
      <c r="AD10" s="19"/>
      <c r="AE10" s="19"/>
      <c r="AF10" s="19"/>
      <c r="AG10" s="19"/>
      <c r="AH10" s="19"/>
      <c r="AI10" s="19"/>
    </row>
    <row r="11" spans="1:3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>
        <v>1.2</v>
      </c>
      <c r="V11" s="19">
        <f t="shared" ca="1" si="0"/>
        <v>-3.3167944156736372E-2</v>
      </c>
      <c r="W11" s="19"/>
      <c r="X11" s="19"/>
      <c r="Y11" s="19"/>
      <c r="Z11" s="19"/>
      <c r="AA11" s="19">
        <v>11</v>
      </c>
      <c r="AB11" s="19" t="s">
        <v>36</v>
      </c>
      <c r="AC11" s="19"/>
      <c r="AD11" s="19"/>
      <c r="AE11" s="19"/>
      <c r="AF11" s="19"/>
      <c r="AG11" s="19"/>
      <c r="AH11" s="19"/>
      <c r="AI11" s="19"/>
    </row>
    <row r="12" spans="1:35">
      <c r="A12" s="19"/>
      <c r="B12" s="19"/>
      <c r="C12" s="5" t="str">
        <f t="shared" ref="C12:Q13" si="1">C$15&amp;$C8</f>
        <v>C21</v>
      </c>
      <c r="D12" s="5" t="str">
        <f t="shared" si="1"/>
        <v>D21</v>
      </c>
      <c r="E12" s="5" t="str">
        <f t="shared" si="1"/>
        <v>E21</v>
      </c>
      <c r="F12" s="5" t="str">
        <f t="shared" si="1"/>
        <v>F21</v>
      </c>
      <c r="G12" s="5" t="str">
        <f t="shared" ref="G12:Q12" si="2">G15&amp;$C8</f>
        <v>G21</v>
      </c>
      <c r="H12" s="5" t="str">
        <f t="shared" si="2"/>
        <v>H21</v>
      </c>
      <c r="I12" s="5" t="str">
        <f t="shared" si="2"/>
        <v>I21</v>
      </c>
      <c r="J12" s="5" t="str">
        <f t="shared" si="2"/>
        <v>J21</v>
      </c>
      <c r="K12" s="5" t="str">
        <f t="shared" si="2"/>
        <v>K21</v>
      </c>
      <c r="L12" s="5" t="str">
        <f t="shared" si="2"/>
        <v>L21</v>
      </c>
      <c r="M12" s="5" t="str">
        <f t="shared" si="2"/>
        <v>M21</v>
      </c>
      <c r="N12" s="5" t="str">
        <f t="shared" si="2"/>
        <v>N21</v>
      </c>
      <c r="O12" s="5" t="str">
        <f t="shared" si="2"/>
        <v>O21</v>
      </c>
      <c r="P12" s="5" t="str">
        <f t="shared" si="2"/>
        <v>P21</v>
      </c>
      <c r="Q12" s="5" t="str">
        <f t="shared" si="2"/>
        <v>Q21</v>
      </c>
      <c r="R12" s="19"/>
      <c r="S12" s="19"/>
      <c r="T12" s="19"/>
      <c r="U12" s="19">
        <v>1.4</v>
      </c>
      <c r="V12" s="19">
        <f t="shared" ca="1" si="0"/>
        <v>-3.4840306819829421E-2</v>
      </c>
      <c r="W12" s="19"/>
      <c r="X12" s="19"/>
      <c r="Y12" s="19"/>
      <c r="Z12" s="19"/>
      <c r="AA12" s="19">
        <v>12</v>
      </c>
      <c r="AB12" s="19" t="s">
        <v>123</v>
      </c>
      <c r="AC12" s="19"/>
      <c r="AD12" s="19"/>
      <c r="AE12" s="19"/>
      <c r="AF12" s="19"/>
      <c r="AG12" s="19"/>
      <c r="AH12" s="19"/>
      <c r="AI12" s="19"/>
    </row>
    <row r="13" spans="1:35">
      <c r="A13" s="19"/>
      <c r="B13" s="19"/>
      <c r="C13" s="5" t="str">
        <f t="shared" si="1"/>
        <v>C51</v>
      </c>
      <c r="D13" s="5" t="str">
        <f t="shared" si="1"/>
        <v>D51</v>
      </c>
      <c r="E13" s="5" t="str">
        <f t="shared" si="1"/>
        <v>E51</v>
      </c>
      <c r="F13" s="5" t="str">
        <f t="shared" si="1"/>
        <v>F51</v>
      </c>
      <c r="G13" s="5" t="str">
        <f t="shared" si="1"/>
        <v>G51</v>
      </c>
      <c r="H13" s="5" t="str">
        <f t="shared" si="1"/>
        <v>H51</v>
      </c>
      <c r="I13" s="5" t="str">
        <f t="shared" si="1"/>
        <v>I51</v>
      </c>
      <c r="J13" s="5" t="str">
        <f t="shared" si="1"/>
        <v>J51</v>
      </c>
      <c r="K13" s="5" t="str">
        <f t="shared" si="1"/>
        <v>K51</v>
      </c>
      <c r="L13" s="5" t="str">
        <f t="shared" si="1"/>
        <v>L51</v>
      </c>
      <c r="M13" s="5" t="str">
        <f t="shared" si="1"/>
        <v>M51</v>
      </c>
      <c r="N13" s="5" t="str">
        <f t="shared" si="1"/>
        <v>N51</v>
      </c>
      <c r="O13" s="5" t="str">
        <f t="shared" si="1"/>
        <v>O51</v>
      </c>
      <c r="P13" s="5" t="str">
        <f t="shared" si="1"/>
        <v>P51</v>
      </c>
      <c r="Q13" s="5" t="str">
        <f t="shared" si="1"/>
        <v>Q51</v>
      </c>
      <c r="R13" s="19"/>
      <c r="S13" s="19"/>
      <c r="T13" s="19"/>
      <c r="U13" s="19">
        <v>1.6</v>
      </c>
      <c r="V13" s="19">
        <f t="shared" ca="1" si="0"/>
        <v>-3.5586762625150016E-2</v>
      </c>
      <c r="W13" s="19"/>
      <c r="X13" s="19"/>
      <c r="Y13" s="19"/>
      <c r="Z13" s="19"/>
      <c r="AA13" s="19">
        <v>13</v>
      </c>
      <c r="AB13" s="19" t="s">
        <v>125</v>
      </c>
      <c r="AC13" s="19"/>
      <c r="AD13" s="19"/>
      <c r="AE13" s="19"/>
      <c r="AF13" s="19"/>
      <c r="AG13" s="19"/>
      <c r="AH13" s="19"/>
      <c r="AI13" s="19"/>
    </row>
    <row r="14" spans="1: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1.8</v>
      </c>
      <c r="V14" s="19">
        <f t="shared" ca="1" si="0"/>
        <v>-3.5407311572698157E-2</v>
      </c>
      <c r="W14" s="19"/>
      <c r="X14" s="19"/>
      <c r="Y14" s="19"/>
      <c r="Z14" s="19"/>
      <c r="AA14" s="19">
        <v>14</v>
      </c>
      <c r="AB14" s="19" t="s">
        <v>126</v>
      </c>
      <c r="AC14" s="19"/>
      <c r="AD14" s="19"/>
      <c r="AE14" s="19"/>
      <c r="AF14" s="19"/>
      <c r="AG14" s="19"/>
      <c r="AH14" s="19"/>
      <c r="AI14" s="19"/>
    </row>
    <row r="15" spans="1:35">
      <c r="A15" s="25" t="s">
        <v>130</v>
      </c>
      <c r="B15" s="25">
        <f>C9-C8+1</f>
        <v>31</v>
      </c>
      <c r="C15" s="5" t="str">
        <f t="shared" ref="C15:Q15" si="3">VLOOKUP(C16,$AA1:$AB26,2,FALSE)</f>
        <v>C</v>
      </c>
      <c r="D15" s="5" t="str">
        <f t="shared" si="3"/>
        <v>D</v>
      </c>
      <c r="E15" s="5" t="str">
        <f t="shared" si="3"/>
        <v>E</v>
      </c>
      <c r="F15" s="5" t="str">
        <f t="shared" si="3"/>
        <v>F</v>
      </c>
      <c r="G15" s="5" t="str">
        <f t="shared" si="3"/>
        <v>G</v>
      </c>
      <c r="H15" s="5" t="str">
        <f t="shared" si="3"/>
        <v>H</v>
      </c>
      <c r="I15" s="5" t="str">
        <f t="shared" si="3"/>
        <v>I</v>
      </c>
      <c r="J15" s="5" t="str">
        <f t="shared" si="3"/>
        <v>J</v>
      </c>
      <c r="K15" s="5" t="str">
        <f t="shared" si="3"/>
        <v>K</v>
      </c>
      <c r="L15" s="5" t="str">
        <f t="shared" si="3"/>
        <v>L</v>
      </c>
      <c r="M15" s="5" t="str">
        <f t="shared" si="3"/>
        <v>M</v>
      </c>
      <c r="N15" s="5" t="str">
        <f t="shared" si="3"/>
        <v>N</v>
      </c>
      <c r="O15" s="5" t="str">
        <f t="shared" si="3"/>
        <v>O</v>
      </c>
      <c r="P15" s="5" t="str">
        <f t="shared" si="3"/>
        <v>P</v>
      </c>
      <c r="Q15" s="5" t="str">
        <f t="shared" si="3"/>
        <v>Q</v>
      </c>
      <c r="R15" s="19"/>
      <c r="S15" s="19"/>
      <c r="T15" s="19"/>
      <c r="U15" s="19">
        <v>2</v>
      </c>
      <c r="V15" s="19">
        <f t="shared" ca="1" si="0"/>
        <v>-3.430195366247385E-2</v>
      </c>
      <c r="W15" s="19"/>
      <c r="X15" s="19"/>
      <c r="Y15" s="19"/>
      <c r="Z15" s="19"/>
      <c r="AA15" s="19">
        <v>15</v>
      </c>
      <c r="AB15" s="19" t="s">
        <v>127</v>
      </c>
      <c r="AC15" s="19"/>
      <c r="AD15" s="19"/>
      <c r="AE15" s="19"/>
      <c r="AF15" s="19"/>
      <c r="AG15" s="19"/>
      <c r="AH15" s="19"/>
      <c r="AI15" s="19"/>
    </row>
    <row r="16" spans="1:35">
      <c r="A16" s="5"/>
      <c r="B16" s="19"/>
      <c r="C16" s="5">
        <f>COLUMN()</f>
        <v>3</v>
      </c>
      <c r="D16" s="5">
        <f>COLUMN()</f>
        <v>4</v>
      </c>
      <c r="E16" s="5">
        <f>COLUMN()</f>
        <v>5</v>
      </c>
      <c r="F16" s="5">
        <f>COLUMN()</f>
        <v>6</v>
      </c>
      <c r="G16" s="5">
        <f>COLUMN()</f>
        <v>7</v>
      </c>
      <c r="H16" s="5">
        <f>COLUMN()</f>
        <v>8</v>
      </c>
      <c r="I16" s="5">
        <f>COLUMN()</f>
        <v>9</v>
      </c>
      <c r="J16" s="5">
        <f>COLUMN()</f>
        <v>10</v>
      </c>
      <c r="K16" s="5">
        <f>COLUMN()</f>
        <v>11</v>
      </c>
      <c r="L16" s="5">
        <f>COLUMN()</f>
        <v>12</v>
      </c>
      <c r="M16" s="5">
        <f>COLUMN()</f>
        <v>13</v>
      </c>
      <c r="N16" s="5">
        <f>COLUMN()</f>
        <v>14</v>
      </c>
      <c r="O16" s="5">
        <f>COLUMN()</f>
        <v>15</v>
      </c>
      <c r="P16" s="5">
        <f>COLUMN()</f>
        <v>16</v>
      </c>
      <c r="Q16" s="5">
        <f>COLUMN()</f>
        <v>17</v>
      </c>
      <c r="R16" s="19"/>
      <c r="S16" s="19"/>
      <c r="T16" s="19"/>
      <c r="U16" s="19">
        <v>2.2000000000000002</v>
      </c>
      <c r="V16" s="19">
        <f t="shared" ca="1" si="0"/>
        <v>-3.2270688894477095E-2</v>
      </c>
      <c r="W16" s="19"/>
      <c r="X16" s="19"/>
      <c r="Y16" s="19"/>
      <c r="Z16" s="19"/>
      <c r="AA16" s="19">
        <v>16</v>
      </c>
      <c r="AB16" s="19" t="s">
        <v>128</v>
      </c>
      <c r="AC16" s="19"/>
      <c r="AD16" s="19"/>
      <c r="AE16" s="19"/>
      <c r="AF16" s="19"/>
      <c r="AG16" s="19"/>
      <c r="AH16" s="19"/>
      <c r="AI16" s="19"/>
    </row>
    <row r="17" spans="1:35">
      <c r="A17" s="25" t="s">
        <v>129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2.4</v>
      </c>
      <c r="V17" s="19">
        <f t="shared" ca="1" si="0"/>
        <v>-2.9313517268707873E-2</v>
      </c>
      <c r="W17" s="19"/>
      <c r="X17" s="19"/>
      <c r="Y17" s="19"/>
      <c r="Z17" s="19"/>
      <c r="AA17" s="19">
        <v>17</v>
      </c>
      <c r="AB17" s="19" t="s">
        <v>131</v>
      </c>
      <c r="AC17" s="19"/>
      <c r="AD17" s="19"/>
      <c r="AE17" s="19"/>
      <c r="AF17" s="19"/>
      <c r="AG17" s="19"/>
      <c r="AH17" s="19"/>
      <c r="AI17" s="19"/>
    </row>
    <row r="18" spans="1:35">
      <c r="A18" s="82">
        <v>10000</v>
      </c>
      <c r="B18" s="82">
        <v>1</v>
      </c>
      <c r="C18" s="19">
        <f ca="1">SUM(INDIRECT(C12):INDIRECT(C13))</f>
        <v>20.6</v>
      </c>
      <c r="D18" s="83">
        <f ca="1">SUM(INDIRECT(D12):INDIRECT(D13))</f>
        <v>39.144299999999994</v>
      </c>
      <c r="E18" s="83">
        <f ca="1">SUM(INDIRECT(E12):INDIRECT(E13))</f>
        <v>-0.32809250735590467</v>
      </c>
      <c r="F18" s="25">
        <f ca="1">SUM(INDIRECT(F12):INDIRECT(F13))</f>
        <v>38.484569999999998</v>
      </c>
      <c r="G18" s="25">
        <f ca="1">SUM(INDIRECT(G12):INDIRECT(G13))</f>
        <v>-0.49430751301770215</v>
      </c>
      <c r="H18" s="25">
        <f ca="1">SUM(INDIRECT(H12):INDIRECT(H13))</f>
        <v>91.722248075500005</v>
      </c>
      <c r="I18" s="25">
        <f ca="1">SUM(INDIRECT(I12):INDIRECT(I13))</f>
        <v>231.00615106120642</v>
      </c>
      <c r="J18" s="25">
        <f ca="1">SUM(INDIRECT(J12):INDIRECT(J13))</f>
        <v>603.10097893062118</v>
      </c>
      <c r="K18" s="25">
        <f ca="1">SUM(INDIRECT(K12):INDIRECT(K13))</f>
        <v>-0.99543792136010167</v>
      </c>
      <c r="L18" s="25">
        <f ca="1">SUM(INDIRECT(L12):INDIRECT(L13))</f>
        <v>-2.2412992833657412</v>
      </c>
      <c r="M18" s="19"/>
      <c r="N18" s="19">
        <f ca="1">SUM(INDIRECT(N12):INDIRECT(N13))</f>
        <v>9.9925965905009483E-4</v>
      </c>
      <c r="O18" s="19">
        <f ca="1">SQRT(SUM(INDIRECT(O12):INDIRECT(O13)))</f>
        <v>2383.7986401959547</v>
      </c>
      <c r="P18" s="19">
        <f ca="1">SQRT(SUM(INDIRECT(P12):INDIRECT(P13)))</f>
        <v>3795.7025882074977</v>
      </c>
      <c r="Q18" s="19">
        <f ca="1">SQRT(SUM(INDIRECT(Q12):INDIRECT(Q13)))</f>
        <v>1336.5768509578027</v>
      </c>
      <c r="R18" s="19"/>
      <c r="S18" s="19"/>
      <c r="T18" s="19"/>
      <c r="U18" s="19">
        <v>2.6</v>
      </c>
      <c r="V18" s="19">
        <f t="shared" ca="1" si="0"/>
        <v>-2.5430438785166223E-2</v>
      </c>
      <c r="W18" s="19"/>
      <c r="X18" s="19"/>
      <c r="Y18" s="19"/>
      <c r="Z18" s="19"/>
      <c r="AA18" s="19">
        <v>18</v>
      </c>
      <c r="AB18" s="19" t="s">
        <v>132</v>
      </c>
      <c r="AC18" s="19"/>
      <c r="AD18" s="19"/>
      <c r="AE18" s="19"/>
      <c r="AF18" s="19"/>
      <c r="AG18" s="19"/>
      <c r="AH18" s="19"/>
      <c r="AI18" s="19"/>
    </row>
    <row r="19" spans="1:35">
      <c r="A19" s="84" t="s">
        <v>133</v>
      </c>
      <c r="B19" s="19"/>
      <c r="C19" s="19"/>
      <c r="D19" s="19"/>
      <c r="E19" s="19"/>
      <c r="F19" s="85" t="s">
        <v>134</v>
      </c>
      <c r="G19" s="85" t="s">
        <v>135</v>
      </c>
      <c r="H19" s="85" t="s">
        <v>136</v>
      </c>
      <c r="I19" s="85" t="s">
        <v>137</v>
      </c>
      <c r="J19" s="85" t="s">
        <v>138</v>
      </c>
      <c r="K19" s="85" t="s">
        <v>139</v>
      </c>
      <c r="L19" s="85" t="s">
        <v>140</v>
      </c>
      <c r="M19" s="86"/>
      <c r="N19" s="86"/>
      <c r="O19" s="86"/>
      <c r="P19" s="86"/>
      <c r="Q19" s="86"/>
      <c r="R19" s="19"/>
      <c r="S19" s="19"/>
      <c r="T19" s="19"/>
      <c r="U19" s="19">
        <v>2.8</v>
      </c>
      <c r="V19" s="19">
        <f t="shared" ca="1" si="0"/>
        <v>-2.062145344385212E-2</v>
      </c>
      <c r="W19" s="19"/>
      <c r="X19" s="19"/>
      <c r="Y19" s="19"/>
      <c r="Z19" s="19"/>
      <c r="AA19" s="19">
        <v>19</v>
      </c>
      <c r="AB19" s="19" t="s">
        <v>141</v>
      </c>
      <c r="AC19" s="19"/>
      <c r="AD19" s="19"/>
      <c r="AE19" s="19"/>
      <c r="AF19" s="19"/>
      <c r="AG19" s="19"/>
      <c r="AH19" s="19"/>
      <c r="AI19" s="19"/>
    </row>
    <row r="20" spans="1:35" ht="15" thickBot="1">
      <c r="A20" s="8" t="s">
        <v>142</v>
      </c>
      <c r="B20" s="8" t="s">
        <v>143</v>
      </c>
      <c r="C20" s="8" t="s">
        <v>156</v>
      </c>
      <c r="D20" s="8" t="s">
        <v>142</v>
      </c>
      <c r="E20" s="8" t="s">
        <v>143</v>
      </c>
      <c r="F20" s="8" t="s">
        <v>157</v>
      </c>
      <c r="G20" s="8" t="s">
        <v>158</v>
      </c>
      <c r="H20" s="8" t="s">
        <v>167</v>
      </c>
      <c r="I20" s="8" t="s">
        <v>168</v>
      </c>
      <c r="J20" s="8" t="s">
        <v>169</v>
      </c>
      <c r="K20" s="8" t="s">
        <v>159</v>
      </c>
      <c r="L20" s="8" t="s">
        <v>170</v>
      </c>
      <c r="M20" s="58" t="s">
        <v>144</v>
      </c>
      <c r="N20" s="8" t="s">
        <v>171</v>
      </c>
      <c r="O20" s="8" t="s">
        <v>145</v>
      </c>
      <c r="P20" s="8" t="s">
        <v>146</v>
      </c>
      <c r="Q20" s="8" t="s">
        <v>147</v>
      </c>
      <c r="R20" s="55" t="s">
        <v>148</v>
      </c>
      <c r="S20" s="19"/>
      <c r="T20" s="19"/>
      <c r="U20" s="19">
        <v>3</v>
      </c>
      <c r="V20" s="19">
        <f t="shared" ca="1" si="0"/>
        <v>-1.4886561244765562E-2</v>
      </c>
      <c r="W20" s="19"/>
      <c r="X20" s="19"/>
      <c r="Y20" s="19"/>
      <c r="Z20" s="19"/>
      <c r="AA20" s="19">
        <v>20</v>
      </c>
      <c r="AB20" s="19" t="s">
        <v>149</v>
      </c>
      <c r="AC20" s="19"/>
      <c r="AD20" s="19"/>
      <c r="AE20" s="19"/>
      <c r="AF20" s="19"/>
      <c r="AG20" s="19"/>
      <c r="AH20" s="19"/>
      <c r="AI20" s="19"/>
    </row>
    <row r="21" spans="1:35">
      <c r="A21" s="87">
        <v>-4572.5</v>
      </c>
      <c r="B21" s="87">
        <v>1.8318341855774634E-2</v>
      </c>
      <c r="C21" s="88">
        <v>0.1</v>
      </c>
      <c r="D21" s="89">
        <f>A21/A$18</f>
        <v>-0.45724999999999999</v>
      </c>
      <c r="E21" s="89">
        <f>B21/B$18</f>
        <v>1.8318341855774634E-2</v>
      </c>
      <c r="F21" s="31">
        <f>$C21*D21</f>
        <v>-4.5725000000000002E-2</v>
      </c>
      <c r="G21" s="31">
        <f>$C21*E21</f>
        <v>1.8318341855774634E-3</v>
      </c>
      <c r="H21" s="31">
        <f>C21*D21*D21</f>
        <v>2.0907756249999999E-2</v>
      </c>
      <c r="I21" s="31">
        <f>C21*D21*D21*D21</f>
        <v>-9.5600715453124999E-3</v>
      </c>
      <c r="J21" s="31">
        <f>C21*D21*D21*D21*D21</f>
        <v>4.3713427140941409E-3</v>
      </c>
      <c r="K21" s="31">
        <f>C21*E21*D21</f>
        <v>-8.3760618135529511E-4</v>
      </c>
      <c r="L21" s="31">
        <f>C21*E21*D21*D21</f>
        <v>3.8299542642470866E-4</v>
      </c>
      <c r="M21" s="31">
        <f t="shared" ref="M21:M84" ca="1" si="4">+E$4+E$5*D21+E$6*D21^2</f>
        <v>1.6313098933388264E-2</v>
      </c>
      <c r="N21" s="31">
        <f ca="1">C21*(M21-E21)^2</f>
        <v>4.0209991777806276E-7</v>
      </c>
      <c r="O21" s="52">
        <f ca="1">(C21*O$1-O$2*F21+O$3*H21)^2</f>
        <v>88692.008001804279</v>
      </c>
      <c r="P21" s="31">
        <f ca="1">(-C21*O$2+O$4*F21-O$5*H21)^2</f>
        <v>169133.84786175826</v>
      </c>
      <c r="Q21" s="31">
        <f ca="1">+(C21*O$3-F21*O$5+H21*O$6)^2</f>
        <v>12644.491117677717</v>
      </c>
      <c r="R21" s="19">
        <f t="shared" ref="R21:R84" ca="1" si="5">+E21-M21</f>
        <v>2.0052429223863695E-3</v>
      </c>
      <c r="S21" s="19"/>
      <c r="T21" s="19"/>
      <c r="U21" s="19"/>
      <c r="V21" s="19"/>
      <c r="W21" s="19"/>
      <c r="X21" s="19"/>
      <c r="Y21" s="19"/>
      <c r="Z21" s="19"/>
      <c r="AA21" s="19">
        <v>21</v>
      </c>
      <c r="AB21" s="19" t="s">
        <v>150</v>
      </c>
      <c r="AC21" s="19"/>
      <c r="AD21" s="19"/>
      <c r="AE21" s="19"/>
      <c r="AF21" s="19"/>
      <c r="AG21" s="19"/>
      <c r="AH21" s="19"/>
      <c r="AI21" s="19"/>
    </row>
    <row r="22" spans="1:35">
      <c r="A22" s="87">
        <v>-4048.5</v>
      </c>
      <c r="B22" s="87">
        <v>4.7731286387715954E-2</v>
      </c>
      <c r="C22" s="87">
        <v>0.1</v>
      </c>
      <c r="D22" s="89">
        <f t="shared" ref="D22:E85" si="6">A22/A$18</f>
        <v>-0.40484999999999999</v>
      </c>
      <c r="E22" s="89">
        <f t="shared" si="6"/>
        <v>4.7731286387715954E-2</v>
      </c>
      <c r="F22" s="31">
        <f t="shared" ref="F22:G85" si="7">$C22*D22</f>
        <v>-4.0485E-2</v>
      </c>
      <c r="G22" s="31">
        <f t="shared" si="7"/>
        <v>4.7731286387715961E-3</v>
      </c>
      <c r="H22" s="31">
        <f t="shared" ref="H22:H85" si="8">C22*D22*D22</f>
        <v>1.639035225E-2</v>
      </c>
      <c r="I22" s="31">
        <f t="shared" ref="I22:I85" si="9">C22*D22*D22*D22</f>
        <v>-6.6356341084125E-3</v>
      </c>
      <c r="J22" s="31">
        <f t="shared" ref="J22:J85" si="10">C22*D22*D22*D22*D22</f>
        <v>2.6864364687908004E-3</v>
      </c>
      <c r="K22" s="31">
        <f t="shared" ref="K22:K85" si="11">C22*E22*D22</f>
        <v>-1.9324011294066807E-3</v>
      </c>
      <c r="L22" s="31">
        <f t="shared" ref="L22:L85" si="12">C22*E22*D22*D22</f>
        <v>7.8233259724029471E-4</v>
      </c>
      <c r="M22" s="31">
        <f t="shared" ca="1" si="4"/>
        <v>1.3775283619005319E-2</v>
      </c>
      <c r="N22" s="31">
        <f t="shared" ref="N22:N85" ca="1" si="13">C22*(M22-E22)^2</f>
        <v>1.1530101240286845E-4</v>
      </c>
      <c r="O22" s="52">
        <f t="shared" ref="O22:O85" ca="1" si="14">(C22*O$1-O$2*F22+O$3*H22)^2</f>
        <v>81260.75874495582</v>
      </c>
      <c r="P22" s="31">
        <f t="shared" ref="P22:P85" ca="1" si="15">(-C22*O$2+O$4*F22-O$5*H22)^2</f>
        <v>147986.8163797489</v>
      </c>
      <c r="Q22" s="31">
        <f t="shared" ref="Q22:Q85" ca="1" si="16">+(C22*O$3-F22*O$5+H22*O$6)^2</f>
        <v>10850.065477166569</v>
      </c>
      <c r="R22" s="19">
        <f t="shared" ca="1" si="5"/>
        <v>3.3956002768710636E-2</v>
      </c>
      <c r="S22" s="19"/>
      <c r="T22" s="19"/>
      <c r="U22" s="19"/>
      <c r="V22" s="19"/>
      <c r="W22" s="19"/>
      <c r="X22" s="19"/>
      <c r="Y22" s="19"/>
      <c r="Z22" s="19"/>
      <c r="AA22" s="19">
        <v>22</v>
      </c>
      <c r="AB22" s="19" t="s">
        <v>85</v>
      </c>
      <c r="AC22" s="19"/>
      <c r="AD22" s="19"/>
      <c r="AE22" s="19"/>
      <c r="AF22" s="19"/>
      <c r="AG22" s="19"/>
      <c r="AH22" s="19"/>
      <c r="AI22" s="19"/>
    </row>
    <row r="23" spans="1:35">
      <c r="A23" s="87">
        <v>-4035</v>
      </c>
      <c r="B23" s="87">
        <v>2.6377421403594781E-2</v>
      </c>
      <c r="C23" s="87">
        <v>0.1</v>
      </c>
      <c r="D23" s="89">
        <f t="shared" si="6"/>
        <v>-0.40350000000000003</v>
      </c>
      <c r="E23" s="89">
        <f t="shared" si="6"/>
        <v>2.6377421403594781E-2</v>
      </c>
      <c r="F23" s="31">
        <f t="shared" si="7"/>
        <v>-4.0350000000000004E-2</v>
      </c>
      <c r="G23" s="31">
        <f t="shared" si="7"/>
        <v>2.6377421403594782E-3</v>
      </c>
      <c r="H23" s="31">
        <f t="shared" si="8"/>
        <v>1.6281225000000003E-2</v>
      </c>
      <c r="I23" s="31">
        <f t="shared" si="9"/>
        <v>-6.5694742875000017E-3</v>
      </c>
      <c r="J23" s="31">
        <f t="shared" si="10"/>
        <v>2.650782875006251E-3</v>
      </c>
      <c r="K23" s="31">
        <f t="shared" si="11"/>
        <v>-1.0643289536350494E-3</v>
      </c>
      <c r="L23" s="31">
        <f t="shared" si="12"/>
        <v>4.2945673279174248E-4</v>
      </c>
      <c r="M23" s="31">
        <f t="shared" ca="1" si="4"/>
        <v>1.3710740799001571E-2</v>
      </c>
      <c r="N23" s="31">
        <f t="shared" ca="1" si="13"/>
        <v>1.6044479753877783E-5</v>
      </c>
      <c r="O23" s="52">
        <f t="shared" ca="1" si="14"/>
        <v>81075.572301419874</v>
      </c>
      <c r="P23" s="31">
        <f t="shared" ca="1" si="15"/>
        <v>147467.50030236263</v>
      </c>
      <c r="Q23" s="31">
        <f t="shared" ca="1" si="16"/>
        <v>10806.264767571618</v>
      </c>
      <c r="R23" s="19">
        <f t="shared" ca="1" si="5"/>
        <v>1.266668060459321E-2</v>
      </c>
      <c r="S23" s="19"/>
      <c r="T23" s="19"/>
      <c r="U23" s="19"/>
      <c r="V23" s="19"/>
      <c r="W23" s="19"/>
      <c r="X23" s="19"/>
      <c r="Y23" s="19"/>
      <c r="Z23" s="19"/>
      <c r="AA23" s="19">
        <v>23</v>
      </c>
      <c r="AB23" s="19" t="s">
        <v>151</v>
      </c>
      <c r="AC23" s="19"/>
      <c r="AD23" s="19"/>
      <c r="AE23" s="19"/>
      <c r="AF23" s="19"/>
      <c r="AG23" s="19"/>
      <c r="AH23" s="19"/>
      <c r="AI23" s="19"/>
    </row>
    <row r="24" spans="1:35">
      <c r="A24" s="87">
        <v>-4017</v>
      </c>
      <c r="B24" s="87">
        <v>2.623893476993544E-2</v>
      </c>
      <c r="C24" s="87">
        <v>0.1</v>
      </c>
      <c r="D24" s="89">
        <f t="shared" si="6"/>
        <v>-0.4017</v>
      </c>
      <c r="E24" s="89">
        <f t="shared" si="6"/>
        <v>2.623893476993544E-2</v>
      </c>
      <c r="F24" s="31">
        <f t="shared" si="7"/>
        <v>-4.0170000000000004E-2</v>
      </c>
      <c r="G24" s="31">
        <f t="shared" si="7"/>
        <v>2.623893476993544E-3</v>
      </c>
      <c r="H24" s="31">
        <f t="shared" si="8"/>
        <v>1.6136289000000002E-2</v>
      </c>
      <c r="I24" s="31">
        <f t="shared" si="9"/>
        <v>-6.4819472913000007E-3</v>
      </c>
      <c r="J24" s="31">
        <f t="shared" si="10"/>
        <v>2.6037982269152102E-3</v>
      </c>
      <c r="K24" s="31">
        <f t="shared" si="11"/>
        <v>-1.0540180097083067E-3</v>
      </c>
      <c r="L24" s="31">
        <f t="shared" si="12"/>
        <v>4.233990344998268E-4</v>
      </c>
      <c r="M24" s="31">
        <f t="shared" ca="1" si="4"/>
        <v>1.3624749329311778E-2</v>
      </c>
      <c r="N24" s="31">
        <f t="shared" ca="1" si="13"/>
        <v>1.5911767433044197E-5</v>
      </c>
      <c r="O24" s="52">
        <f t="shared" ca="1" si="14"/>
        <v>80829.139509513989</v>
      </c>
      <c r="P24" s="31">
        <f t="shared" ca="1" si="15"/>
        <v>146777.03263999714</v>
      </c>
      <c r="Q24" s="31">
        <f t="shared" ca="1" si="16"/>
        <v>10748.049641321313</v>
      </c>
      <c r="R24" s="19">
        <f t="shared" ca="1" si="5"/>
        <v>1.2614185440623663E-2</v>
      </c>
      <c r="S24" s="19"/>
      <c r="T24" s="19"/>
      <c r="U24" s="19"/>
      <c r="V24" s="19"/>
      <c r="W24" s="19"/>
      <c r="X24" s="19"/>
      <c r="Y24" s="19"/>
      <c r="Z24" s="19"/>
      <c r="AA24" s="19">
        <v>24</v>
      </c>
      <c r="AB24" s="19" t="s">
        <v>142</v>
      </c>
      <c r="AC24" s="19"/>
      <c r="AD24" s="19"/>
      <c r="AE24" s="19"/>
      <c r="AF24" s="19"/>
      <c r="AG24" s="19"/>
      <c r="AH24" s="19"/>
      <c r="AI24" s="19"/>
    </row>
    <row r="25" spans="1:35">
      <c r="A25" s="87">
        <v>-4015</v>
      </c>
      <c r="B25" s="87">
        <v>3.5667991811351385E-2</v>
      </c>
      <c r="C25" s="87">
        <v>0.1</v>
      </c>
      <c r="D25" s="89">
        <f t="shared" si="6"/>
        <v>-0.40150000000000002</v>
      </c>
      <c r="E25" s="89">
        <f t="shared" si="6"/>
        <v>3.5667991811351385E-2</v>
      </c>
      <c r="F25" s="31">
        <f t="shared" si="7"/>
        <v>-4.0150000000000005E-2</v>
      </c>
      <c r="G25" s="31">
        <f t="shared" si="7"/>
        <v>3.5667991811351388E-3</v>
      </c>
      <c r="H25" s="31">
        <f t="shared" si="8"/>
        <v>1.6120225000000002E-2</v>
      </c>
      <c r="I25" s="31">
        <f t="shared" si="9"/>
        <v>-6.4722703375000015E-3</v>
      </c>
      <c r="J25" s="31">
        <f t="shared" si="10"/>
        <v>2.5986165405062506E-3</v>
      </c>
      <c r="K25" s="31">
        <f t="shared" si="11"/>
        <v>-1.4320698712257584E-3</v>
      </c>
      <c r="L25" s="31">
        <f t="shared" si="12"/>
        <v>5.7497605329714203E-4</v>
      </c>
      <c r="M25" s="31">
        <f t="shared" ca="1" si="4"/>
        <v>1.3615199351102759E-2</v>
      </c>
      <c r="N25" s="31">
        <f t="shared" ca="1" si="13"/>
        <v>4.8632565529479865E-5</v>
      </c>
      <c r="O25" s="52">
        <f t="shared" ca="1" si="14"/>
        <v>80801.792093830416</v>
      </c>
      <c r="P25" s="31">
        <f t="shared" ca="1" si="15"/>
        <v>146700.45167853759</v>
      </c>
      <c r="Q25" s="31">
        <f t="shared" ca="1" si="16"/>
        <v>10741.594385893774</v>
      </c>
      <c r="R25" s="19">
        <f t="shared" ca="1" si="5"/>
        <v>2.2052792460248626E-2</v>
      </c>
      <c r="S25" s="19"/>
      <c r="T25" s="19"/>
      <c r="U25" s="19"/>
      <c r="V25" s="19"/>
      <c r="W25" s="19"/>
      <c r="X25" s="19"/>
      <c r="Y25" s="19"/>
      <c r="Z25" s="19"/>
      <c r="AA25" s="19">
        <v>25</v>
      </c>
      <c r="AB25" s="19" t="s">
        <v>143</v>
      </c>
      <c r="AC25" s="19"/>
      <c r="AD25" s="19"/>
      <c r="AE25" s="19"/>
      <c r="AF25" s="19"/>
      <c r="AG25" s="19"/>
      <c r="AH25" s="19"/>
      <c r="AI25" s="19"/>
    </row>
    <row r="26" spans="1:35">
      <c r="A26" s="87">
        <v>-3997</v>
      </c>
      <c r="B26" s="87">
        <v>3.5529505170416087E-2</v>
      </c>
      <c r="C26" s="87">
        <v>0.1</v>
      </c>
      <c r="D26" s="89">
        <f t="shared" si="6"/>
        <v>-0.3997</v>
      </c>
      <c r="E26" s="89">
        <f t="shared" si="6"/>
        <v>3.5529505170416087E-2</v>
      </c>
      <c r="F26" s="31">
        <f t="shared" si="7"/>
        <v>-3.9970000000000006E-2</v>
      </c>
      <c r="G26" s="31">
        <f t="shared" si="7"/>
        <v>3.5529505170416088E-3</v>
      </c>
      <c r="H26" s="31">
        <f t="shared" si="8"/>
        <v>1.5976009000000003E-2</v>
      </c>
      <c r="I26" s="31">
        <f t="shared" si="9"/>
        <v>-6.3856107973000011E-3</v>
      </c>
      <c r="J26" s="31">
        <f t="shared" si="10"/>
        <v>2.5523286356808105E-3</v>
      </c>
      <c r="K26" s="31">
        <f t="shared" si="11"/>
        <v>-1.4201143216615311E-3</v>
      </c>
      <c r="L26" s="31">
        <f t="shared" si="12"/>
        <v>5.6761969436811401E-4</v>
      </c>
      <c r="M26" s="31">
        <f t="shared" ca="1" si="4"/>
        <v>1.3529291213030169E-2</v>
      </c>
      <c r="N26" s="31">
        <f t="shared" ca="1" si="13"/>
        <v>4.8400941417075816E-5</v>
      </c>
      <c r="O26" s="52">
        <f t="shared" ca="1" si="14"/>
        <v>80555.971089433631</v>
      </c>
      <c r="P26" s="31">
        <f t="shared" ca="1" si="15"/>
        <v>146012.460354287</v>
      </c>
      <c r="Q26" s="31">
        <f t="shared" ca="1" si="16"/>
        <v>10683.614740479014</v>
      </c>
      <c r="R26" s="19">
        <f t="shared" ca="1" si="5"/>
        <v>2.2000213957385918E-2</v>
      </c>
      <c r="S26" s="19"/>
      <c r="T26" s="19"/>
      <c r="U26" s="19"/>
      <c r="V26" s="19"/>
      <c r="W26" s="19"/>
      <c r="X26" s="19"/>
      <c r="Y26" s="19"/>
      <c r="Z26" s="19"/>
      <c r="AA26" s="19">
        <v>26</v>
      </c>
      <c r="AB26" s="19" t="s">
        <v>152</v>
      </c>
      <c r="AC26" s="19"/>
      <c r="AD26" s="19"/>
      <c r="AE26" s="19"/>
      <c r="AF26" s="19"/>
      <c r="AG26" s="19"/>
      <c r="AH26" s="19"/>
      <c r="AI26" s="19"/>
    </row>
    <row r="27" spans="1:35">
      <c r="A27" s="87">
        <v>-709</v>
      </c>
      <c r="B27" s="87">
        <v>2.1899279250646941E-2</v>
      </c>
      <c r="C27" s="87">
        <v>0.1</v>
      </c>
      <c r="D27" s="89">
        <f t="shared" si="6"/>
        <v>-7.0900000000000005E-2</v>
      </c>
      <c r="E27" s="89">
        <f t="shared" si="6"/>
        <v>2.1899279250646941E-2</v>
      </c>
      <c r="F27" s="31">
        <f t="shared" si="7"/>
        <v>-7.0900000000000008E-3</v>
      </c>
      <c r="G27" s="31">
        <f t="shared" si="7"/>
        <v>2.189927925064694E-3</v>
      </c>
      <c r="H27" s="31">
        <f t="shared" si="8"/>
        <v>5.0268100000000005E-4</v>
      </c>
      <c r="I27" s="31">
        <f t="shared" si="9"/>
        <v>-3.5640082900000006E-5</v>
      </c>
      <c r="J27" s="31">
        <f t="shared" si="10"/>
        <v>2.5268818776100006E-6</v>
      </c>
      <c r="K27" s="31">
        <f t="shared" si="11"/>
        <v>-1.5526588988708681E-4</v>
      </c>
      <c r="L27" s="31">
        <f t="shared" si="12"/>
        <v>1.1008351592994457E-5</v>
      </c>
      <c r="M27" s="31">
        <f t="shared" ca="1" si="4"/>
        <v>-9.0517125072151156E-4</v>
      </c>
      <c r="N27" s="31">
        <f t="shared" ca="1" si="13"/>
        <v>5.2004296266936391E-5</v>
      </c>
      <c r="O27" s="52">
        <f t="shared" ca="1" si="14"/>
        <v>44086.207121458967</v>
      </c>
      <c r="P27" s="31">
        <f t="shared" ca="1" si="15"/>
        <v>53464.026847946327</v>
      </c>
      <c r="Q27" s="31">
        <f t="shared" ca="1" si="16"/>
        <v>3207.8524167926907</v>
      </c>
      <c r="R27" s="19">
        <f t="shared" ca="1" si="5"/>
        <v>2.2804450501368454E-2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87">
        <v>-669</v>
      </c>
      <c r="B28" s="87">
        <v>3.3480420061096083E-2</v>
      </c>
      <c r="C28" s="87">
        <v>0.1</v>
      </c>
      <c r="D28" s="89">
        <f t="shared" si="6"/>
        <v>-6.6900000000000001E-2</v>
      </c>
      <c r="E28" s="89">
        <f t="shared" si="6"/>
        <v>3.3480420061096083E-2</v>
      </c>
      <c r="F28" s="31">
        <f t="shared" si="7"/>
        <v>-6.6900000000000006E-3</v>
      </c>
      <c r="G28" s="31">
        <f t="shared" si="7"/>
        <v>3.3480420061096083E-3</v>
      </c>
      <c r="H28" s="31">
        <f t="shared" si="8"/>
        <v>4.4756100000000007E-4</v>
      </c>
      <c r="I28" s="31">
        <f t="shared" si="9"/>
        <v>-2.9941830900000005E-5</v>
      </c>
      <c r="J28" s="31">
        <f t="shared" si="10"/>
        <v>2.0031084872100005E-6</v>
      </c>
      <c r="K28" s="31">
        <f t="shared" si="11"/>
        <v>-2.239840102087328E-4</v>
      </c>
      <c r="L28" s="31">
        <f t="shared" si="12"/>
        <v>1.4984530282964225E-5</v>
      </c>
      <c r="M28" s="31">
        <f t="shared" ca="1" si="4"/>
        <v>-1.0653658937438432E-3</v>
      </c>
      <c r="N28" s="31">
        <f t="shared" ca="1" si="13"/>
        <v>1.1934113272376154E-4</v>
      </c>
      <c r="O28" s="52">
        <f t="shared" ca="1" si="14"/>
        <v>43736.269779887501</v>
      </c>
      <c r="P28" s="31">
        <f t="shared" ca="1" si="15"/>
        <v>52693.568467655525</v>
      </c>
      <c r="Q28" s="31">
        <f t="shared" ca="1" si="16"/>
        <v>3149.8876735258686</v>
      </c>
      <c r="R28" s="19">
        <f t="shared" ca="1" si="5"/>
        <v>3.4545785954839925E-2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>
      <c r="A29" s="87">
        <v>0</v>
      </c>
      <c r="B29" s="87">
        <v>0</v>
      </c>
      <c r="C29" s="87">
        <v>0.2</v>
      </c>
      <c r="D29" s="89">
        <f t="shared" si="6"/>
        <v>0</v>
      </c>
      <c r="E29" s="89">
        <f t="shared" si="6"/>
        <v>0</v>
      </c>
      <c r="F29" s="31">
        <f t="shared" si="7"/>
        <v>0</v>
      </c>
      <c r="G29" s="31">
        <f t="shared" si="7"/>
        <v>0</v>
      </c>
      <c r="H29" s="31">
        <f t="shared" si="8"/>
        <v>0</v>
      </c>
      <c r="I29" s="31">
        <f t="shared" si="9"/>
        <v>0</v>
      </c>
      <c r="J29" s="31">
        <f t="shared" si="10"/>
        <v>0</v>
      </c>
      <c r="K29" s="31">
        <f t="shared" si="11"/>
        <v>0</v>
      </c>
      <c r="L29" s="31">
        <f t="shared" si="12"/>
        <v>0</v>
      </c>
      <c r="M29" s="31">
        <f t="shared" ca="1" si="4"/>
        <v>-3.6897241649566539E-3</v>
      </c>
      <c r="N29" s="31">
        <f t="shared" ca="1" si="13"/>
        <v>2.7228128826930156E-6</v>
      </c>
      <c r="O29" s="52">
        <f t="shared" ca="1" si="14"/>
        <v>152714.60065968221</v>
      </c>
      <c r="P29" s="31">
        <f t="shared" ca="1" si="15"/>
        <v>163487.3334070805</v>
      </c>
      <c r="Q29" s="31">
        <f t="shared" ca="1" si="16"/>
        <v>9108.8546405488087</v>
      </c>
      <c r="R29" s="19">
        <f t="shared" ca="1" si="5"/>
        <v>3.6897241649566539E-3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>
      <c r="A30" s="87">
        <v>0.5</v>
      </c>
      <c r="B30" s="87">
        <v>-2.7427357345004566E-3</v>
      </c>
      <c r="C30" s="87">
        <v>0.2</v>
      </c>
      <c r="D30" s="89">
        <f t="shared" si="6"/>
        <v>5.0000000000000002E-5</v>
      </c>
      <c r="E30" s="89">
        <f t="shared" si="6"/>
        <v>-2.7427357345004566E-3</v>
      </c>
      <c r="F30" s="31">
        <f t="shared" si="7"/>
        <v>1.0000000000000001E-5</v>
      </c>
      <c r="G30" s="31">
        <f t="shared" si="7"/>
        <v>-5.485471469000913E-4</v>
      </c>
      <c r="H30" s="31">
        <f t="shared" si="8"/>
        <v>5.0000000000000003E-10</v>
      </c>
      <c r="I30" s="31">
        <f t="shared" si="9"/>
        <v>2.5000000000000004E-14</v>
      </c>
      <c r="J30" s="31">
        <f t="shared" si="10"/>
        <v>1.2500000000000003E-18</v>
      </c>
      <c r="K30" s="31">
        <f t="shared" si="11"/>
        <v>-2.7427357345004566E-8</v>
      </c>
      <c r="L30" s="31">
        <f t="shared" si="12"/>
        <v>-1.3713678672502283E-12</v>
      </c>
      <c r="M30" s="31">
        <f t="shared" ca="1" si="4"/>
        <v>-3.6916468253317181E-3</v>
      </c>
      <c r="N30" s="31">
        <f t="shared" ca="1" si="13"/>
        <v>1.8008645166051495E-7</v>
      </c>
      <c r="O30" s="52">
        <f t="shared" ca="1" si="14"/>
        <v>152698.80033628349</v>
      </c>
      <c r="P30" s="31">
        <f t="shared" ca="1" si="15"/>
        <v>163454.90043811433</v>
      </c>
      <c r="Q30" s="31">
        <f t="shared" ca="1" si="16"/>
        <v>9106.5092215887762</v>
      </c>
      <c r="R30" s="19">
        <f t="shared" ca="1" si="5"/>
        <v>9.4891109083126155E-4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>
      <c r="A31" s="87">
        <v>3523</v>
      </c>
      <c r="B31" s="87">
        <v>-2.4716023697692435E-2</v>
      </c>
      <c r="C31" s="87">
        <v>1</v>
      </c>
      <c r="D31" s="89">
        <f t="shared" si="6"/>
        <v>0.3523</v>
      </c>
      <c r="E31" s="89">
        <f t="shared" si="6"/>
        <v>-2.4716023697692435E-2</v>
      </c>
      <c r="F31" s="31">
        <f t="shared" si="7"/>
        <v>0.3523</v>
      </c>
      <c r="G31" s="31">
        <f t="shared" si="7"/>
        <v>-2.4716023697692435E-2</v>
      </c>
      <c r="H31" s="31">
        <f t="shared" si="8"/>
        <v>0.12411529</v>
      </c>
      <c r="I31" s="31">
        <f t="shared" si="9"/>
        <v>4.3725816667000005E-2</v>
      </c>
      <c r="J31" s="31">
        <f t="shared" si="10"/>
        <v>1.5404605211784102E-2</v>
      </c>
      <c r="K31" s="31">
        <f t="shared" si="11"/>
        <v>-8.7074551486970454E-3</v>
      </c>
      <c r="L31" s="31">
        <f t="shared" si="12"/>
        <v>-3.0676364488859691E-3</v>
      </c>
      <c r="M31" s="31">
        <f t="shared" ca="1" si="4"/>
        <v>-1.580050306370746E-2</v>
      </c>
      <c r="N31" s="31">
        <f t="shared" ca="1" si="13"/>
        <v>7.9486508175011854E-5</v>
      </c>
      <c r="O31" s="52">
        <f t="shared" ca="1" si="14"/>
        <v>1692409.7829596824</v>
      </c>
      <c r="P31" s="31">
        <f t="shared" ca="1" si="15"/>
        <v>579352.73258995544</v>
      </c>
      <c r="Q31" s="31">
        <f t="shared" ca="1" si="16"/>
        <v>9019.9786166498834</v>
      </c>
      <c r="R31" s="19">
        <f t="shared" ca="1" si="5"/>
        <v>-8.9155206339849753E-3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>
      <c r="A32" s="87">
        <v>5179.5</v>
      </c>
      <c r="B32" s="87">
        <v>-2.9799530151649378E-2</v>
      </c>
      <c r="C32" s="87">
        <v>1</v>
      </c>
      <c r="D32" s="89">
        <f t="shared" si="6"/>
        <v>0.51795000000000002</v>
      </c>
      <c r="E32" s="89">
        <f t="shared" si="6"/>
        <v>-2.9799530151649378E-2</v>
      </c>
      <c r="F32" s="31">
        <f t="shared" si="7"/>
        <v>0.51795000000000002</v>
      </c>
      <c r="G32" s="31">
        <f t="shared" si="7"/>
        <v>-2.9799530151649378E-2</v>
      </c>
      <c r="H32" s="31">
        <f t="shared" si="8"/>
        <v>0.2682722025</v>
      </c>
      <c r="I32" s="31">
        <f t="shared" si="9"/>
        <v>0.138951587284875</v>
      </c>
      <c r="J32" s="31">
        <f t="shared" si="10"/>
        <v>7.1969974634201003E-2</v>
      </c>
      <c r="K32" s="31">
        <f t="shared" si="11"/>
        <v>-1.5434666642046796E-2</v>
      </c>
      <c r="L32" s="31">
        <f t="shared" si="12"/>
        <v>-7.9943855872481387E-3</v>
      </c>
      <c r="M32" s="31">
        <f t="shared" ca="1" si="4"/>
        <v>-2.0501924323101321E-2</v>
      </c>
      <c r="N32" s="31">
        <f t="shared" ca="1" si="13"/>
        <v>8.6445474143050807E-5</v>
      </c>
      <c r="O32" s="52">
        <f t="shared" ca="1" si="14"/>
        <v>1070867.7489167657</v>
      </c>
      <c r="P32" s="31">
        <f t="shared" ca="1" si="15"/>
        <v>75015.855135839636</v>
      </c>
      <c r="Q32" s="31">
        <f t="shared" ca="1" si="16"/>
        <v>2470.7864462015004</v>
      </c>
      <c r="R32" s="19">
        <f t="shared" ca="1" si="5"/>
        <v>-9.297605828548057E-3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>
      <c r="A33" s="87">
        <v>5950.5</v>
      </c>
      <c r="B33" s="87">
        <v>-3.14980411567376E-2</v>
      </c>
      <c r="C33" s="87">
        <v>1</v>
      </c>
      <c r="D33" s="89">
        <f t="shared" si="6"/>
        <v>0.59504999999999997</v>
      </c>
      <c r="E33" s="89">
        <f t="shared" si="6"/>
        <v>-3.14980411567376E-2</v>
      </c>
      <c r="F33" s="31">
        <f t="shared" si="7"/>
        <v>0.59504999999999997</v>
      </c>
      <c r="G33" s="31">
        <f t="shared" si="7"/>
        <v>-3.14980411567376E-2</v>
      </c>
      <c r="H33" s="31">
        <f t="shared" si="8"/>
        <v>0.35408450249999995</v>
      </c>
      <c r="I33" s="31">
        <f t="shared" si="9"/>
        <v>0.21069798321262495</v>
      </c>
      <c r="J33" s="31">
        <f t="shared" si="10"/>
        <v>0.12537583491067247</v>
      </c>
      <c r="K33" s="31">
        <f t="shared" si="11"/>
        <v>-1.8742909390316708E-2</v>
      </c>
      <c r="L33" s="31">
        <f t="shared" si="12"/>
        <v>-1.1152968232707956E-2</v>
      </c>
      <c r="M33" s="31">
        <f t="shared" ca="1" si="4"/>
        <v>-2.2473533775446669E-2</v>
      </c>
      <c r="N33" s="31">
        <f t="shared" ca="1" si="13"/>
        <v>8.1441733474974491E-5</v>
      </c>
      <c r="O33" s="52">
        <f t="shared" ca="1" si="14"/>
        <v>846226.61983835767</v>
      </c>
      <c r="P33" s="31">
        <f t="shared" ca="1" si="15"/>
        <v>4913.7726297296076</v>
      </c>
      <c r="Q33" s="31">
        <f t="shared" ca="1" si="16"/>
        <v>11969.035249631877</v>
      </c>
      <c r="R33" s="19">
        <f t="shared" ca="1" si="5"/>
        <v>-9.0245073812909304E-3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>
      <c r="A34" s="87">
        <v>5995.5</v>
      </c>
      <c r="B34" s="87">
        <v>-3.1044257753819693E-2</v>
      </c>
      <c r="C34" s="87">
        <v>1</v>
      </c>
      <c r="D34" s="89">
        <f t="shared" si="6"/>
        <v>0.59955000000000003</v>
      </c>
      <c r="E34" s="89">
        <f t="shared" si="6"/>
        <v>-3.1044257753819693E-2</v>
      </c>
      <c r="F34" s="31">
        <f t="shared" si="7"/>
        <v>0.59955000000000003</v>
      </c>
      <c r="G34" s="31">
        <f t="shared" si="7"/>
        <v>-3.1044257753819693E-2</v>
      </c>
      <c r="H34" s="31">
        <f t="shared" si="8"/>
        <v>0.35946020250000005</v>
      </c>
      <c r="I34" s="31">
        <f t="shared" si="9"/>
        <v>0.21551436440887503</v>
      </c>
      <c r="J34" s="31">
        <f t="shared" si="10"/>
        <v>0.12921163718134104</v>
      </c>
      <c r="K34" s="31">
        <f t="shared" si="11"/>
        <v>-1.8612584736302597E-2</v>
      </c>
      <c r="L34" s="31">
        <f t="shared" si="12"/>
        <v>-1.1159175178650222E-2</v>
      </c>
      <c r="M34" s="31">
        <f t="shared" ca="1" si="4"/>
        <v>-2.2584358344623894E-2</v>
      </c>
      <c r="N34" s="31">
        <f t="shared" ca="1" si="13"/>
        <v>7.1569898013711426E-5</v>
      </c>
      <c r="O34" s="52">
        <f t="shared" ca="1" si="14"/>
        <v>834251.16311234189</v>
      </c>
      <c r="P34" s="31">
        <f t="shared" ca="1" si="15"/>
        <v>3440.41669271197</v>
      </c>
      <c r="Q34" s="31">
        <f t="shared" ca="1" si="16"/>
        <v>12709.70392822989</v>
      </c>
      <c r="R34" s="19">
        <f t="shared" ca="1" si="5"/>
        <v>-8.4598994091957987E-3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>
      <c r="A35" s="87">
        <v>11011</v>
      </c>
      <c r="B35" s="87">
        <v>-3.5826465202262625E-2</v>
      </c>
      <c r="C35" s="87">
        <v>0.2</v>
      </c>
      <c r="D35" s="89">
        <f t="shared" si="6"/>
        <v>1.1011</v>
      </c>
      <c r="E35" s="89">
        <f t="shared" si="6"/>
        <v>-3.5826465202262625E-2</v>
      </c>
      <c r="F35" s="31">
        <f t="shared" si="7"/>
        <v>0.22022</v>
      </c>
      <c r="G35" s="31">
        <f t="shared" si="7"/>
        <v>-7.1652930404525255E-3</v>
      </c>
      <c r="H35" s="31">
        <f t="shared" si="8"/>
        <v>0.24248424199999999</v>
      </c>
      <c r="I35" s="31">
        <f t="shared" si="9"/>
        <v>0.2669993988662</v>
      </c>
      <c r="J35" s="31">
        <f t="shared" si="10"/>
        <v>0.29399303809157279</v>
      </c>
      <c r="K35" s="31">
        <f t="shared" si="11"/>
        <v>-7.8897041668422752E-3</v>
      </c>
      <c r="L35" s="31">
        <f t="shared" si="12"/>
        <v>-8.6873532581100282E-3</v>
      </c>
      <c r="M35" s="31">
        <f t="shared" ca="1" si="4"/>
        <v>-3.199882423154872E-2</v>
      </c>
      <c r="N35" s="31">
        <f t="shared" ca="1" si="13"/>
        <v>2.9301670801375373E-6</v>
      </c>
      <c r="O35" s="52">
        <f t="shared" ca="1" si="14"/>
        <v>3756.0985508877166</v>
      </c>
      <c r="P35" s="31">
        <f t="shared" ca="1" si="15"/>
        <v>32751.430884584195</v>
      </c>
      <c r="Q35" s="31">
        <f t="shared" ca="1" si="16"/>
        <v>5797.1977839375086</v>
      </c>
      <c r="R35" s="19">
        <f t="shared" ca="1" si="5"/>
        <v>-3.8276409707139053E-3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>
      <c r="A36" s="87">
        <v>18357</v>
      </c>
      <c r="B36" s="87">
        <v>-2.7999956568237394E-2</v>
      </c>
      <c r="C36" s="87">
        <v>1</v>
      </c>
      <c r="D36" s="89">
        <f t="shared" si="6"/>
        <v>1.8357000000000001</v>
      </c>
      <c r="E36" s="89">
        <f t="shared" si="6"/>
        <v>-2.7999956568237394E-2</v>
      </c>
      <c r="F36" s="31">
        <f t="shared" si="7"/>
        <v>1.8357000000000001</v>
      </c>
      <c r="G36" s="31">
        <f t="shared" si="7"/>
        <v>-2.7999956568237394E-2</v>
      </c>
      <c r="H36" s="31">
        <f t="shared" si="8"/>
        <v>3.3697944900000003</v>
      </c>
      <c r="I36" s="31">
        <f t="shared" si="9"/>
        <v>6.1859317452930007</v>
      </c>
      <c r="J36" s="31">
        <f t="shared" si="10"/>
        <v>11.355514904834362</v>
      </c>
      <c r="K36" s="31">
        <f t="shared" si="11"/>
        <v>-5.1399520272313384E-2</v>
      </c>
      <c r="L36" s="31">
        <f t="shared" si="12"/>
        <v>-9.4354099363885682E-2</v>
      </c>
      <c r="M36" s="31">
        <f t="shared" ca="1" si="4"/>
        <v>-3.5277891634889785E-2</v>
      </c>
      <c r="N36" s="31">
        <f t="shared" ca="1" si="13"/>
        <v>5.2968338834408548E-5</v>
      </c>
      <c r="O36" s="52">
        <f t="shared" ca="1" si="14"/>
        <v>22257.013206279291</v>
      </c>
      <c r="P36" s="31">
        <f t="shared" ca="1" si="15"/>
        <v>1440540.3214879294</v>
      </c>
      <c r="Q36" s="31">
        <f t="shared" ca="1" si="16"/>
        <v>161839.66501780573</v>
      </c>
      <c r="R36" s="19">
        <f t="shared" ca="1" si="5"/>
        <v>7.2779350666523912E-3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>
      <c r="A37" s="87">
        <v>18377</v>
      </c>
      <c r="B37" s="87">
        <v>-2.8909386157465633E-2</v>
      </c>
      <c r="C37" s="87">
        <v>1</v>
      </c>
      <c r="D37" s="89">
        <f t="shared" si="6"/>
        <v>1.8376999999999999</v>
      </c>
      <c r="E37" s="89">
        <f t="shared" si="6"/>
        <v>-2.8909386157465633E-2</v>
      </c>
      <c r="F37" s="31">
        <f t="shared" si="7"/>
        <v>1.8376999999999999</v>
      </c>
      <c r="G37" s="31">
        <f t="shared" si="7"/>
        <v>-2.8909386157465633E-2</v>
      </c>
      <c r="H37" s="31">
        <f t="shared" si="8"/>
        <v>3.3771412899999995</v>
      </c>
      <c r="I37" s="31">
        <f t="shared" si="9"/>
        <v>6.2061725486329991</v>
      </c>
      <c r="J37" s="31">
        <f t="shared" si="10"/>
        <v>11.405083292622862</v>
      </c>
      <c r="K37" s="31">
        <f t="shared" si="11"/>
        <v>-5.3126778941574589E-2</v>
      </c>
      <c r="L37" s="31">
        <f t="shared" si="12"/>
        <v>-9.763108166093161E-2</v>
      </c>
      <c r="M37" s="31">
        <f t="shared" ca="1" si="4"/>
        <v>-3.5269768550992384E-2</v>
      </c>
      <c r="N37" s="31">
        <f t="shared" ca="1" si="13"/>
        <v>4.0454464191885074E-5</v>
      </c>
      <c r="O37" s="52">
        <f t="shared" ca="1" si="14"/>
        <v>22417.664668264679</v>
      </c>
      <c r="P37" s="31">
        <f t="shared" ca="1" si="15"/>
        <v>1438126.0262662005</v>
      </c>
      <c r="Q37" s="31">
        <f t="shared" ca="1" si="16"/>
        <v>161403.16516522868</v>
      </c>
      <c r="R37" s="19">
        <f t="shared" ca="1" si="5"/>
        <v>6.3603823935267506E-3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>
      <c r="A38" s="87">
        <v>19154</v>
      </c>
      <c r="B38" s="87">
        <v>-2.9920726046839263E-2</v>
      </c>
      <c r="C38" s="87">
        <v>1</v>
      </c>
      <c r="D38" s="89">
        <f t="shared" si="6"/>
        <v>1.9154</v>
      </c>
      <c r="E38" s="89">
        <f t="shared" si="6"/>
        <v>-2.9920726046839263E-2</v>
      </c>
      <c r="F38" s="31">
        <f t="shared" si="7"/>
        <v>1.9154</v>
      </c>
      <c r="G38" s="31">
        <f t="shared" si="7"/>
        <v>-2.9920726046839263E-2</v>
      </c>
      <c r="H38" s="31">
        <f t="shared" si="8"/>
        <v>3.6687571600000002</v>
      </c>
      <c r="I38" s="31">
        <f t="shared" si="9"/>
        <v>7.0271374642640003</v>
      </c>
      <c r="J38" s="31">
        <f t="shared" si="10"/>
        <v>13.459779099051266</v>
      </c>
      <c r="K38" s="31">
        <f t="shared" si="11"/>
        <v>-5.7310158670115928E-2</v>
      </c>
      <c r="L38" s="31">
        <f t="shared" si="12"/>
        <v>-0.10977187791674005</v>
      </c>
      <c r="M38" s="31">
        <f t="shared" ca="1" si="4"/>
        <v>-3.4882513564840428E-2</v>
      </c>
      <c r="N38" s="31">
        <f t="shared" ca="1" si="13"/>
        <v>2.4619335373792162E-5</v>
      </c>
      <c r="O38" s="52">
        <f t="shared" ca="1" si="14"/>
        <v>28106.571257454965</v>
      </c>
      <c r="P38" s="31">
        <f t="shared" ca="1" si="15"/>
        <v>1328299.2783169649</v>
      </c>
      <c r="Q38" s="31">
        <f t="shared" ca="1" si="16"/>
        <v>142982.29748681639</v>
      </c>
      <c r="R38" s="19">
        <f t="shared" ca="1" si="5"/>
        <v>4.961787518001165E-3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>
      <c r="A39" s="87">
        <v>19752</v>
      </c>
      <c r="B39" s="87">
        <v>-2.823267102940008E-2</v>
      </c>
      <c r="C39" s="87">
        <v>1</v>
      </c>
      <c r="D39" s="89">
        <f t="shared" si="6"/>
        <v>1.9752000000000001</v>
      </c>
      <c r="E39" s="89">
        <f t="shared" si="6"/>
        <v>-2.823267102940008E-2</v>
      </c>
      <c r="F39" s="31">
        <f t="shared" si="7"/>
        <v>1.9752000000000001</v>
      </c>
      <c r="G39" s="31">
        <f t="shared" si="7"/>
        <v>-2.823267102940008E-2</v>
      </c>
      <c r="H39" s="31">
        <f t="shared" si="8"/>
        <v>3.9014150400000003</v>
      </c>
      <c r="I39" s="31">
        <f t="shared" si="9"/>
        <v>7.7060749870080008</v>
      </c>
      <c r="J39" s="31">
        <f t="shared" si="10"/>
        <v>15.221039314338203</v>
      </c>
      <c r="K39" s="31">
        <f t="shared" si="11"/>
        <v>-5.5765171817271038E-2</v>
      </c>
      <c r="L39" s="31">
        <f t="shared" si="12"/>
        <v>-0.11014736737347376</v>
      </c>
      <c r="M39" s="31">
        <f t="shared" ca="1" si="4"/>
        <v>-3.4489305896601E-2</v>
      </c>
      <c r="N39" s="31">
        <f t="shared" ca="1" si="13"/>
        <v>3.9145479861474265E-5</v>
      </c>
      <c r="O39" s="52">
        <f t="shared" ca="1" si="14"/>
        <v>31513.988827152218</v>
      </c>
      <c r="P39" s="31">
        <f t="shared" ca="1" si="15"/>
        <v>1224282.0583818287</v>
      </c>
      <c r="Q39" s="31">
        <f t="shared" ca="1" si="16"/>
        <v>127158.65086261937</v>
      </c>
      <c r="R39" s="19">
        <f t="shared" ca="1" si="5"/>
        <v>6.2566348672009192E-3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>
      <c r="A40" s="87">
        <v>19868.5</v>
      </c>
      <c r="B40" s="87">
        <v>-2.9690098439459689E-2</v>
      </c>
      <c r="C40" s="87">
        <v>1</v>
      </c>
      <c r="D40" s="89">
        <f t="shared" si="6"/>
        <v>1.98685</v>
      </c>
      <c r="E40" s="89">
        <f t="shared" si="6"/>
        <v>-2.9690098439459689E-2</v>
      </c>
      <c r="F40" s="31">
        <f t="shared" si="7"/>
        <v>1.98685</v>
      </c>
      <c r="G40" s="31">
        <f t="shared" si="7"/>
        <v>-2.9690098439459689E-2</v>
      </c>
      <c r="H40" s="31">
        <f t="shared" si="8"/>
        <v>3.9475729225</v>
      </c>
      <c r="I40" s="31">
        <f t="shared" si="9"/>
        <v>7.8432352610691254</v>
      </c>
      <c r="J40" s="31">
        <f t="shared" si="10"/>
        <v>15.583331978455192</v>
      </c>
      <c r="K40" s="31">
        <f t="shared" si="11"/>
        <v>-5.8989772084440485E-2</v>
      </c>
      <c r="L40" s="31">
        <f t="shared" si="12"/>
        <v>-0.11720382866597058</v>
      </c>
      <c r="M40" s="31">
        <f t="shared" ca="1" si="4"/>
        <v>-3.4403068756412698E-2</v>
      </c>
      <c r="N40" s="31">
        <f t="shared" ca="1" si="13"/>
        <v>2.2212089208480148E-5</v>
      </c>
      <c r="O40" s="52">
        <f t="shared" ca="1" si="14"/>
        <v>32058.091614566445</v>
      </c>
      <c r="P40" s="31">
        <f t="shared" ca="1" si="15"/>
        <v>1202267.1911494024</v>
      </c>
      <c r="Q40" s="31">
        <f t="shared" ca="1" si="16"/>
        <v>123944.42933367174</v>
      </c>
      <c r="R40" s="19">
        <f t="shared" ca="1" si="5"/>
        <v>4.7129703169530093E-3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>
      <c r="A41" s="87">
        <v>20854</v>
      </c>
      <c r="B41" s="87">
        <v>-2.7922241883061361E-2</v>
      </c>
      <c r="C41" s="87">
        <v>1</v>
      </c>
      <c r="D41" s="89">
        <f t="shared" si="6"/>
        <v>2.0853999999999999</v>
      </c>
      <c r="E41" s="89">
        <f t="shared" si="6"/>
        <v>-2.7922241883061361E-2</v>
      </c>
      <c r="F41" s="31">
        <f t="shared" si="7"/>
        <v>2.0853999999999999</v>
      </c>
      <c r="G41" s="31">
        <f t="shared" si="7"/>
        <v>-2.7922241883061361E-2</v>
      </c>
      <c r="H41" s="31">
        <f t="shared" si="8"/>
        <v>4.3488931599999994</v>
      </c>
      <c r="I41" s="31">
        <f t="shared" si="9"/>
        <v>9.0691817958639991</v>
      </c>
      <c r="J41" s="31">
        <f t="shared" si="10"/>
        <v>18.912871717094784</v>
      </c>
      <c r="K41" s="31">
        <f t="shared" si="11"/>
        <v>-5.8229043222936157E-2</v>
      </c>
      <c r="L41" s="31">
        <f t="shared" si="12"/>
        <v>-0.12143084673711106</v>
      </c>
      <c r="M41" s="31">
        <f t="shared" ca="1" si="4"/>
        <v>-3.3547874884938253E-2</v>
      </c>
      <c r="N41" s="31">
        <f t="shared" ca="1" si="13"/>
        <v>3.1647746671806412E-5</v>
      </c>
      <c r="O41" s="52">
        <f t="shared" ca="1" si="14"/>
        <v>34884.331923820129</v>
      </c>
      <c r="P41" s="31">
        <f t="shared" ca="1" si="15"/>
        <v>997198.05192040151</v>
      </c>
      <c r="Q41" s="31">
        <f t="shared" ca="1" si="16"/>
        <v>95637.712555643986</v>
      </c>
      <c r="R41" s="19">
        <f t="shared" ca="1" si="5"/>
        <v>5.6256330018768924E-3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>
      <c r="A42" s="87">
        <v>22410.5</v>
      </c>
      <c r="B42" s="87">
        <v>-3.0758600347326137E-2</v>
      </c>
      <c r="C42" s="87">
        <v>1</v>
      </c>
      <c r="D42" s="89">
        <f t="shared" si="6"/>
        <v>2.24105</v>
      </c>
      <c r="E42" s="89">
        <f t="shared" si="6"/>
        <v>-3.0758600347326137E-2</v>
      </c>
      <c r="F42" s="31">
        <f t="shared" si="7"/>
        <v>2.24105</v>
      </c>
      <c r="G42" s="31">
        <f t="shared" si="7"/>
        <v>-3.0758600347326137E-2</v>
      </c>
      <c r="H42" s="31">
        <f t="shared" si="8"/>
        <v>5.0223051024999998</v>
      </c>
      <c r="I42" s="31">
        <f t="shared" si="9"/>
        <v>11.255236849957624</v>
      </c>
      <c r="J42" s="31">
        <f t="shared" si="10"/>
        <v>25.223548542597534</v>
      </c>
      <c r="K42" s="31">
        <f t="shared" si="11"/>
        <v>-6.8931561308375244E-2</v>
      </c>
      <c r="L42" s="31">
        <f t="shared" si="12"/>
        <v>-0.15447907547013434</v>
      </c>
      <c r="M42" s="31">
        <f t="shared" ca="1" si="4"/>
        <v>-3.1739247510056863E-2</v>
      </c>
      <c r="N42" s="31">
        <f t="shared" ca="1" si="13"/>
        <v>9.6166885777182282E-7</v>
      </c>
      <c r="O42" s="52">
        <f t="shared" ca="1" si="14"/>
        <v>32434.013244116784</v>
      </c>
      <c r="P42" s="31">
        <f t="shared" ca="1" si="15"/>
        <v>632635.11857703817</v>
      </c>
      <c r="Q42" s="31">
        <f t="shared" ca="1" si="16"/>
        <v>50845.459169913622</v>
      </c>
      <c r="R42" s="19">
        <f t="shared" ca="1" si="5"/>
        <v>9.8064716273072589E-4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>
      <c r="A43" s="87">
        <v>23911</v>
      </c>
      <c r="B43" s="87">
        <v>-3.1208555941702798E-2</v>
      </c>
      <c r="C43" s="87">
        <v>1</v>
      </c>
      <c r="D43" s="89">
        <f t="shared" si="6"/>
        <v>2.3910999999999998</v>
      </c>
      <c r="E43" s="89">
        <f t="shared" si="6"/>
        <v>-3.1208555941702798E-2</v>
      </c>
      <c r="F43" s="31">
        <f t="shared" si="7"/>
        <v>2.3910999999999998</v>
      </c>
      <c r="G43" s="31">
        <f t="shared" si="7"/>
        <v>-3.1208555941702798E-2</v>
      </c>
      <c r="H43" s="31">
        <f t="shared" si="8"/>
        <v>5.7173592099999988</v>
      </c>
      <c r="I43" s="31">
        <f t="shared" si="9"/>
        <v>13.670777607030995</v>
      </c>
      <c r="J43" s="31">
        <f t="shared" si="10"/>
        <v>32.688196336171814</v>
      </c>
      <c r="K43" s="31">
        <f t="shared" si="11"/>
        <v>-7.4622778112205551E-2</v>
      </c>
      <c r="L43" s="31">
        <f t="shared" si="12"/>
        <v>-0.17843052474409468</v>
      </c>
      <c r="M43" s="31">
        <f t="shared" ca="1" si="4"/>
        <v>-2.9464796070112514E-2</v>
      </c>
      <c r="N43" s="31">
        <f t="shared" ca="1" si="13"/>
        <v>3.0406984897685624E-6</v>
      </c>
      <c r="O43" s="52">
        <f t="shared" ca="1" si="14"/>
        <v>23033.028285502431</v>
      </c>
      <c r="P43" s="31">
        <f t="shared" ca="1" si="15"/>
        <v>294972.23550469766</v>
      </c>
      <c r="Q43" s="31">
        <f t="shared" ca="1" si="16"/>
        <v>15877.206868122808</v>
      </c>
      <c r="R43" s="19">
        <f t="shared" ca="1" si="5"/>
        <v>-1.7437598715902836E-3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>
      <c r="A44" s="87">
        <v>23911</v>
      </c>
      <c r="B44" s="87">
        <v>-3.1208555941702798E-2</v>
      </c>
      <c r="C44" s="87">
        <v>1</v>
      </c>
      <c r="D44" s="89">
        <f t="shared" si="6"/>
        <v>2.3910999999999998</v>
      </c>
      <c r="E44" s="89">
        <f t="shared" si="6"/>
        <v>-3.1208555941702798E-2</v>
      </c>
      <c r="F44" s="31">
        <f t="shared" si="7"/>
        <v>2.3910999999999998</v>
      </c>
      <c r="G44" s="31">
        <f t="shared" si="7"/>
        <v>-3.1208555941702798E-2</v>
      </c>
      <c r="H44" s="31">
        <f t="shared" si="8"/>
        <v>5.7173592099999988</v>
      </c>
      <c r="I44" s="31">
        <f t="shared" si="9"/>
        <v>13.670777607030995</v>
      </c>
      <c r="J44" s="31">
        <f t="shared" si="10"/>
        <v>32.688196336171814</v>
      </c>
      <c r="K44" s="31">
        <f t="shared" si="11"/>
        <v>-7.4622778112205551E-2</v>
      </c>
      <c r="L44" s="31">
        <f t="shared" si="12"/>
        <v>-0.17843052474409468</v>
      </c>
      <c r="M44" s="31">
        <f t="shared" ca="1" si="4"/>
        <v>-2.9464796070112514E-2</v>
      </c>
      <c r="N44" s="31">
        <f t="shared" ca="1" si="13"/>
        <v>3.0406984897685624E-6</v>
      </c>
      <c r="O44" s="52">
        <f t="shared" ca="1" si="14"/>
        <v>23033.028285502431</v>
      </c>
      <c r="P44" s="31">
        <f t="shared" ca="1" si="15"/>
        <v>294972.23550469766</v>
      </c>
      <c r="Q44" s="31">
        <f t="shared" ca="1" si="16"/>
        <v>15877.206868122808</v>
      </c>
      <c r="R44" s="19">
        <f t="shared" ca="1" si="5"/>
        <v>-1.7437598715902836E-3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>
      <c r="A45" s="87">
        <v>26556</v>
      </c>
      <c r="B45" s="87">
        <v>-2.9560620285337791E-2</v>
      </c>
      <c r="C45" s="87">
        <v>0.2</v>
      </c>
      <c r="D45" s="89">
        <f t="shared" si="6"/>
        <v>2.6556000000000002</v>
      </c>
      <c r="E45" s="89">
        <f t="shared" si="6"/>
        <v>-2.9560620285337791E-2</v>
      </c>
      <c r="F45" s="31">
        <f t="shared" si="7"/>
        <v>0.53112000000000004</v>
      </c>
      <c r="G45" s="31">
        <f t="shared" si="7"/>
        <v>-5.9121240570675585E-3</v>
      </c>
      <c r="H45" s="31">
        <f t="shared" si="8"/>
        <v>1.4104422720000003</v>
      </c>
      <c r="I45" s="31">
        <f t="shared" si="9"/>
        <v>3.7455704975232011</v>
      </c>
      <c r="J45" s="31">
        <f t="shared" si="10"/>
        <v>9.9467370132226129</v>
      </c>
      <c r="K45" s="31">
        <f t="shared" si="11"/>
        <v>-1.570023664594861E-2</v>
      </c>
      <c r="L45" s="31">
        <f t="shared" si="12"/>
        <v>-4.1693548436981129E-2</v>
      </c>
      <c r="M45" s="31">
        <f t="shared" ca="1" si="4"/>
        <v>-2.4186463020713214E-2</v>
      </c>
      <c r="N45" s="31">
        <f t="shared" ca="1" si="13"/>
        <v>5.7763132609834225E-6</v>
      </c>
      <c r="O45" s="52">
        <f t="shared" ca="1" si="14"/>
        <v>98.036546050261236</v>
      </c>
      <c r="P45" s="31">
        <f t="shared" ca="1" si="15"/>
        <v>52.750090162009549</v>
      </c>
      <c r="Q45" s="31">
        <f t="shared" ca="1" si="16"/>
        <v>354.51962216175372</v>
      </c>
      <c r="R45" s="19">
        <f t="shared" ca="1" si="5"/>
        <v>-5.3741572646245767E-3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>
      <c r="A46" s="87">
        <v>27246</v>
      </c>
      <c r="B46" s="87">
        <v>-2.5155941417324357E-2</v>
      </c>
      <c r="C46" s="87">
        <v>1</v>
      </c>
      <c r="D46" s="89">
        <f t="shared" si="6"/>
        <v>2.7246000000000001</v>
      </c>
      <c r="E46" s="89">
        <f t="shared" si="6"/>
        <v>-2.5155941417324357E-2</v>
      </c>
      <c r="F46" s="31">
        <f t="shared" si="7"/>
        <v>2.7246000000000001</v>
      </c>
      <c r="G46" s="31">
        <f t="shared" si="7"/>
        <v>-2.5155941417324357E-2</v>
      </c>
      <c r="H46" s="31">
        <f t="shared" si="8"/>
        <v>7.4234451600000009</v>
      </c>
      <c r="I46" s="31">
        <f t="shared" si="9"/>
        <v>20.225918682936005</v>
      </c>
      <c r="J46" s="31">
        <f t="shared" si="10"/>
        <v>55.107538043527441</v>
      </c>
      <c r="K46" s="31">
        <f t="shared" si="11"/>
        <v>-6.8539877985641942E-2</v>
      </c>
      <c r="L46" s="31">
        <f t="shared" si="12"/>
        <v>-0.18674375155968004</v>
      </c>
      <c r="M46" s="31">
        <f t="shared" ca="1" si="4"/>
        <v>-2.2543175252323466E-2</v>
      </c>
      <c r="N46" s="31">
        <f t="shared" ca="1" si="13"/>
        <v>6.8265470329734604E-6</v>
      </c>
      <c r="O46" s="52">
        <f t="shared" ca="1" si="14"/>
        <v>140.40226194101481</v>
      </c>
      <c r="P46" s="31">
        <f t="shared" ca="1" si="15"/>
        <v>46546.824123954575</v>
      </c>
      <c r="Q46" s="31">
        <f t="shared" ca="1" si="16"/>
        <v>25911.889360783909</v>
      </c>
      <c r="R46" s="19">
        <f t="shared" ca="1" si="5"/>
        <v>-2.6127661650008904E-3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>
      <c r="A47" s="87">
        <v>27369</v>
      </c>
      <c r="B47" s="87">
        <v>-2.4168933450710028E-2</v>
      </c>
      <c r="C47" s="87">
        <v>1</v>
      </c>
      <c r="D47" s="89">
        <f t="shared" si="6"/>
        <v>2.7368999999999999</v>
      </c>
      <c r="E47" s="89">
        <f t="shared" si="6"/>
        <v>-2.4168933450710028E-2</v>
      </c>
      <c r="F47" s="31">
        <f t="shared" si="7"/>
        <v>2.7368999999999999</v>
      </c>
      <c r="G47" s="31">
        <f t="shared" si="7"/>
        <v>-2.4168933450710028E-2</v>
      </c>
      <c r="H47" s="31">
        <f t="shared" si="8"/>
        <v>7.4906216099999998</v>
      </c>
      <c r="I47" s="31">
        <f t="shared" si="9"/>
        <v>20.501082284408998</v>
      </c>
      <c r="J47" s="31">
        <f t="shared" si="10"/>
        <v>56.109412104198981</v>
      </c>
      <c r="K47" s="31">
        <f t="shared" si="11"/>
        <v>-6.6147953961248271E-2</v>
      </c>
      <c r="L47" s="31">
        <f t="shared" si="12"/>
        <v>-0.18104033519654039</v>
      </c>
      <c r="M47" s="31">
        <f t="shared" ca="1" si="4"/>
        <v>-2.2238667625800623E-2</v>
      </c>
      <c r="N47" s="31">
        <f t="shared" ca="1" si="13"/>
        <v>3.7259261548131863E-6</v>
      </c>
      <c r="O47" s="52">
        <f t="shared" ca="1" si="14"/>
        <v>21.707029708525841</v>
      </c>
      <c r="P47" s="31">
        <f t="shared" ca="1" si="15"/>
        <v>61981.951430563218</v>
      </c>
      <c r="Q47" s="31">
        <f t="shared" ca="1" si="16"/>
        <v>30030.455876410462</v>
      </c>
      <c r="R47" s="19">
        <f t="shared" ca="1" si="5"/>
        <v>-1.9302658249094051E-3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87">
        <v>28900.5</v>
      </c>
      <c r="B48" s="87">
        <v>-1.9668504915898666E-2</v>
      </c>
      <c r="C48" s="87">
        <v>1</v>
      </c>
      <c r="D48" s="89">
        <f t="shared" si="6"/>
        <v>2.89005</v>
      </c>
      <c r="E48" s="89">
        <f t="shared" si="6"/>
        <v>-1.9668504915898666E-2</v>
      </c>
      <c r="F48" s="31">
        <f t="shared" si="7"/>
        <v>2.89005</v>
      </c>
      <c r="G48" s="31">
        <f t="shared" si="7"/>
        <v>-1.9668504915898666E-2</v>
      </c>
      <c r="H48" s="31">
        <f t="shared" si="8"/>
        <v>8.3523890025000007</v>
      </c>
      <c r="I48" s="31">
        <f t="shared" si="9"/>
        <v>24.138821836675127</v>
      </c>
      <c r="J48" s="31">
        <f t="shared" si="10"/>
        <v>69.762402049082951</v>
      </c>
      <c r="K48" s="31">
        <f t="shared" si="11"/>
        <v>-5.6842962632192941E-2</v>
      </c>
      <c r="L48" s="31">
        <f t="shared" si="12"/>
        <v>-0.16427900415516922</v>
      </c>
      <c r="M48" s="31">
        <f t="shared" ca="1" si="4"/>
        <v>-1.8153910749763857E-2</v>
      </c>
      <c r="N48" s="31">
        <f t="shared" ca="1" si="13"/>
        <v>2.2939954880895955E-6</v>
      </c>
      <c r="O48" s="52">
        <f t="shared" ca="1" si="14"/>
        <v>9400.7875498000631</v>
      </c>
      <c r="P48" s="31">
        <f t="shared" ca="1" si="15"/>
        <v>481165.97850515827</v>
      </c>
      <c r="Q48" s="31">
        <f t="shared" ca="1" si="16"/>
        <v>113607.13713672818</v>
      </c>
      <c r="R48" s="19">
        <f t="shared" ca="1" si="5"/>
        <v>-1.5145941661348084E-3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>
      <c r="A49" s="87">
        <v>28948.5</v>
      </c>
      <c r="B49" s="87">
        <v>-2.1771135950984899E-2</v>
      </c>
      <c r="C49" s="87">
        <v>1</v>
      </c>
      <c r="D49" s="89">
        <f t="shared" si="6"/>
        <v>2.8948499999999999</v>
      </c>
      <c r="E49" s="89">
        <f t="shared" si="6"/>
        <v>-2.1771135950984899E-2</v>
      </c>
      <c r="F49" s="31">
        <f t="shared" si="7"/>
        <v>2.8948499999999999</v>
      </c>
      <c r="G49" s="31">
        <f t="shared" si="7"/>
        <v>-2.1771135950984899E-2</v>
      </c>
      <c r="H49" s="31">
        <f t="shared" si="8"/>
        <v>8.3801565225000001</v>
      </c>
      <c r="I49" s="31">
        <f t="shared" si="9"/>
        <v>24.259296109159123</v>
      </c>
      <c r="J49" s="31">
        <f t="shared" si="10"/>
        <v>70.227023341599292</v>
      </c>
      <c r="K49" s="31">
        <f t="shared" si="11"/>
        <v>-6.3024172907708634E-2</v>
      </c>
      <c r="L49" s="31">
        <f t="shared" si="12"/>
        <v>-0.18244552694188032</v>
      </c>
      <c r="M49" s="31">
        <f t="shared" ca="1" si="4"/>
        <v>-1.8017112208598932E-2</v>
      </c>
      <c r="N49" s="31">
        <f t="shared" ca="1" si="13"/>
        <v>1.4092694258397545E-5</v>
      </c>
      <c r="O49" s="52">
        <f t="shared" ca="1" si="14"/>
        <v>10101.115810367157</v>
      </c>
      <c r="P49" s="31">
        <f t="shared" ca="1" si="15"/>
        <v>502015.65743467503</v>
      </c>
      <c r="Q49" s="31">
        <f t="shared" ca="1" si="16"/>
        <v>117305.47797874466</v>
      </c>
      <c r="R49" s="19">
        <f t="shared" ca="1" si="5"/>
        <v>-3.7540237423859674E-3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>
      <c r="A50" s="87">
        <v>29638.5</v>
      </c>
      <c r="B50" s="87">
        <v>-1.8746457084489521E-2</v>
      </c>
      <c r="C50" s="87">
        <v>1</v>
      </c>
      <c r="D50" s="89">
        <f t="shared" si="6"/>
        <v>2.9638499999999999</v>
      </c>
      <c r="E50" s="89">
        <f t="shared" si="6"/>
        <v>-1.8746457084489521E-2</v>
      </c>
      <c r="F50" s="31">
        <f t="shared" si="7"/>
        <v>2.9638499999999999</v>
      </c>
      <c r="G50" s="31">
        <f t="shared" si="7"/>
        <v>-1.8746457084489521E-2</v>
      </c>
      <c r="H50" s="31">
        <f t="shared" si="8"/>
        <v>8.7844068224999994</v>
      </c>
      <c r="I50" s="31">
        <f t="shared" si="9"/>
        <v>26.035664160866624</v>
      </c>
      <c r="J50" s="31">
        <f t="shared" si="10"/>
        <v>77.16580322318454</v>
      </c>
      <c r="K50" s="31">
        <f t="shared" si="11"/>
        <v>-5.5561686829864267E-2</v>
      </c>
      <c r="L50" s="31">
        <f t="shared" si="12"/>
        <v>-0.16467650551069321</v>
      </c>
      <c r="M50" s="31">
        <f t="shared" ca="1" si="4"/>
        <v>-1.5991696893088631E-2</v>
      </c>
      <c r="N50" s="31">
        <f t="shared" ca="1" si="13"/>
        <v>7.5887037121270691E-6</v>
      </c>
      <c r="O50" s="52">
        <f t="shared" ca="1" si="14"/>
        <v>23690.563272030395</v>
      </c>
      <c r="P50" s="31">
        <f t="shared" ca="1" si="15"/>
        <v>862177.20762928156</v>
      </c>
      <c r="Q50" s="31">
        <f t="shared" ca="1" si="16"/>
        <v>178769.64244440073</v>
      </c>
      <c r="R50" s="19">
        <f t="shared" ca="1" si="5"/>
        <v>-2.7547601914008901E-3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>
      <c r="A51" s="87">
        <v>30592.5</v>
      </c>
      <c r="B51" s="87">
        <v>-1.2786248909833375E-2</v>
      </c>
      <c r="C51" s="87">
        <v>1</v>
      </c>
      <c r="D51" s="89">
        <f t="shared" si="6"/>
        <v>3.05925</v>
      </c>
      <c r="E51" s="89">
        <f t="shared" si="6"/>
        <v>-1.2786248909833375E-2</v>
      </c>
      <c r="F51" s="31">
        <f t="shared" si="7"/>
        <v>3.05925</v>
      </c>
      <c r="G51" s="31">
        <f t="shared" si="7"/>
        <v>-1.2786248909833375E-2</v>
      </c>
      <c r="H51" s="31">
        <f t="shared" si="8"/>
        <v>9.3590105625</v>
      </c>
      <c r="I51" s="31">
        <f t="shared" si="9"/>
        <v>28.631553063328123</v>
      </c>
      <c r="J51" s="31">
        <f t="shared" si="10"/>
        <v>87.591078708986558</v>
      </c>
      <c r="K51" s="31">
        <f t="shared" si="11"/>
        <v>-3.9116331977407756E-2</v>
      </c>
      <c r="L51" s="31">
        <f t="shared" si="12"/>
        <v>-0.11966663860188467</v>
      </c>
      <c r="M51" s="31">
        <f t="shared" ca="1" si="4"/>
        <v>-1.300981880381126E-2</v>
      </c>
      <c r="N51" s="31">
        <f t="shared" ca="1" si="13"/>
        <v>4.9983497493282575E-8</v>
      </c>
      <c r="O51" s="52">
        <f t="shared" ca="1" si="14"/>
        <v>55343.080201220284</v>
      </c>
      <c r="P51" s="31">
        <f t="shared" ca="1" si="15"/>
        <v>1567473.1054918305</v>
      </c>
      <c r="Q51" s="31">
        <f t="shared" ca="1" si="16"/>
        <v>291878.87666188407</v>
      </c>
      <c r="R51" s="19">
        <f t="shared" ca="1" si="5"/>
        <v>2.2356989397788463E-4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>
      <c r="A52" s="87"/>
      <c r="B52" s="87"/>
      <c r="C52" s="87"/>
      <c r="D52" s="89">
        <f t="shared" si="6"/>
        <v>0</v>
      </c>
      <c r="E52" s="89">
        <f t="shared" si="6"/>
        <v>0</v>
      </c>
      <c r="F52" s="31">
        <f t="shared" si="7"/>
        <v>0</v>
      </c>
      <c r="G52" s="31">
        <f t="shared" si="7"/>
        <v>0</v>
      </c>
      <c r="H52" s="31">
        <f t="shared" si="8"/>
        <v>0</v>
      </c>
      <c r="I52" s="31">
        <f t="shared" si="9"/>
        <v>0</v>
      </c>
      <c r="J52" s="31">
        <f t="shared" si="10"/>
        <v>0</v>
      </c>
      <c r="K52" s="31">
        <f t="shared" si="11"/>
        <v>0</v>
      </c>
      <c r="L52" s="31">
        <f t="shared" si="12"/>
        <v>0</v>
      </c>
      <c r="M52" s="31">
        <f t="shared" ca="1" si="4"/>
        <v>-3.6897241649566539E-3</v>
      </c>
      <c r="N52" s="31">
        <f t="shared" ca="1" si="13"/>
        <v>0</v>
      </c>
      <c r="O52" s="52">
        <f t="shared" ca="1" si="14"/>
        <v>0</v>
      </c>
      <c r="P52" s="31">
        <f t="shared" ca="1" si="15"/>
        <v>0</v>
      </c>
      <c r="Q52" s="31">
        <f t="shared" ca="1" si="16"/>
        <v>0</v>
      </c>
      <c r="R52" s="19">
        <f t="shared" ca="1" si="5"/>
        <v>3.6897241649566539E-3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87"/>
      <c r="B53" s="87"/>
      <c r="C53" s="87"/>
      <c r="D53" s="89">
        <f t="shared" si="6"/>
        <v>0</v>
      </c>
      <c r="E53" s="89">
        <f t="shared" si="6"/>
        <v>0</v>
      </c>
      <c r="F53" s="31">
        <f t="shared" si="7"/>
        <v>0</v>
      </c>
      <c r="G53" s="31">
        <f t="shared" si="7"/>
        <v>0</v>
      </c>
      <c r="H53" s="31">
        <f t="shared" si="8"/>
        <v>0</v>
      </c>
      <c r="I53" s="31">
        <f t="shared" si="9"/>
        <v>0</v>
      </c>
      <c r="J53" s="31">
        <f t="shared" si="10"/>
        <v>0</v>
      </c>
      <c r="K53" s="31">
        <f t="shared" si="11"/>
        <v>0</v>
      </c>
      <c r="L53" s="31">
        <f t="shared" si="12"/>
        <v>0</v>
      </c>
      <c r="M53" s="31">
        <f t="shared" ca="1" si="4"/>
        <v>-3.6897241649566539E-3</v>
      </c>
      <c r="N53" s="31">
        <f t="shared" ca="1" si="13"/>
        <v>0</v>
      </c>
      <c r="O53" s="52">
        <f t="shared" ca="1" si="14"/>
        <v>0</v>
      </c>
      <c r="P53" s="31">
        <f t="shared" ca="1" si="15"/>
        <v>0</v>
      </c>
      <c r="Q53" s="31">
        <f t="shared" ca="1" si="16"/>
        <v>0</v>
      </c>
      <c r="R53" s="19">
        <f t="shared" ca="1" si="5"/>
        <v>3.6897241649566539E-3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87"/>
      <c r="B54" s="87"/>
      <c r="C54" s="87"/>
      <c r="D54" s="89">
        <f t="shared" si="6"/>
        <v>0</v>
      </c>
      <c r="E54" s="89">
        <f t="shared" si="6"/>
        <v>0</v>
      </c>
      <c r="F54" s="31">
        <f t="shared" si="7"/>
        <v>0</v>
      </c>
      <c r="G54" s="31">
        <f t="shared" si="7"/>
        <v>0</v>
      </c>
      <c r="H54" s="31">
        <f t="shared" si="8"/>
        <v>0</v>
      </c>
      <c r="I54" s="31">
        <f t="shared" si="9"/>
        <v>0</v>
      </c>
      <c r="J54" s="31">
        <f t="shared" si="10"/>
        <v>0</v>
      </c>
      <c r="K54" s="31">
        <f t="shared" si="11"/>
        <v>0</v>
      </c>
      <c r="L54" s="31">
        <f t="shared" si="12"/>
        <v>0</v>
      </c>
      <c r="M54" s="31">
        <f t="shared" ca="1" si="4"/>
        <v>-3.6897241649566539E-3</v>
      </c>
      <c r="N54" s="31">
        <f t="shared" ca="1" si="13"/>
        <v>0</v>
      </c>
      <c r="O54" s="52">
        <f t="shared" ca="1" si="14"/>
        <v>0</v>
      </c>
      <c r="P54" s="31">
        <f t="shared" ca="1" si="15"/>
        <v>0</v>
      </c>
      <c r="Q54" s="31">
        <f t="shared" ca="1" si="16"/>
        <v>0</v>
      </c>
      <c r="R54" s="19">
        <f t="shared" ca="1" si="5"/>
        <v>3.6897241649566539E-3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87"/>
      <c r="B55" s="87"/>
      <c r="C55" s="87"/>
      <c r="D55" s="89">
        <f t="shared" si="6"/>
        <v>0</v>
      </c>
      <c r="E55" s="89">
        <f t="shared" si="6"/>
        <v>0</v>
      </c>
      <c r="F55" s="31">
        <f t="shared" si="7"/>
        <v>0</v>
      </c>
      <c r="G55" s="31">
        <f t="shared" si="7"/>
        <v>0</v>
      </c>
      <c r="H55" s="31">
        <f t="shared" si="8"/>
        <v>0</v>
      </c>
      <c r="I55" s="31">
        <f t="shared" si="9"/>
        <v>0</v>
      </c>
      <c r="J55" s="31">
        <f t="shared" si="10"/>
        <v>0</v>
      </c>
      <c r="K55" s="31">
        <f t="shared" si="11"/>
        <v>0</v>
      </c>
      <c r="L55" s="31">
        <f t="shared" si="12"/>
        <v>0</v>
      </c>
      <c r="M55" s="31">
        <f t="shared" ca="1" si="4"/>
        <v>-3.6897241649566539E-3</v>
      </c>
      <c r="N55" s="31">
        <f t="shared" ca="1" si="13"/>
        <v>0</v>
      </c>
      <c r="O55" s="52">
        <f t="shared" ca="1" si="14"/>
        <v>0</v>
      </c>
      <c r="P55" s="31">
        <f t="shared" ca="1" si="15"/>
        <v>0</v>
      </c>
      <c r="Q55" s="31">
        <f t="shared" ca="1" si="16"/>
        <v>0</v>
      </c>
      <c r="R55" s="19">
        <f t="shared" ca="1" si="5"/>
        <v>3.6897241649566539E-3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87"/>
      <c r="B56" s="87"/>
      <c r="C56" s="87"/>
      <c r="D56" s="89">
        <f t="shared" si="6"/>
        <v>0</v>
      </c>
      <c r="E56" s="89">
        <f t="shared" si="6"/>
        <v>0</v>
      </c>
      <c r="F56" s="31">
        <f t="shared" si="7"/>
        <v>0</v>
      </c>
      <c r="G56" s="31">
        <f t="shared" si="7"/>
        <v>0</v>
      </c>
      <c r="H56" s="31">
        <f t="shared" si="8"/>
        <v>0</v>
      </c>
      <c r="I56" s="31">
        <f t="shared" si="9"/>
        <v>0</v>
      </c>
      <c r="J56" s="31">
        <f t="shared" si="10"/>
        <v>0</v>
      </c>
      <c r="K56" s="31">
        <f t="shared" si="11"/>
        <v>0</v>
      </c>
      <c r="L56" s="31">
        <f t="shared" si="12"/>
        <v>0</v>
      </c>
      <c r="M56" s="31">
        <f t="shared" ca="1" si="4"/>
        <v>-3.6897241649566539E-3</v>
      </c>
      <c r="N56" s="31">
        <f t="shared" ca="1" si="13"/>
        <v>0</v>
      </c>
      <c r="O56" s="52">
        <f t="shared" ca="1" si="14"/>
        <v>0</v>
      </c>
      <c r="P56" s="31">
        <f t="shared" ca="1" si="15"/>
        <v>0</v>
      </c>
      <c r="Q56" s="31">
        <f t="shared" ca="1" si="16"/>
        <v>0</v>
      </c>
      <c r="R56" s="19">
        <f t="shared" ca="1" si="5"/>
        <v>3.6897241649566539E-3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>
      <c r="A57" s="87"/>
      <c r="B57" s="87"/>
      <c r="C57" s="87"/>
      <c r="D57" s="89">
        <f t="shared" si="6"/>
        <v>0</v>
      </c>
      <c r="E57" s="89">
        <f t="shared" si="6"/>
        <v>0</v>
      </c>
      <c r="F57" s="31">
        <f t="shared" si="7"/>
        <v>0</v>
      </c>
      <c r="G57" s="31">
        <f t="shared" si="7"/>
        <v>0</v>
      </c>
      <c r="H57" s="31">
        <f t="shared" si="8"/>
        <v>0</v>
      </c>
      <c r="I57" s="31">
        <f t="shared" si="9"/>
        <v>0</v>
      </c>
      <c r="J57" s="31">
        <f t="shared" si="10"/>
        <v>0</v>
      </c>
      <c r="K57" s="31">
        <f t="shared" si="11"/>
        <v>0</v>
      </c>
      <c r="L57" s="31">
        <f t="shared" si="12"/>
        <v>0</v>
      </c>
      <c r="M57" s="31">
        <f t="shared" ca="1" si="4"/>
        <v>-3.6897241649566539E-3</v>
      </c>
      <c r="N57" s="31">
        <f t="shared" ca="1" si="13"/>
        <v>0</v>
      </c>
      <c r="O57" s="52">
        <f t="shared" ca="1" si="14"/>
        <v>0</v>
      </c>
      <c r="P57" s="31">
        <f t="shared" ca="1" si="15"/>
        <v>0</v>
      </c>
      <c r="Q57" s="31">
        <f t="shared" ca="1" si="16"/>
        <v>0</v>
      </c>
      <c r="R57" s="19">
        <f t="shared" ca="1" si="5"/>
        <v>3.6897241649566539E-3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>
      <c r="A58" s="87"/>
      <c r="B58" s="87"/>
      <c r="C58" s="87"/>
      <c r="D58" s="89">
        <f t="shared" si="6"/>
        <v>0</v>
      </c>
      <c r="E58" s="89">
        <f t="shared" si="6"/>
        <v>0</v>
      </c>
      <c r="F58" s="31">
        <f t="shared" si="7"/>
        <v>0</v>
      </c>
      <c r="G58" s="31">
        <f t="shared" si="7"/>
        <v>0</v>
      </c>
      <c r="H58" s="31">
        <f t="shared" si="8"/>
        <v>0</v>
      </c>
      <c r="I58" s="31">
        <f t="shared" si="9"/>
        <v>0</v>
      </c>
      <c r="J58" s="31">
        <f t="shared" si="10"/>
        <v>0</v>
      </c>
      <c r="K58" s="31">
        <f t="shared" si="11"/>
        <v>0</v>
      </c>
      <c r="L58" s="31">
        <f t="shared" si="12"/>
        <v>0</v>
      </c>
      <c r="M58" s="31">
        <f t="shared" ca="1" si="4"/>
        <v>-3.6897241649566539E-3</v>
      </c>
      <c r="N58" s="31">
        <f t="shared" ca="1" si="13"/>
        <v>0</v>
      </c>
      <c r="O58" s="52">
        <f t="shared" ca="1" si="14"/>
        <v>0</v>
      </c>
      <c r="P58" s="31">
        <f t="shared" ca="1" si="15"/>
        <v>0</v>
      </c>
      <c r="Q58" s="31">
        <f t="shared" ca="1" si="16"/>
        <v>0</v>
      </c>
      <c r="R58" s="19">
        <f t="shared" ca="1" si="5"/>
        <v>3.6897241649566539E-3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>
      <c r="A59" s="87"/>
      <c r="B59" s="87"/>
      <c r="C59" s="87"/>
      <c r="D59" s="89">
        <f t="shared" si="6"/>
        <v>0</v>
      </c>
      <c r="E59" s="89">
        <f t="shared" si="6"/>
        <v>0</v>
      </c>
      <c r="F59" s="31">
        <f t="shared" si="7"/>
        <v>0</v>
      </c>
      <c r="G59" s="31">
        <f t="shared" si="7"/>
        <v>0</v>
      </c>
      <c r="H59" s="31">
        <f t="shared" si="8"/>
        <v>0</v>
      </c>
      <c r="I59" s="31">
        <f t="shared" si="9"/>
        <v>0</v>
      </c>
      <c r="J59" s="31">
        <f t="shared" si="10"/>
        <v>0</v>
      </c>
      <c r="K59" s="31">
        <f t="shared" si="11"/>
        <v>0</v>
      </c>
      <c r="L59" s="31">
        <f t="shared" si="12"/>
        <v>0</v>
      </c>
      <c r="M59" s="31">
        <f t="shared" ca="1" si="4"/>
        <v>-3.6897241649566539E-3</v>
      </c>
      <c r="N59" s="31">
        <f t="shared" ca="1" si="13"/>
        <v>0</v>
      </c>
      <c r="O59" s="52">
        <f t="shared" ca="1" si="14"/>
        <v>0</v>
      </c>
      <c r="P59" s="31">
        <f t="shared" ca="1" si="15"/>
        <v>0</v>
      </c>
      <c r="Q59" s="31">
        <f t="shared" ca="1" si="16"/>
        <v>0</v>
      </c>
      <c r="R59" s="19">
        <f t="shared" ca="1" si="5"/>
        <v>3.6897241649566539E-3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>
      <c r="A60" s="87"/>
      <c r="B60" s="87"/>
      <c r="C60" s="87"/>
      <c r="D60" s="89">
        <f t="shared" si="6"/>
        <v>0</v>
      </c>
      <c r="E60" s="89">
        <f t="shared" si="6"/>
        <v>0</v>
      </c>
      <c r="F60" s="31">
        <f t="shared" si="7"/>
        <v>0</v>
      </c>
      <c r="G60" s="31">
        <f t="shared" si="7"/>
        <v>0</v>
      </c>
      <c r="H60" s="31">
        <f t="shared" si="8"/>
        <v>0</v>
      </c>
      <c r="I60" s="31">
        <f t="shared" si="9"/>
        <v>0</v>
      </c>
      <c r="J60" s="31">
        <f t="shared" si="10"/>
        <v>0</v>
      </c>
      <c r="K60" s="31">
        <f t="shared" si="11"/>
        <v>0</v>
      </c>
      <c r="L60" s="31">
        <f t="shared" si="12"/>
        <v>0</v>
      </c>
      <c r="M60" s="31">
        <f t="shared" ca="1" si="4"/>
        <v>-3.6897241649566539E-3</v>
      </c>
      <c r="N60" s="31">
        <f t="shared" ca="1" si="13"/>
        <v>0</v>
      </c>
      <c r="O60" s="52">
        <f t="shared" ca="1" si="14"/>
        <v>0</v>
      </c>
      <c r="P60" s="31">
        <f t="shared" ca="1" si="15"/>
        <v>0</v>
      </c>
      <c r="Q60" s="31">
        <f t="shared" ca="1" si="16"/>
        <v>0</v>
      </c>
      <c r="R60" s="19">
        <f t="shared" ca="1" si="5"/>
        <v>3.6897241649566539E-3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>
      <c r="A61" s="87"/>
      <c r="B61" s="87"/>
      <c r="C61" s="87"/>
      <c r="D61" s="89">
        <f t="shared" si="6"/>
        <v>0</v>
      </c>
      <c r="E61" s="89">
        <f t="shared" si="6"/>
        <v>0</v>
      </c>
      <c r="F61" s="31">
        <f t="shared" si="7"/>
        <v>0</v>
      </c>
      <c r="G61" s="31">
        <f t="shared" si="7"/>
        <v>0</v>
      </c>
      <c r="H61" s="31">
        <f t="shared" si="8"/>
        <v>0</v>
      </c>
      <c r="I61" s="31">
        <f t="shared" si="9"/>
        <v>0</v>
      </c>
      <c r="J61" s="31">
        <f t="shared" si="10"/>
        <v>0</v>
      </c>
      <c r="K61" s="31">
        <f t="shared" si="11"/>
        <v>0</v>
      </c>
      <c r="L61" s="31">
        <f t="shared" si="12"/>
        <v>0</v>
      </c>
      <c r="M61" s="31">
        <f t="shared" ca="1" si="4"/>
        <v>-3.6897241649566539E-3</v>
      </c>
      <c r="N61" s="31">
        <f t="shared" ca="1" si="13"/>
        <v>0</v>
      </c>
      <c r="O61" s="52">
        <f t="shared" ca="1" si="14"/>
        <v>0</v>
      </c>
      <c r="P61" s="31">
        <f t="shared" ca="1" si="15"/>
        <v>0</v>
      </c>
      <c r="Q61" s="31">
        <f t="shared" ca="1" si="16"/>
        <v>0</v>
      </c>
      <c r="R61" s="19">
        <f t="shared" ca="1" si="5"/>
        <v>3.6897241649566539E-3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>
      <c r="A62" s="87"/>
      <c r="B62" s="87"/>
      <c r="C62" s="87"/>
      <c r="D62" s="89">
        <f t="shared" si="6"/>
        <v>0</v>
      </c>
      <c r="E62" s="89">
        <f t="shared" si="6"/>
        <v>0</v>
      </c>
      <c r="F62" s="31">
        <f t="shared" si="7"/>
        <v>0</v>
      </c>
      <c r="G62" s="31">
        <f t="shared" si="7"/>
        <v>0</v>
      </c>
      <c r="H62" s="31">
        <f t="shared" si="8"/>
        <v>0</v>
      </c>
      <c r="I62" s="31">
        <f t="shared" si="9"/>
        <v>0</v>
      </c>
      <c r="J62" s="31">
        <f t="shared" si="10"/>
        <v>0</v>
      </c>
      <c r="K62" s="31">
        <f t="shared" si="11"/>
        <v>0</v>
      </c>
      <c r="L62" s="31">
        <f t="shared" si="12"/>
        <v>0</v>
      </c>
      <c r="M62" s="31">
        <f t="shared" ca="1" si="4"/>
        <v>-3.6897241649566539E-3</v>
      </c>
      <c r="N62" s="31">
        <f t="shared" ca="1" si="13"/>
        <v>0</v>
      </c>
      <c r="O62" s="52">
        <f t="shared" ca="1" si="14"/>
        <v>0</v>
      </c>
      <c r="P62" s="31">
        <f t="shared" ca="1" si="15"/>
        <v>0</v>
      </c>
      <c r="Q62" s="31">
        <f t="shared" ca="1" si="16"/>
        <v>0</v>
      </c>
      <c r="R62" s="19">
        <f t="shared" ca="1" si="5"/>
        <v>3.6897241649566539E-3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>
      <c r="A63" s="87"/>
      <c r="B63" s="87"/>
      <c r="C63" s="87"/>
      <c r="D63" s="89">
        <f t="shared" si="6"/>
        <v>0</v>
      </c>
      <c r="E63" s="89">
        <f t="shared" si="6"/>
        <v>0</v>
      </c>
      <c r="F63" s="31">
        <f t="shared" si="7"/>
        <v>0</v>
      </c>
      <c r="G63" s="31">
        <f t="shared" si="7"/>
        <v>0</v>
      </c>
      <c r="H63" s="31">
        <f t="shared" si="8"/>
        <v>0</v>
      </c>
      <c r="I63" s="31">
        <f t="shared" si="9"/>
        <v>0</v>
      </c>
      <c r="J63" s="31">
        <f t="shared" si="10"/>
        <v>0</v>
      </c>
      <c r="K63" s="31">
        <f t="shared" si="11"/>
        <v>0</v>
      </c>
      <c r="L63" s="31">
        <f t="shared" si="12"/>
        <v>0</v>
      </c>
      <c r="M63" s="31">
        <f t="shared" ca="1" si="4"/>
        <v>-3.6897241649566539E-3</v>
      </c>
      <c r="N63" s="31">
        <f t="shared" ca="1" si="13"/>
        <v>0</v>
      </c>
      <c r="O63" s="52">
        <f t="shared" ca="1" si="14"/>
        <v>0</v>
      </c>
      <c r="P63" s="31">
        <f t="shared" ca="1" si="15"/>
        <v>0</v>
      </c>
      <c r="Q63" s="31">
        <f t="shared" ca="1" si="16"/>
        <v>0</v>
      </c>
      <c r="R63" s="19">
        <f t="shared" ca="1" si="5"/>
        <v>3.6897241649566539E-3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87"/>
      <c r="B64" s="87"/>
      <c r="C64" s="87"/>
      <c r="D64" s="89">
        <f t="shared" si="6"/>
        <v>0</v>
      </c>
      <c r="E64" s="89">
        <f t="shared" si="6"/>
        <v>0</v>
      </c>
      <c r="F64" s="31">
        <f t="shared" si="7"/>
        <v>0</v>
      </c>
      <c r="G64" s="31">
        <f t="shared" si="7"/>
        <v>0</v>
      </c>
      <c r="H64" s="31">
        <f t="shared" si="8"/>
        <v>0</v>
      </c>
      <c r="I64" s="31">
        <f t="shared" si="9"/>
        <v>0</v>
      </c>
      <c r="J64" s="31">
        <f t="shared" si="10"/>
        <v>0</v>
      </c>
      <c r="K64" s="31">
        <f t="shared" si="11"/>
        <v>0</v>
      </c>
      <c r="L64" s="31">
        <f t="shared" si="12"/>
        <v>0</v>
      </c>
      <c r="M64" s="31">
        <f t="shared" ca="1" si="4"/>
        <v>-3.6897241649566539E-3</v>
      </c>
      <c r="N64" s="31">
        <f t="shared" ca="1" si="13"/>
        <v>0</v>
      </c>
      <c r="O64" s="52">
        <f t="shared" ca="1" si="14"/>
        <v>0</v>
      </c>
      <c r="P64" s="31">
        <f t="shared" ca="1" si="15"/>
        <v>0</v>
      </c>
      <c r="Q64" s="31">
        <f t="shared" ca="1" si="16"/>
        <v>0</v>
      </c>
      <c r="R64" s="19">
        <f t="shared" ca="1" si="5"/>
        <v>3.6897241649566539E-3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>
      <c r="A65" s="87"/>
      <c r="B65" s="87"/>
      <c r="C65" s="87"/>
      <c r="D65" s="89">
        <f t="shared" si="6"/>
        <v>0</v>
      </c>
      <c r="E65" s="89">
        <f t="shared" si="6"/>
        <v>0</v>
      </c>
      <c r="F65" s="31">
        <f t="shared" si="7"/>
        <v>0</v>
      </c>
      <c r="G65" s="31">
        <f t="shared" si="7"/>
        <v>0</v>
      </c>
      <c r="H65" s="31">
        <f t="shared" si="8"/>
        <v>0</v>
      </c>
      <c r="I65" s="31">
        <f t="shared" si="9"/>
        <v>0</v>
      </c>
      <c r="J65" s="31">
        <f t="shared" si="10"/>
        <v>0</v>
      </c>
      <c r="K65" s="31">
        <f t="shared" si="11"/>
        <v>0</v>
      </c>
      <c r="L65" s="31">
        <f t="shared" si="12"/>
        <v>0</v>
      </c>
      <c r="M65" s="31">
        <f t="shared" ca="1" si="4"/>
        <v>-3.6897241649566539E-3</v>
      </c>
      <c r="N65" s="31">
        <f t="shared" ca="1" si="13"/>
        <v>0</v>
      </c>
      <c r="O65" s="52">
        <f t="shared" ca="1" si="14"/>
        <v>0</v>
      </c>
      <c r="P65" s="31">
        <f t="shared" ca="1" si="15"/>
        <v>0</v>
      </c>
      <c r="Q65" s="31">
        <f t="shared" ca="1" si="16"/>
        <v>0</v>
      </c>
      <c r="R65" s="19">
        <f t="shared" ca="1" si="5"/>
        <v>3.6897241649566539E-3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>
      <c r="A66" s="87"/>
      <c r="B66" s="87"/>
      <c r="C66" s="87"/>
      <c r="D66" s="89">
        <f t="shared" si="6"/>
        <v>0</v>
      </c>
      <c r="E66" s="89">
        <f t="shared" si="6"/>
        <v>0</v>
      </c>
      <c r="F66" s="31">
        <f t="shared" si="7"/>
        <v>0</v>
      </c>
      <c r="G66" s="31">
        <f t="shared" si="7"/>
        <v>0</v>
      </c>
      <c r="H66" s="31">
        <f t="shared" si="8"/>
        <v>0</v>
      </c>
      <c r="I66" s="31">
        <f t="shared" si="9"/>
        <v>0</v>
      </c>
      <c r="J66" s="31">
        <f t="shared" si="10"/>
        <v>0</v>
      </c>
      <c r="K66" s="31">
        <f t="shared" si="11"/>
        <v>0</v>
      </c>
      <c r="L66" s="31">
        <f t="shared" si="12"/>
        <v>0</v>
      </c>
      <c r="M66" s="31">
        <f t="shared" ca="1" si="4"/>
        <v>-3.6897241649566539E-3</v>
      </c>
      <c r="N66" s="31">
        <f t="shared" ca="1" si="13"/>
        <v>0</v>
      </c>
      <c r="O66" s="52">
        <f t="shared" ca="1" si="14"/>
        <v>0</v>
      </c>
      <c r="P66" s="31">
        <f t="shared" ca="1" si="15"/>
        <v>0</v>
      </c>
      <c r="Q66" s="31">
        <f t="shared" ca="1" si="16"/>
        <v>0</v>
      </c>
      <c r="R66" s="19">
        <f t="shared" ca="1" si="5"/>
        <v>3.6897241649566539E-3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>
      <c r="A67" s="87"/>
      <c r="B67" s="87"/>
      <c r="C67" s="87"/>
      <c r="D67" s="89">
        <f t="shared" si="6"/>
        <v>0</v>
      </c>
      <c r="E67" s="89">
        <f t="shared" si="6"/>
        <v>0</v>
      </c>
      <c r="F67" s="31">
        <f t="shared" si="7"/>
        <v>0</v>
      </c>
      <c r="G67" s="31">
        <f t="shared" si="7"/>
        <v>0</v>
      </c>
      <c r="H67" s="31">
        <f t="shared" si="8"/>
        <v>0</v>
      </c>
      <c r="I67" s="31">
        <f t="shared" si="9"/>
        <v>0</v>
      </c>
      <c r="J67" s="31">
        <f t="shared" si="10"/>
        <v>0</v>
      </c>
      <c r="K67" s="31">
        <f t="shared" si="11"/>
        <v>0</v>
      </c>
      <c r="L67" s="31">
        <f t="shared" si="12"/>
        <v>0</v>
      </c>
      <c r="M67" s="31">
        <f t="shared" ca="1" si="4"/>
        <v>-3.6897241649566539E-3</v>
      </c>
      <c r="N67" s="31">
        <f t="shared" ca="1" si="13"/>
        <v>0</v>
      </c>
      <c r="O67" s="52">
        <f t="shared" ca="1" si="14"/>
        <v>0</v>
      </c>
      <c r="P67" s="31">
        <f t="shared" ca="1" si="15"/>
        <v>0</v>
      </c>
      <c r="Q67" s="31">
        <f t="shared" ca="1" si="16"/>
        <v>0</v>
      </c>
      <c r="R67" s="19">
        <f t="shared" ca="1" si="5"/>
        <v>3.6897241649566539E-3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>
      <c r="A68" s="87"/>
      <c r="B68" s="87"/>
      <c r="C68" s="87"/>
      <c r="D68" s="89">
        <f t="shared" si="6"/>
        <v>0</v>
      </c>
      <c r="E68" s="89">
        <f t="shared" si="6"/>
        <v>0</v>
      </c>
      <c r="F68" s="31">
        <f t="shared" si="7"/>
        <v>0</v>
      </c>
      <c r="G68" s="31">
        <f t="shared" si="7"/>
        <v>0</v>
      </c>
      <c r="H68" s="31">
        <f t="shared" si="8"/>
        <v>0</v>
      </c>
      <c r="I68" s="31">
        <f t="shared" si="9"/>
        <v>0</v>
      </c>
      <c r="J68" s="31">
        <f t="shared" si="10"/>
        <v>0</v>
      </c>
      <c r="K68" s="31">
        <f t="shared" si="11"/>
        <v>0</v>
      </c>
      <c r="L68" s="31">
        <f t="shared" si="12"/>
        <v>0</v>
      </c>
      <c r="M68" s="31">
        <f t="shared" ca="1" si="4"/>
        <v>-3.6897241649566539E-3</v>
      </c>
      <c r="N68" s="31">
        <f t="shared" ca="1" si="13"/>
        <v>0</v>
      </c>
      <c r="O68" s="52">
        <f t="shared" ca="1" si="14"/>
        <v>0</v>
      </c>
      <c r="P68" s="31">
        <f t="shared" ca="1" si="15"/>
        <v>0</v>
      </c>
      <c r="Q68" s="31">
        <f t="shared" ca="1" si="16"/>
        <v>0</v>
      </c>
      <c r="R68" s="19">
        <f t="shared" ca="1" si="5"/>
        <v>3.6897241649566539E-3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>
      <c r="A69" s="87"/>
      <c r="B69" s="87"/>
      <c r="C69" s="87"/>
      <c r="D69" s="89">
        <f t="shared" si="6"/>
        <v>0</v>
      </c>
      <c r="E69" s="89">
        <f t="shared" si="6"/>
        <v>0</v>
      </c>
      <c r="F69" s="31">
        <f t="shared" si="7"/>
        <v>0</v>
      </c>
      <c r="G69" s="31">
        <f t="shared" si="7"/>
        <v>0</v>
      </c>
      <c r="H69" s="31">
        <f t="shared" si="8"/>
        <v>0</v>
      </c>
      <c r="I69" s="31">
        <f t="shared" si="9"/>
        <v>0</v>
      </c>
      <c r="J69" s="31">
        <f t="shared" si="10"/>
        <v>0</v>
      </c>
      <c r="K69" s="31">
        <f t="shared" si="11"/>
        <v>0</v>
      </c>
      <c r="L69" s="31">
        <f t="shared" si="12"/>
        <v>0</v>
      </c>
      <c r="M69" s="31">
        <f t="shared" ca="1" si="4"/>
        <v>-3.6897241649566539E-3</v>
      </c>
      <c r="N69" s="31">
        <f t="shared" ca="1" si="13"/>
        <v>0</v>
      </c>
      <c r="O69" s="52">
        <f t="shared" ca="1" si="14"/>
        <v>0</v>
      </c>
      <c r="P69" s="31">
        <f t="shared" ca="1" si="15"/>
        <v>0</v>
      </c>
      <c r="Q69" s="31">
        <f t="shared" ca="1" si="16"/>
        <v>0</v>
      </c>
      <c r="R69" s="19">
        <f t="shared" ca="1" si="5"/>
        <v>3.6897241649566539E-3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>
      <c r="A70" s="87"/>
      <c r="B70" s="87"/>
      <c r="C70" s="87"/>
      <c r="D70" s="89">
        <f t="shared" si="6"/>
        <v>0</v>
      </c>
      <c r="E70" s="89">
        <f t="shared" si="6"/>
        <v>0</v>
      </c>
      <c r="F70" s="31">
        <f t="shared" si="7"/>
        <v>0</v>
      </c>
      <c r="G70" s="31">
        <f t="shared" si="7"/>
        <v>0</v>
      </c>
      <c r="H70" s="31">
        <f t="shared" si="8"/>
        <v>0</v>
      </c>
      <c r="I70" s="31">
        <f t="shared" si="9"/>
        <v>0</v>
      </c>
      <c r="J70" s="31">
        <f t="shared" si="10"/>
        <v>0</v>
      </c>
      <c r="K70" s="31">
        <f t="shared" si="11"/>
        <v>0</v>
      </c>
      <c r="L70" s="31">
        <f t="shared" si="12"/>
        <v>0</v>
      </c>
      <c r="M70" s="31">
        <f t="shared" ca="1" si="4"/>
        <v>-3.6897241649566539E-3</v>
      </c>
      <c r="N70" s="31">
        <f t="shared" ca="1" si="13"/>
        <v>0</v>
      </c>
      <c r="O70" s="52">
        <f t="shared" ca="1" si="14"/>
        <v>0</v>
      </c>
      <c r="P70" s="31">
        <f t="shared" ca="1" si="15"/>
        <v>0</v>
      </c>
      <c r="Q70" s="31">
        <f t="shared" ca="1" si="16"/>
        <v>0</v>
      </c>
      <c r="R70" s="19">
        <f t="shared" ca="1" si="5"/>
        <v>3.6897241649566539E-3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>
      <c r="A71" s="87"/>
      <c r="B71" s="87"/>
      <c r="C71" s="87"/>
      <c r="D71" s="89">
        <f t="shared" si="6"/>
        <v>0</v>
      </c>
      <c r="E71" s="89">
        <f t="shared" si="6"/>
        <v>0</v>
      </c>
      <c r="F71" s="31">
        <f t="shared" si="7"/>
        <v>0</v>
      </c>
      <c r="G71" s="31">
        <f t="shared" si="7"/>
        <v>0</v>
      </c>
      <c r="H71" s="31">
        <f t="shared" si="8"/>
        <v>0</v>
      </c>
      <c r="I71" s="31">
        <f t="shared" si="9"/>
        <v>0</v>
      </c>
      <c r="J71" s="31">
        <f t="shared" si="10"/>
        <v>0</v>
      </c>
      <c r="K71" s="31">
        <f t="shared" si="11"/>
        <v>0</v>
      </c>
      <c r="L71" s="31">
        <f t="shared" si="12"/>
        <v>0</v>
      </c>
      <c r="M71" s="31">
        <f t="shared" ca="1" si="4"/>
        <v>-3.6897241649566539E-3</v>
      </c>
      <c r="N71" s="31">
        <f t="shared" ca="1" si="13"/>
        <v>0</v>
      </c>
      <c r="O71" s="52">
        <f t="shared" ca="1" si="14"/>
        <v>0</v>
      </c>
      <c r="P71" s="31">
        <f t="shared" ca="1" si="15"/>
        <v>0</v>
      </c>
      <c r="Q71" s="31">
        <f t="shared" ca="1" si="16"/>
        <v>0</v>
      </c>
      <c r="R71" s="19">
        <f t="shared" ca="1" si="5"/>
        <v>3.6897241649566539E-3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>
      <c r="A72" s="87"/>
      <c r="B72" s="87"/>
      <c r="C72" s="87"/>
      <c r="D72" s="89">
        <f t="shared" si="6"/>
        <v>0</v>
      </c>
      <c r="E72" s="89">
        <f t="shared" si="6"/>
        <v>0</v>
      </c>
      <c r="F72" s="31">
        <f t="shared" si="7"/>
        <v>0</v>
      </c>
      <c r="G72" s="31">
        <f t="shared" si="7"/>
        <v>0</v>
      </c>
      <c r="H72" s="31">
        <f t="shared" si="8"/>
        <v>0</v>
      </c>
      <c r="I72" s="31">
        <f t="shared" si="9"/>
        <v>0</v>
      </c>
      <c r="J72" s="31">
        <f t="shared" si="10"/>
        <v>0</v>
      </c>
      <c r="K72" s="31">
        <f t="shared" si="11"/>
        <v>0</v>
      </c>
      <c r="L72" s="31">
        <f t="shared" si="12"/>
        <v>0</v>
      </c>
      <c r="M72" s="31">
        <f t="shared" ca="1" si="4"/>
        <v>-3.6897241649566539E-3</v>
      </c>
      <c r="N72" s="31">
        <f t="shared" ca="1" si="13"/>
        <v>0</v>
      </c>
      <c r="O72" s="52">
        <f t="shared" ca="1" si="14"/>
        <v>0</v>
      </c>
      <c r="P72" s="31">
        <f t="shared" ca="1" si="15"/>
        <v>0</v>
      </c>
      <c r="Q72" s="31">
        <f t="shared" ca="1" si="16"/>
        <v>0</v>
      </c>
      <c r="R72" s="19">
        <f t="shared" ca="1" si="5"/>
        <v>3.6897241649566539E-3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87"/>
      <c r="B73" s="87"/>
      <c r="C73" s="87"/>
      <c r="D73" s="89">
        <f t="shared" si="6"/>
        <v>0</v>
      </c>
      <c r="E73" s="89">
        <f t="shared" si="6"/>
        <v>0</v>
      </c>
      <c r="F73" s="31">
        <f t="shared" si="7"/>
        <v>0</v>
      </c>
      <c r="G73" s="31">
        <f t="shared" si="7"/>
        <v>0</v>
      </c>
      <c r="H73" s="31">
        <f t="shared" si="8"/>
        <v>0</v>
      </c>
      <c r="I73" s="31">
        <f t="shared" si="9"/>
        <v>0</v>
      </c>
      <c r="J73" s="31">
        <f t="shared" si="10"/>
        <v>0</v>
      </c>
      <c r="K73" s="31">
        <f t="shared" si="11"/>
        <v>0</v>
      </c>
      <c r="L73" s="31">
        <f t="shared" si="12"/>
        <v>0</v>
      </c>
      <c r="M73" s="31">
        <f t="shared" ca="1" si="4"/>
        <v>-3.6897241649566539E-3</v>
      </c>
      <c r="N73" s="31">
        <f t="shared" ca="1" si="13"/>
        <v>0</v>
      </c>
      <c r="O73" s="52">
        <f t="shared" ca="1" si="14"/>
        <v>0</v>
      </c>
      <c r="P73" s="31">
        <f t="shared" ca="1" si="15"/>
        <v>0</v>
      </c>
      <c r="Q73" s="31">
        <f t="shared" ca="1" si="16"/>
        <v>0</v>
      </c>
      <c r="R73" s="19">
        <f t="shared" ca="1" si="5"/>
        <v>3.6897241649566539E-3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>
      <c r="A74" s="87"/>
      <c r="B74" s="87"/>
      <c r="C74" s="87"/>
      <c r="D74" s="89">
        <f t="shared" si="6"/>
        <v>0</v>
      </c>
      <c r="E74" s="89">
        <f t="shared" si="6"/>
        <v>0</v>
      </c>
      <c r="F74" s="31">
        <f t="shared" si="7"/>
        <v>0</v>
      </c>
      <c r="G74" s="31">
        <f t="shared" si="7"/>
        <v>0</v>
      </c>
      <c r="H74" s="31">
        <f t="shared" si="8"/>
        <v>0</v>
      </c>
      <c r="I74" s="31">
        <f t="shared" si="9"/>
        <v>0</v>
      </c>
      <c r="J74" s="31">
        <f t="shared" si="10"/>
        <v>0</v>
      </c>
      <c r="K74" s="31">
        <f t="shared" si="11"/>
        <v>0</v>
      </c>
      <c r="L74" s="31">
        <f t="shared" si="12"/>
        <v>0</v>
      </c>
      <c r="M74" s="31">
        <f t="shared" ca="1" si="4"/>
        <v>-3.6897241649566539E-3</v>
      </c>
      <c r="N74" s="31">
        <f t="shared" ca="1" si="13"/>
        <v>0</v>
      </c>
      <c r="O74" s="52">
        <f t="shared" ca="1" si="14"/>
        <v>0</v>
      </c>
      <c r="P74" s="31">
        <f t="shared" ca="1" si="15"/>
        <v>0</v>
      </c>
      <c r="Q74" s="31">
        <f t="shared" ca="1" si="16"/>
        <v>0</v>
      </c>
      <c r="R74" s="19">
        <f t="shared" ca="1" si="5"/>
        <v>3.6897241649566539E-3</v>
      </c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87"/>
      <c r="B75" s="87"/>
      <c r="C75" s="87"/>
      <c r="D75" s="89">
        <f t="shared" si="6"/>
        <v>0</v>
      </c>
      <c r="E75" s="89">
        <f t="shared" si="6"/>
        <v>0</v>
      </c>
      <c r="F75" s="31">
        <f t="shared" si="7"/>
        <v>0</v>
      </c>
      <c r="G75" s="31">
        <f t="shared" si="7"/>
        <v>0</v>
      </c>
      <c r="H75" s="31">
        <f t="shared" si="8"/>
        <v>0</v>
      </c>
      <c r="I75" s="31">
        <f t="shared" si="9"/>
        <v>0</v>
      </c>
      <c r="J75" s="31">
        <f t="shared" si="10"/>
        <v>0</v>
      </c>
      <c r="K75" s="31">
        <f t="shared" si="11"/>
        <v>0</v>
      </c>
      <c r="L75" s="31">
        <f t="shared" si="12"/>
        <v>0</v>
      </c>
      <c r="M75" s="31">
        <f t="shared" ca="1" si="4"/>
        <v>-3.6897241649566539E-3</v>
      </c>
      <c r="N75" s="31">
        <f t="shared" ca="1" si="13"/>
        <v>0</v>
      </c>
      <c r="O75" s="52">
        <f t="shared" ca="1" si="14"/>
        <v>0</v>
      </c>
      <c r="P75" s="31">
        <f t="shared" ca="1" si="15"/>
        <v>0</v>
      </c>
      <c r="Q75" s="31">
        <f t="shared" ca="1" si="16"/>
        <v>0</v>
      </c>
      <c r="R75" s="19">
        <f t="shared" ca="1" si="5"/>
        <v>3.6897241649566539E-3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>
      <c r="A76" s="87"/>
      <c r="B76" s="87"/>
      <c r="C76" s="87"/>
      <c r="D76" s="89">
        <f t="shared" si="6"/>
        <v>0</v>
      </c>
      <c r="E76" s="89">
        <f t="shared" si="6"/>
        <v>0</v>
      </c>
      <c r="F76" s="31">
        <f t="shared" si="7"/>
        <v>0</v>
      </c>
      <c r="G76" s="31">
        <f t="shared" si="7"/>
        <v>0</v>
      </c>
      <c r="H76" s="31">
        <f t="shared" si="8"/>
        <v>0</v>
      </c>
      <c r="I76" s="31">
        <f t="shared" si="9"/>
        <v>0</v>
      </c>
      <c r="J76" s="31">
        <f t="shared" si="10"/>
        <v>0</v>
      </c>
      <c r="K76" s="31">
        <f t="shared" si="11"/>
        <v>0</v>
      </c>
      <c r="L76" s="31">
        <f t="shared" si="12"/>
        <v>0</v>
      </c>
      <c r="M76" s="31">
        <f t="shared" ca="1" si="4"/>
        <v>-3.6897241649566539E-3</v>
      </c>
      <c r="N76" s="31">
        <f t="shared" ca="1" si="13"/>
        <v>0</v>
      </c>
      <c r="O76" s="52">
        <f t="shared" ca="1" si="14"/>
        <v>0</v>
      </c>
      <c r="P76" s="31">
        <f t="shared" ca="1" si="15"/>
        <v>0</v>
      </c>
      <c r="Q76" s="31">
        <f t="shared" ca="1" si="16"/>
        <v>0</v>
      </c>
      <c r="R76" s="19">
        <f t="shared" ca="1" si="5"/>
        <v>3.6897241649566539E-3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>
      <c r="A77" s="87"/>
      <c r="B77" s="87"/>
      <c r="C77" s="87"/>
      <c r="D77" s="89">
        <f t="shared" si="6"/>
        <v>0</v>
      </c>
      <c r="E77" s="89">
        <f t="shared" si="6"/>
        <v>0</v>
      </c>
      <c r="F77" s="31">
        <f t="shared" si="7"/>
        <v>0</v>
      </c>
      <c r="G77" s="31">
        <f t="shared" si="7"/>
        <v>0</v>
      </c>
      <c r="H77" s="31">
        <f t="shared" si="8"/>
        <v>0</v>
      </c>
      <c r="I77" s="31">
        <f t="shared" si="9"/>
        <v>0</v>
      </c>
      <c r="J77" s="31">
        <f t="shared" si="10"/>
        <v>0</v>
      </c>
      <c r="K77" s="31">
        <f t="shared" si="11"/>
        <v>0</v>
      </c>
      <c r="L77" s="31">
        <f t="shared" si="12"/>
        <v>0</v>
      </c>
      <c r="M77" s="31">
        <f t="shared" ca="1" si="4"/>
        <v>-3.6897241649566539E-3</v>
      </c>
      <c r="N77" s="31">
        <f t="shared" ca="1" si="13"/>
        <v>0</v>
      </c>
      <c r="O77" s="52">
        <f t="shared" ca="1" si="14"/>
        <v>0</v>
      </c>
      <c r="P77" s="31">
        <f t="shared" ca="1" si="15"/>
        <v>0</v>
      </c>
      <c r="Q77" s="31">
        <f t="shared" ca="1" si="16"/>
        <v>0</v>
      </c>
      <c r="R77" s="19">
        <f t="shared" ca="1" si="5"/>
        <v>3.6897241649566539E-3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87"/>
      <c r="B78" s="87"/>
      <c r="C78" s="87"/>
      <c r="D78" s="89">
        <f t="shared" si="6"/>
        <v>0</v>
      </c>
      <c r="E78" s="89">
        <f t="shared" si="6"/>
        <v>0</v>
      </c>
      <c r="F78" s="31">
        <f t="shared" si="7"/>
        <v>0</v>
      </c>
      <c r="G78" s="31">
        <f t="shared" si="7"/>
        <v>0</v>
      </c>
      <c r="H78" s="31">
        <f t="shared" si="8"/>
        <v>0</v>
      </c>
      <c r="I78" s="31">
        <f t="shared" si="9"/>
        <v>0</v>
      </c>
      <c r="J78" s="31">
        <f t="shared" si="10"/>
        <v>0</v>
      </c>
      <c r="K78" s="31">
        <f t="shared" si="11"/>
        <v>0</v>
      </c>
      <c r="L78" s="31">
        <f t="shared" si="12"/>
        <v>0</v>
      </c>
      <c r="M78" s="31">
        <f t="shared" ca="1" si="4"/>
        <v>-3.6897241649566539E-3</v>
      </c>
      <c r="N78" s="31">
        <f t="shared" ca="1" si="13"/>
        <v>0</v>
      </c>
      <c r="O78" s="52">
        <f t="shared" ca="1" si="14"/>
        <v>0</v>
      </c>
      <c r="P78" s="31">
        <f t="shared" ca="1" si="15"/>
        <v>0</v>
      </c>
      <c r="Q78" s="31">
        <f t="shared" ca="1" si="16"/>
        <v>0</v>
      </c>
      <c r="R78" s="19">
        <f t="shared" ca="1" si="5"/>
        <v>3.6897241649566539E-3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87"/>
      <c r="B79" s="87"/>
      <c r="C79" s="87"/>
      <c r="D79" s="89">
        <f t="shared" si="6"/>
        <v>0</v>
      </c>
      <c r="E79" s="89">
        <f t="shared" si="6"/>
        <v>0</v>
      </c>
      <c r="F79" s="31">
        <f t="shared" si="7"/>
        <v>0</v>
      </c>
      <c r="G79" s="31">
        <f t="shared" si="7"/>
        <v>0</v>
      </c>
      <c r="H79" s="31">
        <f t="shared" si="8"/>
        <v>0</v>
      </c>
      <c r="I79" s="31">
        <f t="shared" si="9"/>
        <v>0</v>
      </c>
      <c r="J79" s="31">
        <f t="shared" si="10"/>
        <v>0</v>
      </c>
      <c r="K79" s="31">
        <f t="shared" si="11"/>
        <v>0</v>
      </c>
      <c r="L79" s="31">
        <f t="shared" si="12"/>
        <v>0</v>
      </c>
      <c r="M79" s="31">
        <f t="shared" ca="1" si="4"/>
        <v>-3.6897241649566539E-3</v>
      </c>
      <c r="N79" s="31">
        <f t="shared" ca="1" si="13"/>
        <v>0</v>
      </c>
      <c r="O79" s="52">
        <f t="shared" ca="1" si="14"/>
        <v>0</v>
      </c>
      <c r="P79" s="31">
        <f t="shared" ca="1" si="15"/>
        <v>0</v>
      </c>
      <c r="Q79" s="31">
        <f t="shared" ca="1" si="16"/>
        <v>0</v>
      </c>
      <c r="R79" s="19">
        <f t="shared" ca="1" si="5"/>
        <v>3.6897241649566539E-3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>
      <c r="A80" s="87"/>
      <c r="B80" s="87"/>
      <c r="C80" s="87"/>
      <c r="D80" s="89">
        <f t="shared" si="6"/>
        <v>0</v>
      </c>
      <c r="E80" s="89">
        <f t="shared" si="6"/>
        <v>0</v>
      </c>
      <c r="F80" s="31">
        <f t="shared" si="7"/>
        <v>0</v>
      </c>
      <c r="G80" s="31">
        <f t="shared" si="7"/>
        <v>0</v>
      </c>
      <c r="H80" s="31">
        <f t="shared" si="8"/>
        <v>0</v>
      </c>
      <c r="I80" s="31">
        <f t="shared" si="9"/>
        <v>0</v>
      </c>
      <c r="J80" s="31">
        <f t="shared" si="10"/>
        <v>0</v>
      </c>
      <c r="K80" s="31">
        <f t="shared" si="11"/>
        <v>0</v>
      </c>
      <c r="L80" s="31">
        <f t="shared" si="12"/>
        <v>0</v>
      </c>
      <c r="M80" s="31">
        <f t="shared" ca="1" si="4"/>
        <v>-3.6897241649566539E-3</v>
      </c>
      <c r="N80" s="31">
        <f t="shared" ca="1" si="13"/>
        <v>0</v>
      </c>
      <c r="O80" s="52">
        <f t="shared" ca="1" si="14"/>
        <v>0</v>
      </c>
      <c r="P80" s="31">
        <f t="shared" ca="1" si="15"/>
        <v>0</v>
      </c>
      <c r="Q80" s="31">
        <f t="shared" ca="1" si="16"/>
        <v>0</v>
      </c>
      <c r="R80" s="19">
        <f t="shared" ca="1" si="5"/>
        <v>3.6897241649566539E-3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87"/>
      <c r="B81" s="87"/>
      <c r="C81" s="87"/>
      <c r="D81" s="89">
        <f t="shared" si="6"/>
        <v>0</v>
      </c>
      <c r="E81" s="89">
        <f t="shared" si="6"/>
        <v>0</v>
      </c>
      <c r="F81" s="31">
        <f t="shared" si="7"/>
        <v>0</v>
      </c>
      <c r="G81" s="31">
        <f t="shared" si="7"/>
        <v>0</v>
      </c>
      <c r="H81" s="31">
        <f t="shared" si="8"/>
        <v>0</v>
      </c>
      <c r="I81" s="31">
        <f t="shared" si="9"/>
        <v>0</v>
      </c>
      <c r="J81" s="31">
        <f t="shared" si="10"/>
        <v>0</v>
      </c>
      <c r="K81" s="31">
        <f t="shared" si="11"/>
        <v>0</v>
      </c>
      <c r="L81" s="31">
        <f t="shared" si="12"/>
        <v>0</v>
      </c>
      <c r="M81" s="31">
        <f t="shared" ca="1" si="4"/>
        <v>-3.6897241649566539E-3</v>
      </c>
      <c r="N81" s="31">
        <f t="shared" ca="1" si="13"/>
        <v>0</v>
      </c>
      <c r="O81" s="52">
        <f t="shared" ca="1" si="14"/>
        <v>0</v>
      </c>
      <c r="P81" s="31">
        <f t="shared" ca="1" si="15"/>
        <v>0</v>
      </c>
      <c r="Q81" s="31">
        <f t="shared" ca="1" si="16"/>
        <v>0</v>
      </c>
      <c r="R81" s="19">
        <f t="shared" ca="1" si="5"/>
        <v>3.6897241649566539E-3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>
      <c r="A82" s="87"/>
      <c r="B82" s="87"/>
      <c r="C82" s="87"/>
      <c r="D82" s="89">
        <f t="shared" si="6"/>
        <v>0</v>
      </c>
      <c r="E82" s="89">
        <f t="shared" si="6"/>
        <v>0</v>
      </c>
      <c r="F82" s="31">
        <f t="shared" si="7"/>
        <v>0</v>
      </c>
      <c r="G82" s="31">
        <f t="shared" si="7"/>
        <v>0</v>
      </c>
      <c r="H82" s="31">
        <f t="shared" si="8"/>
        <v>0</v>
      </c>
      <c r="I82" s="31">
        <f t="shared" si="9"/>
        <v>0</v>
      </c>
      <c r="J82" s="31">
        <f t="shared" si="10"/>
        <v>0</v>
      </c>
      <c r="K82" s="31">
        <f t="shared" si="11"/>
        <v>0</v>
      </c>
      <c r="L82" s="31">
        <f t="shared" si="12"/>
        <v>0</v>
      </c>
      <c r="M82" s="31">
        <f t="shared" ca="1" si="4"/>
        <v>-3.6897241649566539E-3</v>
      </c>
      <c r="N82" s="31">
        <f t="shared" ca="1" si="13"/>
        <v>0</v>
      </c>
      <c r="O82" s="52">
        <f t="shared" ca="1" si="14"/>
        <v>0</v>
      </c>
      <c r="P82" s="31">
        <f t="shared" ca="1" si="15"/>
        <v>0</v>
      </c>
      <c r="Q82" s="31">
        <f t="shared" ca="1" si="16"/>
        <v>0</v>
      </c>
      <c r="R82" s="19">
        <f t="shared" ca="1" si="5"/>
        <v>3.6897241649566539E-3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87"/>
      <c r="B83" s="87"/>
      <c r="C83" s="87"/>
      <c r="D83" s="89">
        <f t="shared" si="6"/>
        <v>0</v>
      </c>
      <c r="E83" s="89">
        <f t="shared" si="6"/>
        <v>0</v>
      </c>
      <c r="F83" s="31">
        <f t="shared" si="7"/>
        <v>0</v>
      </c>
      <c r="G83" s="31">
        <f t="shared" si="7"/>
        <v>0</v>
      </c>
      <c r="H83" s="31">
        <f t="shared" si="8"/>
        <v>0</v>
      </c>
      <c r="I83" s="31">
        <f t="shared" si="9"/>
        <v>0</v>
      </c>
      <c r="J83" s="31">
        <f t="shared" si="10"/>
        <v>0</v>
      </c>
      <c r="K83" s="31">
        <f t="shared" si="11"/>
        <v>0</v>
      </c>
      <c r="L83" s="31">
        <f t="shared" si="12"/>
        <v>0</v>
      </c>
      <c r="M83" s="31">
        <f t="shared" ca="1" si="4"/>
        <v>-3.6897241649566539E-3</v>
      </c>
      <c r="N83" s="31">
        <f t="shared" ca="1" si="13"/>
        <v>0</v>
      </c>
      <c r="O83" s="52">
        <f t="shared" ca="1" si="14"/>
        <v>0</v>
      </c>
      <c r="P83" s="31">
        <f t="shared" ca="1" si="15"/>
        <v>0</v>
      </c>
      <c r="Q83" s="31">
        <f t="shared" ca="1" si="16"/>
        <v>0</v>
      </c>
      <c r="R83" s="19">
        <f t="shared" ca="1" si="5"/>
        <v>3.6897241649566539E-3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>
      <c r="A84" s="87"/>
      <c r="B84" s="87"/>
      <c r="C84" s="87"/>
      <c r="D84" s="89">
        <f t="shared" si="6"/>
        <v>0</v>
      </c>
      <c r="E84" s="89">
        <f t="shared" si="6"/>
        <v>0</v>
      </c>
      <c r="F84" s="31">
        <f t="shared" si="7"/>
        <v>0</v>
      </c>
      <c r="G84" s="31">
        <f t="shared" si="7"/>
        <v>0</v>
      </c>
      <c r="H84" s="31">
        <f t="shared" si="8"/>
        <v>0</v>
      </c>
      <c r="I84" s="31">
        <f t="shared" si="9"/>
        <v>0</v>
      </c>
      <c r="J84" s="31">
        <f t="shared" si="10"/>
        <v>0</v>
      </c>
      <c r="K84" s="31">
        <f t="shared" si="11"/>
        <v>0</v>
      </c>
      <c r="L84" s="31">
        <f t="shared" si="12"/>
        <v>0</v>
      </c>
      <c r="M84" s="31">
        <f t="shared" ca="1" si="4"/>
        <v>-3.6897241649566539E-3</v>
      </c>
      <c r="N84" s="31">
        <f t="shared" ca="1" si="13"/>
        <v>0</v>
      </c>
      <c r="O84" s="52">
        <f t="shared" ca="1" si="14"/>
        <v>0</v>
      </c>
      <c r="P84" s="31">
        <f t="shared" ca="1" si="15"/>
        <v>0</v>
      </c>
      <c r="Q84" s="31">
        <f t="shared" ca="1" si="16"/>
        <v>0</v>
      </c>
      <c r="R84" s="19">
        <f t="shared" ca="1" si="5"/>
        <v>3.6897241649566539E-3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87"/>
      <c r="B85" s="87"/>
      <c r="C85" s="87"/>
      <c r="D85" s="89">
        <f t="shared" si="6"/>
        <v>0</v>
      </c>
      <c r="E85" s="89">
        <f t="shared" si="6"/>
        <v>0</v>
      </c>
      <c r="F85" s="31">
        <f t="shared" si="7"/>
        <v>0</v>
      </c>
      <c r="G85" s="31">
        <f t="shared" si="7"/>
        <v>0</v>
      </c>
      <c r="H85" s="31">
        <f t="shared" si="8"/>
        <v>0</v>
      </c>
      <c r="I85" s="31">
        <f t="shared" si="9"/>
        <v>0</v>
      </c>
      <c r="J85" s="31">
        <f t="shared" si="10"/>
        <v>0</v>
      </c>
      <c r="K85" s="31">
        <f t="shared" si="11"/>
        <v>0</v>
      </c>
      <c r="L85" s="31">
        <f t="shared" si="12"/>
        <v>0</v>
      </c>
      <c r="M85" s="31">
        <f t="shared" ref="M85:M148" ca="1" si="17">+E$4+E$5*D85+E$6*D85^2</f>
        <v>-3.6897241649566539E-3</v>
      </c>
      <c r="N85" s="31">
        <f t="shared" ca="1" si="13"/>
        <v>0</v>
      </c>
      <c r="O85" s="52">
        <f t="shared" ca="1" si="14"/>
        <v>0</v>
      </c>
      <c r="P85" s="31">
        <f t="shared" ca="1" si="15"/>
        <v>0</v>
      </c>
      <c r="Q85" s="31">
        <f t="shared" ca="1" si="16"/>
        <v>0</v>
      </c>
      <c r="R85" s="19">
        <f t="shared" ref="R85:R148" ca="1" si="18">+E85-M85</f>
        <v>3.6897241649566539E-3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>
      <c r="A86" s="87"/>
      <c r="B86" s="87"/>
      <c r="C86" s="87"/>
      <c r="D86" s="89">
        <f t="shared" ref="D86:E144" si="19">A86/A$18</f>
        <v>0</v>
      </c>
      <c r="E86" s="89">
        <f t="shared" si="19"/>
        <v>0</v>
      </c>
      <c r="F86" s="31">
        <f t="shared" ref="F86:G144" si="20">$C86*D86</f>
        <v>0</v>
      </c>
      <c r="G86" s="31">
        <f t="shared" si="20"/>
        <v>0</v>
      </c>
      <c r="H86" s="31">
        <f t="shared" ref="H86:H149" si="21">C86*D86*D86</f>
        <v>0</v>
      </c>
      <c r="I86" s="31">
        <f t="shared" ref="I86:I149" si="22">C86*D86*D86*D86</f>
        <v>0</v>
      </c>
      <c r="J86" s="31">
        <f t="shared" ref="J86:J149" si="23">C86*D86*D86*D86*D86</f>
        <v>0</v>
      </c>
      <c r="K86" s="31">
        <f t="shared" ref="K86:K149" si="24">C86*E86*D86</f>
        <v>0</v>
      </c>
      <c r="L86" s="31">
        <f t="shared" ref="L86:L149" si="25">C86*E86*D86*D86</f>
        <v>0</v>
      </c>
      <c r="M86" s="31">
        <f t="shared" ca="1" si="17"/>
        <v>-3.6897241649566539E-3</v>
      </c>
      <c r="N86" s="31">
        <f t="shared" ref="N86:N149" ca="1" si="26">C86*(M86-E86)^2</f>
        <v>0</v>
      </c>
      <c r="O86" s="52">
        <f t="shared" ref="O86:O149" ca="1" si="27">(C86*O$1-O$2*F86+O$3*H86)^2</f>
        <v>0</v>
      </c>
      <c r="P86" s="31">
        <f t="shared" ref="P86:P149" ca="1" si="28">(-C86*O$2+O$4*F86-O$5*H86)^2</f>
        <v>0</v>
      </c>
      <c r="Q86" s="31">
        <f t="shared" ref="Q86:Q149" ca="1" si="29">+(C86*O$3-F86*O$5+H86*O$6)^2</f>
        <v>0</v>
      </c>
      <c r="R86" s="19">
        <f t="shared" ca="1" si="18"/>
        <v>3.6897241649566539E-3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>
      <c r="A87" s="87"/>
      <c r="B87" s="87"/>
      <c r="C87" s="87"/>
      <c r="D87" s="89">
        <f t="shared" si="19"/>
        <v>0</v>
      </c>
      <c r="E87" s="89">
        <f t="shared" si="19"/>
        <v>0</v>
      </c>
      <c r="F87" s="31">
        <f t="shared" si="20"/>
        <v>0</v>
      </c>
      <c r="G87" s="31">
        <f t="shared" si="20"/>
        <v>0</v>
      </c>
      <c r="H87" s="31">
        <f t="shared" si="21"/>
        <v>0</v>
      </c>
      <c r="I87" s="31">
        <f t="shared" si="22"/>
        <v>0</v>
      </c>
      <c r="J87" s="31">
        <f t="shared" si="23"/>
        <v>0</v>
      </c>
      <c r="K87" s="31">
        <f t="shared" si="24"/>
        <v>0</v>
      </c>
      <c r="L87" s="31">
        <f t="shared" si="25"/>
        <v>0</v>
      </c>
      <c r="M87" s="31">
        <f t="shared" ca="1" si="17"/>
        <v>-3.6897241649566539E-3</v>
      </c>
      <c r="N87" s="31">
        <f t="shared" ca="1" si="26"/>
        <v>0</v>
      </c>
      <c r="O87" s="52">
        <f t="shared" ca="1" si="27"/>
        <v>0</v>
      </c>
      <c r="P87" s="31">
        <f t="shared" ca="1" si="28"/>
        <v>0</v>
      </c>
      <c r="Q87" s="31">
        <f t="shared" ca="1" si="29"/>
        <v>0</v>
      </c>
      <c r="R87" s="19">
        <f t="shared" ca="1" si="18"/>
        <v>3.6897241649566539E-3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>
      <c r="A88" s="87"/>
      <c r="B88" s="87"/>
      <c r="C88" s="87"/>
      <c r="D88" s="89">
        <f t="shared" si="19"/>
        <v>0</v>
      </c>
      <c r="E88" s="89">
        <f t="shared" si="19"/>
        <v>0</v>
      </c>
      <c r="F88" s="31">
        <f t="shared" si="20"/>
        <v>0</v>
      </c>
      <c r="G88" s="31">
        <f t="shared" si="20"/>
        <v>0</v>
      </c>
      <c r="H88" s="31">
        <f t="shared" si="21"/>
        <v>0</v>
      </c>
      <c r="I88" s="31">
        <f t="shared" si="22"/>
        <v>0</v>
      </c>
      <c r="J88" s="31">
        <f t="shared" si="23"/>
        <v>0</v>
      </c>
      <c r="K88" s="31">
        <f t="shared" si="24"/>
        <v>0</v>
      </c>
      <c r="L88" s="31">
        <f t="shared" si="25"/>
        <v>0</v>
      </c>
      <c r="M88" s="31">
        <f t="shared" ca="1" si="17"/>
        <v>-3.6897241649566539E-3</v>
      </c>
      <c r="N88" s="31">
        <f t="shared" ca="1" si="26"/>
        <v>0</v>
      </c>
      <c r="O88" s="52">
        <f t="shared" ca="1" si="27"/>
        <v>0</v>
      </c>
      <c r="P88" s="31">
        <f t="shared" ca="1" si="28"/>
        <v>0</v>
      </c>
      <c r="Q88" s="31">
        <f t="shared" ca="1" si="29"/>
        <v>0</v>
      </c>
      <c r="R88" s="19">
        <f t="shared" ca="1" si="18"/>
        <v>3.6897241649566539E-3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>
      <c r="A89" s="87"/>
      <c r="B89" s="87"/>
      <c r="C89" s="87"/>
      <c r="D89" s="89">
        <f t="shared" si="19"/>
        <v>0</v>
      </c>
      <c r="E89" s="89">
        <f t="shared" si="19"/>
        <v>0</v>
      </c>
      <c r="F89" s="31">
        <f t="shared" si="20"/>
        <v>0</v>
      </c>
      <c r="G89" s="31">
        <f t="shared" si="20"/>
        <v>0</v>
      </c>
      <c r="H89" s="31">
        <f t="shared" si="21"/>
        <v>0</v>
      </c>
      <c r="I89" s="31">
        <f t="shared" si="22"/>
        <v>0</v>
      </c>
      <c r="J89" s="31">
        <f t="shared" si="23"/>
        <v>0</v>
      </c>
      <c r="K89" s="31">
        <f t="shared" si="24"/>
        <v>0</v>
      </c>
      <c r="L89" s="31">
        <f t="shared" si="25"/>
        <v>0</v>
      </c>
      <c r="M89" s="31">
        <f t="shared" ca="1" si="17"/>
        <v>-3.6897241649566539E-3</v>
      </c>
      <c r="N89" s="31">
        <f t="shared" ca="1" si="26"/>
        <v>0</v>
      </c>
      <c r="O89" s="52">
        <f t="shared" ca="1" si="27"/>
        <v>0</v>
      </c>
      <c r="P89" s="31">
        <f t="shared" ca="1" si="28"/>
        <v>0</v>
      </c>
      <c r="Q89" s="31">
        <f t="shared" ca="1" si="29"/>
        <v>0</v>
      </c>
      <c r="R89" s="19">
        <f t="shared" ca="1" si="18"/>
        <v>3.6897241649566539E-3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>
      <c r="A90" s="87"/>
      <c r="B90" s="87"/>
      <c r="C90" s="87"/>
      <c r="D90" s="89">
        <f t="shared" si="19"/>
        <v>0</v>
      </c>
      <c r="E90" s="89">
        <f t="shared" si="19"/>
        <v>0</v>
      </c>
      <c r="F90" s="31">
        <f t="shared" si="20"/>
        <v>0</v>
      </c>
      <c r="G90" s="31">
        <f t="shared" si="20"/>
        <v>0</v>
      </c>
      <c r="H90" s="31">
        <f t="shared" si="21"/>
        <v>0</v>
      </c>
      <c r="I90" s="31">
        <f t="shared" si="22"/>
        <v>0</v>
      </c>
      <c r="J90" s="31">
        <f t="shared" si="23"/>
        <v>0</v>
      </c>
      <c r="K90" s="31">
        <f t="shared" si="24"/>
        <v>0</v>
      </c>
      <c r="L90" s="31">
        <f t="shared" si="25"/>
        <v>0</v>
      </c>
      <c r="M90" s="31">
        <f t="shared" ca="1" si="17"/>
        <v>-3.6897241649566539E-3</v>
      </c>
      <c r="N90" s="31">
        <f t="shared" ca="1" si="26"/>
        <v>0</v>
      </c>
      <c r="O90" s="52">
        <f t="shared" ca="1" si="27"/>
        <v>0</v>
      </c>
      <c r="P90" s="31">
        <f t="shared" ca="1" si="28"/>
        <v>0</v>
      </c>
      <c r="Q90" s="31">
        <f t="shared" ca="1" si="29"/>
        <v>0</v>
      </c>
      <c r="R90" s="19">
        <f t="shared" ca="1" si="18"/>
        <v>3.6897241649566539E-3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>
      <c r="A91" s="87"/>
      <c r="B91" s="87"/>
      <c r="C91" s="87"/>
      <c r="D91" s="89">
        <f t="shared" si="19"/>
        <v>0</v>
      </c>
      <c r="E91" s="89">
        <f t="shared" si="19"/>
        <v>0</v>
      </c>
      <c r="F91" s="31">
        <f t="shared" si="20"/>
        <v>0</v>
      </c>
      <c r="G91" s="31">
        <f t="shared" si="20"/>
        <v>0</v>
      </c>
      <c r="H91" s="31">
        <f t="shared" si="21"/>
        <v>0</v>
      </c>
      <c r="I91" s="31">
        <f t="shared" si="22"/>
        <v>0</v>
      </c>
      <c r="J91" s="31">
        <f t="shared" si="23"/>
        <v>0</v>
      </c>
      <c r="K91" s="31">
        <f t="shared" si="24"/>
        <v>0</v>
      </c>
      <c r="L91" s="31">
        <f t="shared" si="25"/>
        <v>0</v>
      </c>
      <c r="M91" s="31">
        <f t="shared" ca="1" si="17"/>
        <v>-3.6897241649566539E-3</v>
      </c>
      <c r="N91" s="31">
        <f t="shared" ca="1" si="26"/>
        <v>0</v>
      </c>
      <c r="O91" s="52">
        <f t="shared" ca="1" si="27"/>
        <v>0</v>
      </c>
      <c r="P91" s="31">
        <f t="shared" ca="1" si="28"/>
        <v>0</v>
      </c>
      <c r="Q91" s="31">
        <f t="shared" ca="1" si="29"/>
        <v>0</v>
      </c>
      <c r="R91" s="19">
        <f t="shared" ca="1" si="18"/>
        <v>3.6897241649566539E-3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>
      <c r="A92" s="87"/>
      <c r="B92" s="87"/>
      <c r="C92" s="87"/>
      <c r="D92" s="89">
        <f t="shared" si="19"/>
        <v>0</v>
      </c>
      <c r="E92" s="89">
        <f t="shared" si="19"/>
        <v>0</v>
      </c>
      <c r="F92" s="31">
        <f t="shared" si="20"/>
        <v>0</v>
      </c>
      <c r="G92" s="31">
        <f t="shared" si="20"/>
        <v>0</v>
      </c>
      <c r="H92" s="31">
        <f t="shared" si="21"/>
        <v>0</v>
      </c>
      <c r="I92" s="31">
        <f t="shared" si="22"/>
        <v>0</v>
      </c>
      <c r="J92" s="31">
        <f t="shared" si="23"/>
        <v>0</v>
      </c>
      <c r="K92" s="31">
        <f t="shared" si="24"/>
        <v>0</v>
      </c>
      <c r="L92" s="31">
        <f t="shared" si="25"/>
        <v>0</v>
      </c>
      <c r="M92" s="31">
        <f t="shared" ca="1" si="17"/>
        <v>-3.6897241649566539E-3</v>
      </c>
      <c r="N92" s="31">
        <f t="shared" ca="1" si="26"/>
        <v>0</v>
      </c>
      <c r="O92" s="52">
        <f t="shared" ca="1" si="27"/>
        <v>0</v>
      </c>
      <c r="P92" s="31">
        <f t="shared" ca="1" si="28"/>
        <v>0</v>
      </c>
      <c r="Q92" s="31">
        <f t="shared" ca="1" si="29"/>
        <v>0</v>
      </c>
      <c r="R92" s="19">
        <f t="shared" ca="1" si="18"/>
        <v>3.6897241649566539E-3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87"/>
      <c r="B93" s="87"/>
      <c r="C93" s="87"/>
      <c r="D93" s="89">
        <f t="shared" si="19"/>
        <v>0</v>
      </c>
      <c r="E93" s="89">
        <f t="shared" si="19"/>
        <v>0</v>
      </c>
      <c r="F93" s="31">
        <f t="shared" si="20"/>
        <v>0</v>
      </c>
      <c r="G93" s="31">
        <f t="shared" si="20"/>
        <v>0</v>
      </c>
      <c r="H93" s="31">
        <f t="shared" si="21"/>
        <v>0</v>
      </c>
      <c r="I93" s="31">
        <f t="shared" si="22"/>
        <v>0</v>
      </c>
      <c r="J93" s="31">
        <f t="shared" si="23"/>
        <v>0</v>
      </c>
      <c r="K93" s="31">
        <f t="shared" si="24"/>
        <v>0</v>
      </c>
      <c r="L93" s="31">
        <f t="shared" si="25"/>
        <v>0</v>
      </c>
      <c r="M93" s="31">
        <f t="shared" ca="1" si="17"/>
        <v>-3.6897241649566539E-3</v>
      </c>
      <c r="N93" s="31">
        <f t="shared" ca="1" si="26"/>
        <v>0</v>
      </c>
      <c r="O93" s="52">
        <f t="shared" ca="1" si="27"/>
        <v>0</v>
      </c>
      <c r="P93" s="31">
        <f t="shared" ca="1" si="28"/>
        <v>0</v>
      </c>
      <c r="Q93" s="31">
        <f t="shared" ca="1" si="29"/>
        <v>0</v>
      </c>
      <c r="R93" s="19">
        <f t="shared" ca="1" si="18"/>
        <v>3.6897241649566539E-3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>
      <c r="A94" s="87"/>
      <c r="B94" s="87"/>
      <c r="C94" s="87"/>
      <c r="D94" s="89">
        <f t="shared" si="19"/>
        <v>0</v>
      </c>
      <c r="E94" s="89">
        <f t="shared" si="19"/>
        <v>0</v>
      </c>
      <c r="F94" s="31">
        <f t="shared" si="20"/>
        <v>0</v>
      </c>
      <c r="G94" s="31">
        <f t="shared" si="20"/>
        <v>0</v>
      </c>
      <c r="H94" s="31">
        <f t="shared" si="21"/>
        <v>0</v>
      </c>
      <c r="I94" s="31">
        <f t="shared" si="22"/>
        <v>0</v>
      </c>
      <c r="J94" s="31">
        <f t="shared" si="23"/>
        <v>0</v>
      </c>
      <c r="K94" s="31">
        <f t="shared" si="24"/>
        <v>0</v>
      </c>
      <c r="L94" s="31">
        <f t="shared" si="25"/>
        <v>0</v>
      </c>
      <c r="M94" s="31">
        <f t="shared" ca="1" si="17"/>
        <v>-3.6897241649566539E-3</v>
      </c>
      <c r="N94" s="31">
        <f t="shared" ca="1" si="26"/>
        <v>0</v>
      </c>
      <c r="O94" s="52">
        <f t="shared" ca="1" si="27"/>
        <v>0</v>
      </c>
      <c r="P94" s="31">
        <f t="shared" ca="1" si="28"/>
        <v>0</v>
      </c>
      <c r="Q94" s="31">
        <f t="shared" ca="1" si="29"/>
        <v>0</v>
      </c>
      <c r="R94" s="19">
        <f t="shared" ca="1" si="18"/>
        <v>3.6897241649566539E-3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87"/>
      <c r="B95" s="87"/>
      <c r="C95" s="87"/>
      <c r="D95" s="89">
        <f t="shared" si="19"/>
        <v>0</v>
      </c>
      <c r="E95" s="89">
        <f t="shared" si="19"/>
        <v>0</v>
      </c>
      <c r="F95" s="31">
        <f t="shared" si="20"/>
        <v>0</v>
      </c>
      <c r="G95" s="31">
        <f t="shared" si="20"/>
        <v>0</v>
      </c>
      <c r="H95" s="31">
        <f t="shared" si="21"/>
        <v>0</v>
      </c>
      <c r="I95" s="31">
        <f t="shared" si="22"/>
        <v>0</v>
      </c>
      <c r="J95" s="31">
        <f t="shared" si="23"/>
        <v>0</v>
      </c>
      <c r="K95" s="31">
        <f t="shared" si="24"/>
        <v>0</v>
      </c>
      <c r="L95" s="31">
        <f t="shared" si="25"/>
        <v>0</v>
      </c>
      <c r="M95" s="31">
        <f t="shared" ca="1" si="17"/>
        <v>-3.6897241649566539E-3</v>
      </c>
      <c r="N95" s="31">
        <f t="shared" ca="1" si="26"/>
        <v>0</v>
      </c>
      <c r="O95" s="52">
        <f t="shared" ca="1" si="27"/>
        <v>0</v>
      </c>
      <c r="P95" s="31">
        <f t="shared" ca="1" si="28"/>
        <v>0</v>
      </c>
      <c r="Q95" s="31">
        <f t="shared" ca="1" si="29"/>
        <v>0</v>
      </c>
      <c r="R95" s="19">
        <f t="shared" ca="1" si="18"/>
        <v>3.6897241649566539E-3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87"/>
      <c r="B96" s="87"/>
      <c r="C96" s="87"/>
      <c r="D96" s="89">
        <f t="shared" si="19"/>
        <v>0</v>
      </c>
      <c r="E96" s="89">
        <f t="shared" si="19"/>
        <v>0</v>
      </c>
      <c r="F96" s="31">
        <f t="shared" si="20"/>
        <v>0</v>
      </c>
      <c r="G96" s="31">
        <f t="shared" si="20"/>
        <v>0</v>
      </c>
      <c r="H96" s="31">
        <f t="shared" si="21"/>
        <v>0</v>
      </c>
      <c r="I96" s="31">
        <f t="shared" si="22"/>
        <v>0</v>
      </c>
      <c r="J96" s="31">
        <f t="shared" si="23"/>
        <v>0</v>
      </c>
      <c r="K96" s="31">
        <f t="shared" si="24"/>
        <v>0</v>
      </c>
      <c r="L96" s="31">
        <f t="shared" si="25"/>
        <v>0</v>
      </c>
      <c r="M96" s="31">
        <f t="shared" ca="1" si="17"/>
        <v>-3.6897241649566539E-3</v>
      </c>
      <c r="N96" s="31">
        <f t="shared" ca="1" si="26"/>
        <v>0</v>
      </c>
      <c r="O96" s="52">
        <f t="shared" ca="1" si="27"/>
        <v>0</v>
      </c>
      <c r="P96" s="31">
        <f t="shared" ca="1" si="28"/>
        <v>0</v>
      </c>
      <c r="Q96" s="31">
        <f t="shared" ca="1" si="29"/>
        <v>0</v>
      </c>
      <c r="R96" s="19">
        <f t="shared" ca="1" si="18"/>
        <v>3.6897241649566539E-3</v>
      </c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87"/>
      <c r="B97" s="87"/>
      <c r="C97" s="87"/>
      <c r="D97" s="89">
        <f t="shared" si="19"/>
        <v>0</v>
      </c>
      <c r="E97" s="89">
        <f t="shared" si="19"/>
        <v>0</v>
      </c>
      <c r="F97" s="31">
        <f t="shared" si="20"/>
        <v>0</v>
      </c>
      <c r="G97" s="31">
        <f t="shared" si="20"/>
        <v>0</v>
      </c>
      <c r="H97" s="31">
        <f t="shared" si="21"/>
        <v>0</v>
      </c>
      <c r="I97" s="31">
        <f t="shared" si="22"/>
        <v>0</v>
      </c>
      <c r="J97" s="31">
        <f t="shared" si="23"/>
        <v>0</v>
      </c>
      <c r="K97" s="31">
        <f t="shared" si="24"/>
        <v>0</v>
      </c>
      <c r="L97" s="31">
        <f t="shared" si="25"/>
        <v>0</v>
      </c>
      <c r="M97" s="31">
        <f t="shared" ca="1" si="17"/>
        <v>-3.6897241649566539E-3</v>
      </c>
      <c r="N97" s="31">
        <f t="shared" ca="1" si="26"/>
        <v>0</v>
      </c>
      <c r="O97" s="52">
        <f t="shared" ca="1" si="27"/>
        <v>0</v>
      </c>
      <c r="P97" s="31">
        <f t="shared" ca="1" si="28"/>
        <v>0</v>
      </c>
      <c r="Q97" s="31">
        <f t="shared" ca="1" si="29"/>
        <v>0</v>
      </c>
      <c r="R97" s="19">
        <f t="shared" ca="1" si="18"/>
        <v>3.6897241649566539E-3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>
      <c r="A98" s="87"/>
      <c r="B98" s="87"/>
      <c r="C98" s="87"/>
      <c r="D98" s="89">
        <f t="shared" si="19"/>
        <v>0</v>
      </c>
      <c r="E98" s="89">
        <f t="shared" si="19"/>
        <v>0</v>
      </c>
      <c r="F98" s="31">
        <f t="shared" si="20"/>
        <v>0</v>
      </c>
      <c r="G98" s="31">
        <f t="shared" si="20"/>
        <v>0</v>
      </c>
      <c r="H98" s="31">
        <f t="shared" si="21"/>
        <v>0</v>
      </c>
      <c r="I98" s="31">
        <f t="shared" si="22"/>
        <v>0</v>
      </c>
      <c r="J98" s="31">
        <f t="shared" si="23"/>
        <v>0</v>
      </c>
      <c r="K98" s="31">
        <f t="shared" si="24"/>
        <v>0</v>
      </c>
      <c r="L98" s="31">
        <f t="shared" si="25"/>
        <v>0</v>
      </c>
      <c r="M98" s="31">
        <f t="shared" ca="1" si="17"/>
        <v>-3.6897241649566539E-3</v>
      </c>
      <c r="N98" s="31">
        <f t="shared" ca="1" si="26"/>
        <v>0</v>
      </c>
      <c r="O98" s="52">
        <f t="shared" ca="1" si="27"/>
        <v>0</v>
      </c>
      <c r="P98" s="31">
        <f t="shared" ca="1" si="28"/>
        <v>0</v>
      </c>
      <c r="Q98" s="31">
        <f t="shared" ca="1" si="29"/>
        <v>0</v>
      </c>
      <c r="R98" s="19">
        <f t="shared" ca="1" si="18"/>
        <v>3.6897241649566539E-3</v>
      </c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>
      <c r="A99" s="87"/>
      <c r="B99" s="87"/>
      <c r="C99" s="87"/>
      <c r="D99" s="89">
        <f t="shared" si="19"/>
        <v>0</v>
      </c>
      <c r="E99" s="89">
        <f t="shared" si="19"/>
        <v>0</v>
      </c>
      <c r="F99" s="31">
        <f t="shared" si="20"/>
        <v>0</v>
      </c>
      <c r="G99" s="31">
        <f t="shared" si="20"/>
        <v>0</v>
      </c>
      <c r="H99" s="31">
        <f t="shared" si="21"/>
        <v>0</v>
      </c>
      <c r="I99" s="31">
        <f t="shared" si="22"/>
        <v>0</v>
      </c>
      <c r="J99" s="31">
        <f t="shared" si="23"/>
        <v>0</v>
      </c>
      <c r="K99" s="31">
        <f t="shared" si="24"/>
        <v>0</v>
      </c>
      <c r="L99" s="31">
        <f t="shared" si="25"/>
        <v>0</v>
      </c>
      <c r="M99" s="31">
        <f t="shared" ca="1" si="17"/>
        <v>-3.6897241649566539E-3</v>
      </c>
      <c r="N99" s="31">
        <f t="shared" ca="1" si="26"/>
        <v>0</v>
      </c>
      <c r="O99" s="52">
        <f t="shared" ca="1" si="27"/>
        <v>0</v>
      </c>
      <c r="P99" s="31">
        <f t="shared" ca="1" si="28"/>
        <v>0</v>
      </c>
      <c r="Q99" s="31">
        <f t="shared" ca="1" si="29"/>
        <v>0</v>
      </c>
      <c r="R99" s="19">
        <f t="shared" ca="1" si="18"/>
        <v>3.6897241649566539E-3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A100" s="87"/>
      <c r="B100" s="87"/>
      <c r="C100" s="87"/>
      <c r="D100" s="89">
        <f t="shared" si="19"/>
        <v>0</v>
      </c>
      <c r="E100" s="89">
        <f t="shared" si="19"/>
        <v>0</v>
      </c>
      <c r="F100" s="31">
        <f t="shared" si="20"/>
        <v>0</v>
      </c>
      <c r="G100" s="31">
        <f t="shared" si="20"/>
        <v>0</v>
      </c>
      <c r="H100" s="31">
        <f t="shared" si="21"/>
        <v>0</v>
      </c>
      <c r="I100" s="31">
        <f t="shared" si="22"/>
        <v>0</v>
      </c>
      <c r="J100" s="31">
        <f t="shared" si="23"/>
        <v>0</v>
      </c>
      <c r="K100" s="31">
        <f t="shared" si="24"/>
        <v>0</v>
      </c>
      <c r="L100" s="31">
        <f t="shared" si="25"/>
        <v>0</v>
      </c>
      <c r="M100" s="31">
        <f t="shared" ca="1" si="17"/>
        <v>-3.6897241649566539E-3</v>
      </c>
      <c r="N100" s="31">
        <f t="shared" ca="1" si="26"/>
        <v>0</v>
      </c>
      <c r="O100" s="52">
        <f t="shared" ca="1" si="27"/>
        <v>0</v>
      </c>
      <c r="P100" s="31">
        <f t="shared" ca="1" si="28"/>
        <v>0</v>
      </c>
      <c r="Q100" s="31">
        <f t="shared" ca="1" si="29"/>
        <v>0</v>
      </c>
      <c r="R100" s="19">
        <f t="shared" ca="1" si="18"/>
        <v>3.6897241649566539E-3</v>
      </c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>
      <c r="A101" s="87"/>
      <c r="B101" s="87"/>
      <c r="C101" s="87"/>
      <c r="D101" s="89">
        <f t="shared" si="19"/>
        <v>0</v>
      </c>
      <c r="E101" s="89">
        <f t="shared" si="19"/>
        <v>0</v>
      </c>
      <c r="F101" s="31">
        <f t="shared" si="20"/>
        <v>0</v>
      </c>
      <c r="G101" s="31">
        <f t="shared" si="20"/>
        <v>0</v>
      </c>
      <c r="H101" s="31">
        <f t="shared" si="21"/>
        <v>0</v>
      </c>
      <c r="I101" s="31">
        <f t="shared" si="22"/>
        <v>0</v>
      </c>
      <c r="J101" s="31">
        <f t="shared" si="23"/>
        <v>0</v>
      </c>
      <c r="K101" s="31">
        <f t="shared" si="24"/>
        <v>0</v>
      </c>
      <c r="L101" s="31">
        <f t="shared" si="25"/>
        <v>0</v>
      </c>
      <c r="M101" s="31">
        <f t="shared" ca="1" si="17"/>
        <v>-3.6897241649566539E-3</v>
      </c>
      <c r="N101" s="31">
        <f t="shared" ca="1" si="26"/>
        <v>0</v>
      </c>
      <c r="O101" s="52">
        <f t="shared" ca="1" si="27"/>
        <v>0</v>
      </c>
      <c r="P101" s="31">
        <f t="shared" ca="1" si="28"/>
        <v>0</v>
      </c>
      <c r="Q101" s="31">
        <f t="shared" ca="1" si="29"/>
        <v>0</v>
      </c>
      <c r="R101" s="19">
        <f t="shared" ca="1" si="18"/>
        <v>3.6897241649566539E-3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>
      <c r="A102" s="87"/>
      <c r="B102" s="87"/>
      <c r="C102" s="87"/>
      <c r="D102" s="89">
        <f t="shared" si="19"/>
        <v>0</v>
      </c>
      <c r="E102" s="89">
        <f t="shared" si="19"/>
        <v>0</v>
      </c>
      <c r="F102" s="31">
        <f t="shared" si="20"/>
        <v>0</v>
      </c>
      <c r="G102" s="31">
        <f t="shared" si="20"/>
        <v>0</v>
      </c>
      <c r="H102" s="31">
        <f t="shared" si="21"/>
        <v>0</v>
      </c>
      <c r="I102" s="31">
        <f t="shared" si="22"/>
        <v>0</v>
      </c>
      <c r="J102" s="31">
        <f t="shared" si="23"/>
        <v>0</v>
      </c>
      <c r="K102" s="31">
        <f t="shared" si="24"/>
        <v>0</v>
      </c>
      <c r="L102" s="31">
        <f t="shared" si="25"/>
        <v>0</v>
      </c>
      <c r="M102" s="31">
        <f t="shared" ca="1" si="17"/>
        <v>-3.6897241649566539E-3</v>
      </c>
      <c r="N102" s="31">
        <f t="shared" ca="1" si="26"/>
        <v>0</v>
      </c>
      <c r="O102" s="52">
        <f t="shared" ca="1" si="27"/>
        <v>0</v>
      </c>
      <c r="P102" s="31">
        <f t="shared" ca="1" si="28"/>
        <v>0</v>
      </c>
      <c r="Q102" s="31">
        <f t="shared" ca="1" si="29"/>
        <v>0</v>
      </c>
      <c r="R102" s="19">
        <f t="shared" ca="1" si="18"/>
        <v>3.6897241649566539E-3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>
      <c r="A103" s="87"/>
      <c r="B103" s="87"/>
      <c r="C103" s="87"/>
      <c r="D103" s="89">
        <f t="shared" si="19"/>
        <v>0</v>
      </c>
      <c r="E103" s="89">
        <f t="shared" si="19"/>
        <v>0</v>
      </c>
      <c r="F103" s="31">
        <f t="shared" si="20"/>
        <v>0</v>
      </c>
      <c r="G103" s="31">
        <f t="shared" si="20"/>
        <v>0</v>
      </c>
      <c r="H103" s="31">
        <f t="shared" si="21"/>
        <v>0</v>
      </c>
      <c r="I103" s="31">
        <f t="shared" si="22"/>
        <v>0</v>
      </c>
      <c r="J103" s="31">
        <f t="shared" si="23"/>
        <v>0</v>
      </c>
      <c r="K103" s="31">
        <f t="shared" si="24"/>
        <v>0</v>
      </c>
      <c r="L103" s="31">
        <f t="shared" si="25"/>
        <v>0</v>
      </c>
      <c r="M103" s="31">
        <f t="shared" ca="1" si="17"/>
        <v>-3.6897241649566539E-3</v>
      </c>
      <c r="N103" s="31">
        <f t="shared" ca="1" si="26"/>
        <v>0</v>
      </c>
      <c r="O103" s="52">
        <f t="shared" ca="1" si="27"/>
        <v>0</v>
      </c>
      <c r="P103" s="31">
        <f t="shared" ca="1" si="28"/>
        <v>0</v>
      </c>
      <c r="Q103" s="31">
        <f t="shared" ca="1" si="29"/>
        <v>0</v>
      </c>
      <c r="R103" s="19">
        <f t="shared" ca="1" si="18"/>
        <v>3.6897241649566539E-3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>
      <c r="A104" s="87"/>
      <c r="B104" s="87"/>
      <c r="C104" s="87"/>
      <c r="D104" s="89">
        <f t="shared" si="19"/>
        <v>0</v>
      </c>
      <c r="E104" s="89">
        <f t="shared" si="19"/>
        <v>0</v>
      </c>
      <c r="F104" s="31">
        <f t="shared" si="20"/>
        <v>0</v>
      </c>
      <c r="G104" s="31">
        <f t="shared" si="20"/>
        <v>0</v>
      </c>
      <c r="H104" s="31">
        <f t="shared" si="21"/>
        <v>0</v>
      </c>
      <c r="I104" s="31">
        <f t="shared" si="22"/>
        <v>0</v>
      </c>
      <c r="J104" s="31">
        <f t="shared" si="23"/>
        <v>0</v>
      </c>
      <c r="K104" s="31">
        <f t="shared" si="24"/>
        <v>0</v>
      </c>
      <c r="L104" s="31">
        <f t="shared" si="25"/>
        <v>0</v>
      </c>
      <c r="M104" s="31">
        <f t="shared" ca="1" si="17"/>
        <v>-3.6897241649566539E-3</v>
      </c>
      <c r="N104" s="31">
        <f t="shared" ca="1" si="26"/>
        <v>0</v>
      </c>
      <c r="O104" s="52">
        <f t="shared" ca="1" si="27"/>
        <v>0</v>
      </c>
      <c r="P104" s="31">
        <f t="shared" ca="1" si="28"/>
        <v>0</v>
      </c>
      <c r="Q104" s="31">
        <f t="shared" ca="1" si="29"/>
        <v>0</v>
      </c>
      <c r="R104" s="19">
        <f t="shared" ca="1" si="18"/>
        <v>3.6897241649566539E-3</v>
      </c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>
      <c r="A105" s="87"/>
      <c r="B105" s="87"/>
      <c r="C105" s="87"/>
      <c r="D105" s="89">
        <f t="shared" si="19"/>
        <v>0</v>
      </c>
      <c r="E105" s="89">
        <f t="shared" si="19"/>
        <v>0</v>
      </c>
      <c r="F105" s="31">
        <f t="shared" si="20"/>
        <v>0</v>
      </c>
      <c r="G105" s="31">
        <f t="shared" si="20"/>
        <v>0</v>
      </c>
      <c r="H105" s="31">
        <f t="shared" si="21"/>
        <v>0</v>
      </c>
      <c r="I105" s="31">
        <f t="shared" si="22"/>
        <v>0</v>
      </c>
      <c r="J105" s="31">
        <f t="shared" si="23"/>
        <v>0</v>
      </c>
      <c r="K105" s="31">
        <f t="shared" si="24"/>
        <v>0</v>
      </c>
      <c r="L105" s="31">
        <f t="shared" si="25"/>
        <v>0</v>
      </c>
      <c r="M105" s="31">
        <f t="shared" ca="1" si="17"/>
        <v>-3.6897241649566539E-3</v>
      </c>
      <c r="N105" s="31">
        <f t="shared" ca="1" si="26"/>
        <v>0</v>
      </c>
      <c r="O105" s="52">
        <f t="shared" ca="1" si="27"/>
        <v>0</v>
      </c>
      <c r="P105" s="31">
        <f t="shared" ca="1" si="28"/>
        <v>0</v>
      </c>
      <c r="Q105" s="31">
        <f t="shared" ca="1" si="29"/>
        <v>0</v>
      </c>
      <c r="R105" s="19">
        <f t="shared" ca="1" si="18"/>
        <v>3.6897241649566539E-3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>
      <c r="A106" s="87"/>
      <c r="B106" s="87"/>
      <c r="C106" s="87"/>
      <c r="D106" s="89">
        <f t="shared" si="19"/>
        <v>0</v>
      </c>
      <c r="E106" s="89">
        <f t="shared" si="19"/>
        <v>0</v>
      </c>
      <c r="F106" s="31">
        <f t="shared" si="20"/>
        <v>0</v>
      </c>
      <c r="G106" s="31">
        <f t="shared" si="20"/>
        <v>0</v>
      </c>
      <c r="H106" s="31">
        <f t="shared" si="21"/>
        <v>0</v>
      </c>
      <c r="I106" s="31">
        <f t="shared" si="22"/>
        <v>0</v>
      </c>
      <c r="J106" s="31">
        <f t="shared" si="23"/>
        <v>0</v>
      </c>
      <c r="K106" s="31">
        <f t="shared" si="24"/>
        <v>0</v>
      </c>
      <c r="L106" s="31">
        <f t="shared" si="25"/>
        <v>0</v>
      </c>
      <c r="M106" s="31">
        <f t="shared" ca="1" si="17"/>
        <v>-3.6897241649566539E-3</v>
      </c>
      <c r="N106" s="31">
        <f t="shared" ca="1" si="26"/>
        <v>0</v>
      </c>
      <c r="O106" s="52">
        <f t="shared" ca="1" si="27"/>
        <v>0</v>
      </c>
      <c r="P106" s="31">
        <f t="shared" ca="1" si="28"/>
        <v>0</v>
      </c>
      <c r="Q106" s="31">
        <f t="shared" ca="1" si="29"/>
        <v>0</v>
      </c>
      <c r="R106" s="19">
        <f t="shared" ca="1" si="18"/>
        <v>3.6897241649566539E-3</v>
      </c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>
      <c r="A107" s="87"/>
      <c r="B107" s="87"/>
      <c r="C107" s="87"/>
      <c r="D107" s="89">
        <f t="shared" si="19"/>
        <v>0</v>
      </c>
      <c r="E107" s="89">
        <f t="shared" si="19"/>
        <v>0</v>
      </c>
      <c r="F107" s="31">
        <f t="shared" si="20"/>
        <v>0</v>
      </c>
      <c r="G107" s="31">
        <f t="shared" si="20"/>
        <v>0</v>
      </c>
      <c r="H107" s="31">
        <f t="shared" si="21"/>
        <v>0</v>
      </c>
      <c r="I107" s="31">
        <f t="shared" si="22"/>
        <v>0</v>
      </c>
      <c r="J107" s="31">
        <f t="shared" si="23"/>
        <v>0</v>
      </c>
      <c r="K107" s="31">
        <f t="shared" si="24"/>
        <v>0</v>
      </c>
      <c r="L107" s="31">
        <f t="shared" si="25"/>
        <v>0</v>
      </c>
      <c r="M107" s="31">
        <f t="shared" ca="1" si="17"/>
        <v>-3.6897241649566539E-3</v>
      </c>
      <c r="N107" s="31">
        <f t="shared" ca="1" si="26"/>
        <v>0</v>
      </c>
      <c r="O107" s="52">
        <f t="shared" ca="1" si="27"/>
        <v>0</v>
      </c>
      <c r="P107" s="31">
        <f t="shared" ca="1" si="28"/>
        <v>0</v>
      </c>
      <c r="Q107" s="31">
        <f t="shared" ca="1" si="29"/>
        <v>0</v>
      </c>
      <c r="R107" s="19">
        <f t="shared" ca="1" si="18"/>
        <v>3.6897241649566539E-3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>
      <c r="A108" s="87"/>
      <c r="B108" s="87"/>
      <c r="C108" s="87"/>
      <c r="D108" s="89">
        <f t="shared" si="19"/>
        <v>0</v>
      </c>
      <c r="E108" s="89">
        <f t="shared" si="19"/>
        <v>0</v>
      </c>
      <c r="F108" s="31">
        <f t="shared" si="20"/>
        <v>0</v>
      </c>
      <c r="G108" s="31">
        <f t="shared" si="20"/>
        <v>0</v>
      </c>
      <c r="H108" s="31">
        <f t="shared" si="21"/>
        <v>0</v>
      </c>
      <c r="I108" s="31">
        <f t="shared" si="22"/>
        <v>0</v>
      </c>
      <c r="J108" s="31">
        <f t="shared" si="23"/>
        <v>0</v>
      </c>
      <c r="K108" s="31">
        <f t="shared" si="24"/>
        <v>0</v>
      </c>
      <c r="L108" s="31">
        <f t="shared" si="25"/>
        <v>0</v>
      </c>
      <c r="M108" s="31">
        <f t="shared" ca="1" si="17"/>
        <v>-3.6897241649566539E-3</v>
      </c>
      <c r="N108" s="31">
        <f t="shared" ca="1" si="26"/>
        <v>0</v>
      </c>
      <c r="O108" s="52">
        <f t="shared" ca="1" si="27"/>
        <v>0</v>
      </c>
      <c r="P108" s="31">
        <f t="shared" ca="1" si="28"/>
        <v>0</v>
      </c>
      <c r="Q108" s="31">
        <f t="shared" ca="1" si="29"/>
        <v>0</v>
      </c>
      <c r="R108" s="19">
        <f t="shared" ca="1" si="18"/>
        <v>3.6897241649566539E-3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>
      <c r="A109" s="87"/>
      <c r="B109" s="87"/>
      <c r="C109" s="87"/>
      <c r="D109" s="89">
        <f t="shared" si="19"/>
        <v>0</v>
      </c>
      <c r="E109" s="89">
        <f t="shared" si="19"/>
        <v>0</v>
      </c>
      <c r="F109" s="31">
        <f t="shared" si="20"/>
        <v>0</v>
      </c>
      <c r="G109" s="31">
        <f t="shared" si="20"/>
        <v>0</v>
      </c>
      <c r="H109" s="31">
        <f t="shared" si="21"/>
        <v>0</v>
      </c>
      <c r="I109" s="31">
        <f t="shared" si="22"/>
        <v>0</v>
      </c>
      <c r="J109" s="31">
        <f t="shared" si="23"/>
        <v>0</v>
      </c>
      <c r="K109" s="31">
        <f t="shared" si="24"/>
        <v>0</v>
      </c>
      <c r="L109" s="31">
        <f t="shared" si="25"/>
        <v>0</v>
      </c>
      <c r="M109" s="31">
        <f t="shared" ca="1" si="17"/>
        <v>-3.6897241649566539E-3</v>
      </c>
      <c r="N109" s="31">
        <f t="shared" ca="1" si="26"/>
        <v>0</v>
      </c>
      <c r="O109" s="52">
        <f t="shared" ca="1" si="27"/>
        <v>0</v>
      </c>
      <c r="P109" s="31">
        <f t="shared" ca="1" si="28"/>
        <v>0</v>
      </c>
      <c r="Q109" s="31">
        <f t="shared" ca="1" si="29"/>
        <v>0</v>
      </c>
      <c r="R109" s="19">
        <f t="shared" ca="1" si="18"/>
        <v>3.6897241649566539E-3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>
      <c r="A110" s="87"/>
      <c r="B110" s="87"/>
      <c r="C110" s="87"/>
      <c r="D110" s="89">
        <f t="shared" si="19"/>
        <v>0</v>
      </c>
      <c r="E110" s="89">
        <f t="shared" si="19"/>
        <v>0</v>
      </c>
      <c r="F110" s="31">
        <f t="shared" si="20"/>
        <v>0</v>
      </c>
      <c r="G110" s="31">
        <f t="shared" si="20"/>
        <v>0</v>
      </c>
      <c r="H110" s="31">
        <f t="shared" si="21"/>
        <v>0</v>
      </c>
      <c r="I110" s="31">
        <f t="shared" si="22"/>
        <v>0</v>
      </c>
      <c r="J110" s="31">
        <f t="shared" si="23"/>
        <v>0</v>
      </c>
      <c r="K110" s="31">
        <f t="shared" si="24"/>
        <v>0</v>
      </c>
      <c r="L110" s="31">
        <f t="shared" si="25"/>
        <v>0</v>
      </c>
      <c r="M110" s="31">
        <f t="shared" ca="1" si="17"/>
        <v>-3.6897241649566539E-3</v>
      </c>
      <c r="N110" s="31">
        <f t="shared" ca="1" si="26"/>
        <v>0</v>
      </c>
      <c r="O110" s="52">
        <f t="shared" ca="1" si="27"/>
        <v>0</v>
      </c>
      <c r="P110" s="31">
        <f t="shared" ca="1" si="28"/>
        <v>0</v>
      </c>
      <c r="Q110" s="31">
        <f t="shared" ca="1" si="29"/>
        <v>0</v>
      </c>
      <c r="R110" s="19">
        <f t="shared" ca="1" si="18"/>
        <v>3.6897241649566539E-3</v>
      </c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>
      <c r="A111" s="87"/>
      <c r="B111" s="87"/>
      <c r="C111" s="87"/>
      <c r="D111" s="89">
        <f t="shared" si="19"/>
        <v>0</v>
      </c>
      <c r="E111" s="89">
        <f t="shared" si="19"/>
        <v>0</v>
      </c>
      <c r="F111" s="31">
        <f t="shared" si="20"/>
        <v>0</v>
      </c>
      <c r="G111" s="31">
        <f t="shared" si="20"/>
        <v>0</v>
      </c>
      <c r="H111" s="31">
        <f t="shared" si="21"/>
        <v>0</v>
      </c>
      <c r="I111" s="31">
        <f t="shared" si="22"/>
        <v>0</v>
      </c>
      <c r="J111" s="31">
        <f t="shared" si="23"/>
        <v>0</v>
      </c>
      <c r="K111" s="31">
        <f t="shared" si="24"/>
        <v>0</v>
      </c>
      <c r="L111" s="31">
        <f t="shared" si="25"/>
        <v>0</v>
      </c>
      <c r="M111" s="31">
        <f t="shared" ca="1" si="17"/>
        <v>-3.6897241649566539E-3</v>
      </c>
      <c r="N111" s="31">
        <f t="shared" ca="1" si="26"/>
        <v>0</v>
      </c>
      <c r="O111" s="52">
        <f t="shared" ca="1" si="27"/>
        <v>0</v>
      </c>
      <c r="P111" s="31">
        <f t="shared" ca="1" si="28"/>
        <v>0</v>
      </c>
      <c r="Q111" s="31">
        <f t="shared" ca="1" si="29"/>
        <v>0</v>
      </c>
      <c r="R111" s="19">
        <f t="shared" ca="1" si="18"/>
        <v>3.6897241649566539E-3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>
      <c r="A112" s="87"/>
      <c r="B112" s="87"/>
      <c r="C112" s="87"/>
      <c r="D112" s="89">
        <f t="shared" si="19"/>
        <v>0</v>
      </c>
      <c r="E112" s="89">
        <f t="shared" si="19"/>
        <v>0</v>
      </c>
      <c r="F112" s="31">
        <f t="shared" si="20"/>
        <v>0</v>
      </c>
      <c r="G112" s="31">
        <f t="shared" si="20"/>
        <v>0</v>
      </c>
      <c r="H112" s="31">
        <f t="shared" si="21"/>
        <v>0</v>
      </c>
      <c r="I112" s="31">
        <f t="shared" si="22"/>
        <v>0</v>
      </c>
      <c r="J112" s="31">
        <f t="shared" si="23"/>
        <v>0</v>
      </c>
      <c r="K112" s="31">
        <f t="shared" si="24"/>
        <v>0</v>
      </c>
      <c r="L112" s="31">
        <f t="shared" si="25"/>
        <v>0</v>
      </c>
      <c r="M112" s="31">
        <f t="shared" ca="1" si="17"/>
        <v>-3.6897241649566539E-3</v>
      </c>
      <c r="N112" s="31">
        <f t="shared" ca="1" si="26"/>
        <v>0</v>
      </c>
      <c r="O112" s="52">
        <f t="shared" ca="1" si="27"/>
        <v>0</v>
      </c>
      <c r="P112" s="31">
        <f t="shared" ca="1" si="28"/>
        <v>0</v>
      </c>
      <c r="Q112" s="31">
        <f t="shared" ca="1" si="29"/>
        <v>0</v>
      </c>
      <c r="R112" s="19">
        <f t="shared" ca="1" si="18"/>
        <v>3.6897241649566539E-3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>
      <c r="A113" s="87"/>
      <c r="B113" s="87"/>
      <c r="C113" s="87"/>
      <c r="D113" s="89">
        <f t="shared" si="19"/>
        <v>0</v>
      </c>
      <c r="E113" s="89">
        <f t="shared" si="19"/>
        <v>0</v>
      </c>
      <c r="F113" s="31">
        <f t="shared" si="20"/>
        <v>0</v>
      </c>
      <c r="G113" s="31">
        <f t="shared" si="20"/>
        <v>0</v>
      </c>
      <c r="H113" s="31">
        <f t="shared" si="21"/>
        <v>0</v>
      </c>
      <c r="I113" s="31">
        <f t="shared" si="22"/>
        <v>0</v>
      </c>
      <c r="J113" s="31">
        <f t="shared" si="23"/>
        <v>0</v>
      </c>
      <c r="K113" s="31">
        <f t="shared" si="24"/>
        <v>0</v>
      </c>
      <c r="L113" s="31">
        <f t="shared" si="25"/>
        <v>0</v>
      </c>
      <c r="M113" s="31">
        <f t="shared" ca="1" si="17"/>
        <v>-3.6897241649566539E-3</v>
      </c>
      <c r="N113" s="31">
        <f t="shared" ca="1" si="26"/>
        <v>0</v>
      </c>
      <c r="O113" s="52">
        <f t="shared" ca="1" si="27"/>
        <v>0</v>
      </c>
      <c r="P113" s="31">
        <f t="shared" ca="1" si="28"/>
        <v>0</v>
      </c>
      <c r="Q113" s="31">
        <f t="shared" ca="1" si="29"/>
        <v>0</v>
      </c>
      <c r="R113" s="19">
        <f t="shared" ca="1" si="18"/>
        <v>3.6897241649566539E-3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>
      <c r="A114" s="87"/>
      <c r="B114" s="87"/>
      <c r="C114" s="87"/>
      <c r="D114" s="89">
        <f t="shared" si="19"/>
        <v>0</v>
      </c>
      <c r="E114" s="89">
        <f t="shared" si="19"/>
        <v>0</v>
      </c>
      <c r="F114" s="31">
        <f t="shared" si="20"/>
        <v>0</v>
      </c>
      <c r="G114" s="31">
        <f t="shared" si="20"/>
        <v>0</v>
      </c>
      <c r="H114" s="31">
        <f t="shared" si="21"/>
        <v>0</v>
      </c>
      <c r="I114" s="31">
        <f t="shared" si="22"/>
        <v>0</v>
      </c>
      <c r="J114" s="31">
        <f t="shared" si="23"/>
        <v>0</v>
      </c>
      <c r="K114" s="31">
        <f t="shared" si="24"/>
        <v>0</v>
      </c>
      <c r="L114" s="31">
        <f t="shared" si="25"/>
        <v>0</v>
      </c>
      <c r="M114" s="31">
        <f t="shared" ca="1" si="17"/>
        <v>-3.6897241649566539E-3</v>
      </c>
      <c r="N114" s="31">
        <f t="shared" ca="1" si="26"/>
        <v>0</v>
      </c>
      <c r="O114" s="52">
        <f t="shared" ca="1" si="27"/>
        <v>0</v>
      </c>
      <c r="P114" s="31">
        <f t="shared" ca="1" si="28"/>
        <v>0</v>
      </c>
      <c r="Q114" s="31">
        <f t="shared" ca="1" si="29"/>
        <v>0</v>
      </c>
      <c r="R114" s="19">
        <f t="shared" ca="1" si="18"/>
        <v>3.6897241649566539E-3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>
      <c r="A115" s="87"/>
      <c r="B115" s="87"/>
      <c r="C115" s="87"/>
      <c r="D115" s="89">
        <f t="shared" si="19"/>
        <v>0</v>
      </c>
      <c r="E115" s="89">
        <f t="shared" si="19"/>
        <v>0</v>
      </c>
      <c r="F115" s="31">
        <f t="shared" si="20"/>
        <v>0</v>
      </c>
      <c r="G115" s="31">
        <f t="shared" si="20"/>
        <v>0</v>
      </c>
      <c r="H115" s="31">
        <f t="shared" si="21"/>
        <v>0</v>
      </c>
      <c r="I115" s="31">
        <f t="shared" si="22"/>
        <v>0</v>
      </c>
      <c r="J115" s="31">
        <f t="shared" si="23"/>
        <v>0</v>
      </c>
      <c r="K115" s="31">
        <f t="shared" si="24"/>
        <v>0</v>
      </c>
      <c r="L115" s="31">
        <f t="shared" si="25"/>
        <v>0</v>
      </c>
      <c r="M115" s="31">
        <f t="shared" ca="1" si="17"/>
        <v>-3.6897241649566539E-3</v>
      </c>
      <c r="N115" s="31">
        <f t="shared" ca="1" si="26"/>
        <v>0</v>
      </c>
      <c r="O115" s="52">
        <f t="shared" ca="1" si="27"/>
        <v>0</v>
      </c>
      <c r="P115" s="31">
        <f t="shared" ca="1" si="28"/>
        <v>0</v>
      </c>
      <c r="Q115" s="31">
        <f t="shared" ca="1" si="29"/>
        <v>0</v>
      </c>
      <c r="R115" s="19">
        <f t="shared" ca="1" si="18"/>
        <v>3.6897241649566539E-3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>
      <c r="A116" s="87"/>
      <c r="B116" s="87"/>
      <c r="C116" s="87"/>
      <c r="D116" s="89">
        <f t="shared" si="19"/>
        <v>0</v>
      </c>
      <c r="E116" s="89">
        <f t="shared" si="19"/>
        <v>0</v>
      </c>
      <c r="F116" s="31">
        <f t="shared" si="20"/>
        <v>0</v>
      </c>
      <c r="G116" s="31">
        <f t="shared" si="20"/>
        <v>0</v>
      </c>
      <c r="H116" s="31">
        <f t="shared" si="21"/>
        <v>0</v>
      </c>
      <c r="I116" s="31">
        <f t="shared" si="22"/>
        <v>0</v>
      </c>
      <c r="J116" s="31">
        <f t="shared" si="23"/>
        <v>0</v>
      </c>
      <c r="K116" s="31">
        <f t="shared" si="24"/>
        <v>0</v>
      </c>
      <c r="L116" s="31">
        <f t="shared" si="25"/>
        <v>0</v>
      </c>
      <c r="M116" s="31">
        <f t="shared" ca="1" si="17"/>
        <v>-3.6897241649566539E-3</v>
      </c>
      <c r="N116" s="31">
        <f t="shared" ca="1" si="26"/>
        <v>0</v>
      </c>
      <c r="O116" s="52">
        <f t="shared" ca="1" si="27"/>
        <v>0</v>
      </c>
      <c r="P116" s="31">
        <f t="shared" ca="1" si="28"/>
        <v>0</v>
      </c>
      <c r="Q116" s="31">
        <f t="shared" ca="1" si="29"/>
        <v>0</v>
      </c>
      <c r="R116" s="19">
        <f t="shared" ca="1" si="18"/>
        <v>3.6897241649566539E-3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>
      <c r="A117" s="87"/>
      <c r="B117" s="87"/>
      <c r="C117" s="87"/>
      <c r="D117" s="89">
        <f t="shared" si="19"/>
        <v>0</v>
      </c>
      <c r="E117" s="89">
        <f t="shared" si="19"/>
        <v>0</v>
      </c>
      <c r="F117" s="31">
        <f t="shared" si="20"/>
        <v>0</v>
      </c>
      <c r="G117" s="31">
        <f t="shared" si="20"/>
        <v>0</v>
      </c>
      <c r="H117" s="31">
        <f t="shared" si="21"/>
        <v>0</v>
      </c>
      <c r="I117" s="31">
        <f t="shared" si="22"/>
        <v>0</v>
      </c>
      <c r="J117" s="31">
        <f t="shared" si="23"/>
        <v>0</v>
      </c>
      <c r="K117" s="31">
        <f t="shared" si="24"/>
        <v>0</v>
      </c>
      <c r="L117" s="31">
        <f t="shared" si="25"/>
        <v>0</v>
      </c>
      <c r="M117" s="31">
        <f t="shared" ca="1" si="17"/>
        <v>-3.6897241649566539E-3</v>
      </c>
      <c r="N117" s="31">
        <f t="shared" ca="1" si="26"/>
        <v>0</v>
      </c>
      <c r="O117" s="52">
        <f t="shared" ca="1" si="27"/>
        <v>0</v>
      </c>
      <c r="P117" s="31">
        <f t="shared" ca="1" si="28"/>
        <v>0</v>
      </c>
      <c r="Q117" s="31">
        <f t="shared" ca="1" si="29"/>
        <v>0</v>
      </c>
      <c r="R117" s="19">
        <f t="shared" ca="1" si="18"/>
        <v>3.6897241649566539E-3</v>
      </c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>
      <c r="A118" s="87"/>
      <c r="B118" s="87"/>
      <c r="C118" s="87"/>
      <c r="D118" s="89">
        <f t="shared" si="19"/>
        <v>0</v>
      </c>
      <c r="E118" s="89">
        <f t="shared" si="19"/>
        <v>0</v>
      </c>
      <c r="F118" s="31">
        <f t="shared" si="20"/>
        <v>0</v>
      </c>
      <c r="G118" s="31">
        <f t="shared" si="20"/>
        <v>0</v>
      </c>
      <c r="H118" s="31">
        <f t="shared" si="21"/>
        <v>0</v>
      </c>
      <c r="I118" s="31">
        <f t="shared" si="22"/>
        <v>0</v>
      </c>
      <c r="J118" s="31">
        <f t="shared" si="23"/>
        <v>0</v>
      </c>
      <c r="K118" s="31">
        <f t="shared" si="24"/>
        <v>0</v>
      </c>
      <c r="L118" s="31">
        <f t="shared" si="25"/>
        <v>0</v>
      </c>
      <c r="M118" s="31">
        <f t="shared" ca="1" si="17"/>
        <v>-3.6897241649566539E-3</v>
      </c>
      <c r="N118" s="31">
        <f t="shared" ca="1" si="26"/>
        <v>0</v>
      </c>
      <c r="O118" s="52">
        <f t="shared" ca="1" si="27"/>
        <v>0</v>
      </c>
      <c r="P118" s="31">
        <f t="shared" ca="1" si="28"/>
        <v>0</v>
      </c>
      <c r="Q118" s="31">
        <f t="shared" ca="1" si="29"/>
        <v>0</v>
      </c>
      <c r="R118" s="19">
        <f t="shared" ca="1" si="18"/>
        <v>3.6897241649566539E-3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>
      <c r="A119" s="87"/>
      <c r="B119" s="87"/>
      <c r="C119" s="87"/>
      <c r="D119" s="89">
        <f t="shared" si="19"/>
        <v>0</v>
      </c>
      <c r="E119" s="89">
        <f t="shared" si="19"/>
        <v>0</v>
      </c>
      <c r="F119" s="31">
        <f t="shared" si="20"/>
        <v>0</v>
      </c>
      <c r="G119" s="31">
        <f t="shared" si="20"/>
        <v>0</v>
      </c>
      <c r="H119" s="31">
        <f t="shared" si="21"/>
        <v>0</v>
      </c>
      <c r="I119" s="31">
        <f t="shared" si="22"/>
        <v>0</v>
      </c>
      <c r="J119" s="31">
        <f t="shared" si="23"/>
        <v>0</v>
      </c>
      <c r="K119" s="31">
        <f t="shared" si="24"/>
        <v>0</v>
      </c>
      <c r="L119" s="31">
        <f t="shared" si="25"/>
        <v>0</v>
      </c>
      <c r="M119" s="31">
        <f t="shared" ca="1" si="17"/>
        <v>-3.6897241649566539E-3</v>
      </c>
      <c r="N119" s="31">
        <f t="shared" ca="1" si="26"/>
        <v>0</v>
      </c>
      <c r="O119" s="52">
        <f t="shared" ca="1" si="27"/>
        <v>0</v>
      </c>
      <c r="P119" s="31">
        <f t="shared" ca="1" si="28"/>
        <v>0</v>
      </c>
      <c r="Q119" s="31">
        <f t="shared" ca="1" si="29"/>
        <v>0</v>
      </c>
      <c r="R119" s="19">
        <f t="shared" ca="1" si="18"/>
        <v>3.6897241649566539E-3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>
      <c r="A120" s="87"/>
      <c r="B120" s="87"/>
      <c r="C120" s="87"/>
      <c r="D120" s="89">
        <f t="shared" si="19"/>
        <v>0</v>
      </c>
      <c r="E120" s="89">
        <f t="shared" si="19"/>
        <v>0</v>
      </c>
      <c r="F120" s="31">
        <f t="shared" si="20"/>
        <v>0</v>
      </c>
      <c r="G120" s="31">
        <f t="shared" si="20"/>
        <v>0</v>
      </c>
      <c r="H120" s="31">
        <f t="shared" si="21"/>
        <v>0</v>
      </c>
      <c r="I120" s="31">
        <f t="shared" si="22"/>
        <v>0</v>
      </c>
      <c r="J120" s="31">
        <f t="shared" si="23"/>
        <v>0</v>
      </c>
      <c r="K120" s="31">
        <f t="shared" si="24"/>
        <v>0</v>
      </c>
      <c r="L120" s="31">
        <f t="shared" si="25"/>
        <v>0</v>
      </c>
      <c r="M120" s="31">
        <f t="shared" ca="1" si="17"/>
        <v>-3.6897241649566539E-3</v>
      </c>
      <c r="N120" s="31">
        <f t="shared" ca="1" si="26"/>
        <v>0</v>
      </c>
      <c r="O120" s="52">
        <f t="shared" ca="1" si="27"/>
        <v>0</v>
      </c>
      <c r="P120" s="31">
        <f t="shared" ca="1" si="28"/>
        <v>0</v>
      </c>
      <c r="Q120" s="31">
        <f t="shared" ca="1" si="29"/>
        <v>0</v>
      </c>
      <c r="R120" s="19">
        <f t="shared" ca="1" si="18"/>
        <v>3.6897241649566539E-3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>
      <c r="A121" s="87"/>
      <c r="B121" s="87"/>
      <c r="C121" s="87"/>
      <c r="D121" s="89">
        <f t="shared" si="19"/>
        <v>0</v>
      </c>
      <c r="E121" s="89">
        <f t="shared" si="19"/>
        <v>0</v>
      </c>
      <c r="F121" s="31">
        <f t="shared" si="20"/>
        <v>0</v>
      </c>
      <c r="G121" s="31">
        <f t="shared" si="20"/>
        <v>0</v>
      </c>
      <c r="H121" s="31">
        <f t="shared" si="21"/>
        <v>0</v>
      </c>
      <c r="I121" s="31">
        <f t="shared" si="22"/>
        <v>0</v>
      </c>
      <c r="J121" s="31">
        <f t="shared" si="23"/>
        <v>0</v>
      </c>
      <c r="K121" s="31">
        <f t="shared" si="24"/>
        <v>0</v>
      </c>
      <c r="L121" s="31">
        <f t="shared" si="25"/>
        <v>0</v>
      </c>
      <c r="M121" s="31">
        <f t="shared" ca="1" si="17"/>
        <v>-3.6897241649566539E-3</v>
      </c>
      <c r="N121" s="31">
        <f t="shared" ca="1" si="26"/>
        <v>0</v>
      </c>
      <c r="O121" s="52">
        <f t="shared" ca="1" si="27"/>
        <v>0</v>
      </c>
      <c r="P121" s="31">
        <f t="shared" ca="1" si="28"/>
        <v>0</v>
      </c>
      <c r="Q121" s="31">
        <f t="shared" ca="1" si="29"/>
        <v>0</v>
      </c>
      <c r="R121" s="19">
        <f t="shared" ca="1" si="18"/>
        <v>3.6897241649566539E-3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>
      <c r="A122" s="87"/>
      <c r="B122" s="87"/>
      <c r="C122" s="87"/>
      <c r="D122" s="89">
        <f t="shared" si="19"/>
        <v>0</v>
      </c>
      <c r="E122" s="89">
        <f t="shared" si="19"/>
        <v>0</v>
      </c>
      <c r="F122" s="31">
        <f t="shared" si="20"/>
        <v>0</v>
      </c>
      <c r="G122" s="31">
        <f t="shared" si="20"/>
        <v>0</v>
      </c>
      <c r="H122" s="31">
        <f t="shared" si="21"/>
        <v>0</v>
      </c>
      <c r="I122" s="31">
        <f t="shared" si="22"/>
        <v>0</v>
      </c>
      <c r="J122" s="31">
        <f t="shared" si="23"/>
        <v>0</v>
      </c>
      <c r="K122" s="31">
        <f t="shared" si="24"/>
        <v>0</v>
      </c>
      <c r="L122" s="31">
        <f t="shared" si="25"/>
        <v>0</v>
      </c>
      <c r="M122" s="31">
        <f t="shared" ca="1" si="17"/>
        <v>-3.6897241649566539E-3</v>
      </c>
      <c r="N122" s="31">
        <f t="shared" ca="1" si="26"/>
        <v>0</v>
      </c>
      <c r="O122" s="52">
        <f t="shared" ca="1" si="27"/>
        <v>0</v>
      </c>
      <c r="P122" s="31">
        <f t="shared" ca="1" si="28"/>
        <v>0</v>
      </c>
      <c r="Q122" s="31">
        <f t="shared" ca="1" si="29"/>
        <v>0</v>
      </c>
      <c r="R122" s="19">
        <f t="shared" ca="1" si="18"/>
        <v>3.6897241649566539E-3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>
      <c r="A123" s="87"/>
      <c r="B123" s="87"/>
      <c r="C123" s="87"/>
      <c r="D123" s="89">
        <f t="shared" si="19"/>
        <v>0</v>
      </c>
      <c r="E123" s="89">
        <f t="shared" si="19"/>
        <v>0</v>
      </c>
      <c r="F123" s="31">
        <f t="shared" si="20"/>
        <v>0</v>
      </c>
      <c r="G123" s="31">
        <f t="shared" si="20"/>
        <v>0</v>
      </c>
      <c r="H123" s="31">
        <f t="shared" si="21"/>
        <v>0</v>
      </c>
      <c r="I123" s="31">
        <f t="shared" si="22"/>
        <v>0</v>
      </c>
      <c r="J123" s="31">
        <f t="shared" si="23"/>
        <v>0</v>
      </c>
      <c r="K123" s="31">
        <f t="shared" si="24"/>
        <v>0</v>
      </c>
      <c r="L123" s="31">
        <f t="shared" si="25"/>
        <v>0</v>
      </c>
      <c r="M123" s="31">
        <f t="shared" ca="1" si="17"/>
        <v>-3.6897241649566539E-3</v>
      </c>
      <c r="N123" s="31">
        <f t="shared" ca="1" si="26"/>
        <v>0</v>
      </c>
      <c r="O123" s="52">
        <f t="shared" ca="1" si="27"/>
        <v>0</v>
      </c>
      <c r="P123" s="31">
        <f t="shared" ca="1" si="28"/>
        <v>0</v>
      </c>
      <c r="Q123" s="31">
        <f t="shared" ca="1" si="29"/>
        <v>0</v>
      </c>
      <c r="R123" s="19">
        <f t="shared" ca="1" si="18"/>
        <v>3.6897241649566539E-3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>
      <c r="A124" s="87"/>
      <c r="B124" s="87"/>
      <c r="C124" s="87"/>
      <c r="D124" s="89">
        <f t="shared" si="19"/>
        <v>0</v>
      </c>
      <c r="E124" s="89">
        <f t="shared" si="19"/>
        <v>0</v>
      </c>
      <c r="F124" s="31">
        <f t="shared" si="20"/>
        <v>0</v>
      </c>
      <c r="G124" s="31">
        <f t="shared" si="20"/>
        <v>0</v>
      </c>
      <c r="H124" s="31">
        <f t="shared" si="21"/>
        <v>0</v>
      </c>
      <c r="I124" s="31">
        <f t="shared" si="22"/>
        <v>0</v>
      </c>
      <c r="J124" s="31">
        <f t="shared" si="23"/>
        <v>0</v>
      </c>
      <c r="K124" s="31">
        <f t="shared" si="24"/>
        <v>0</v>
      </c>
      <c r="L124" s="31">
        <f t="shared" si="25"/>
        <v>0</v>
      </c>
      <c r="M124" s="31">
        <f t="shared" ca="1" si="17"/>
        <v>-3.6897241649566539E-3</v>
      </c>
      <c r="N124" s="31">
        <f t="shared" ca="1" si="26"/>
        <v>0</v>
      </c>
      <c r="O124" s="52">
        <f t="shared" ca="1" si="27"/>
        <v>0</v>
      </c>
      <c r="P124" s="31">
        <f t="shared" ca="1" si="28"/>
        <v>0</v>
      </c>
      <c r="Q124" s="31">
        <f t="shared" ca="1" si="29"/>
        <v>0</v>
      </c>
      <c r="R124" s="19">
        <f t="shared" ca="1" si="18"/>
        <v>3.6897241649566539E-3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>
      <c r="A125" s="87"/>
      <c r="B125" s="87"/>
      <c r="C125" s="87"/>
      <c r="D125" s="89">
        <f t="shared" si="19"/>
        <v>0</v>
      </c>
      <c r="E125" s="89">
        <f t="shared" si="19"/>
        <v>0</v>
      </c>
      <c r="F125" s="31">
        <f t="shared" si="20"/>
        <v>0</v>
      </c>
      <c r="G125" s="31">
        <f t="shared" si="20"/>
        <v>0</v>
      </c>
      <c r="H125" s="31">
        <f t="shared" si="21"/>
        <v>0</v>
      </c>
      <c r="I125" s="31">
        <f t="shared" si="22"/>
        <v>0</v>
      </c>
      <c r="J125" s="31">
        <f t="shared" si="23"/>
        <v>0</v>
      </c>
      <c r="K125" s="31">
        <f t="shared" si="24"/>
        <v>0</v>
      </c>
      <c r="L125" s="31">
        <f t="shared" si="25"/>
        <v>0</v>
      </c>
      <c r="M125" s="31">
        <f t="shared" ca="1" si="17"/>
        <v>-3.6897241649566539E-3</v>
      </c>
      <c r="N125" s="31">
        <f t="shared" ca="1" si="26"/>
        <v>0</v>
      </c>
      <c r="O125" s="52">
        <f t="shared" ca="1" si="27"/>
        <v>0</v>
      </c>
      <c r="P125" s="31">
        <f t="shared" ca="1" si="28"/>
        <v>0</v>
      </c>
      <c r="Q125" s="31">
        <f t="shared" ca="1" si="29"/>
        <v>0</v>
      </c>
      <c r="R125" s="19">
        <f t="shared" ca="1" si="18"/>
        <v>3.6897241649566539E-3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>
      <c r="A126" s="87"/>
      <c r="B126" s="87"/>
      <c r="C126" s="87"/>
      <c r="D126" s="89">
        <f t="shared" si="19"/>
        <v>0</v>
      </c>
      <c r="E126" s="89">
        <f t="shared" si="19"/>
        <v>0</v>
      </c>
      <c r="F126" s="31">
        <f t="shared" si="20"/>
        <v>0</v>
      </c>
      <c r="G126" s="31">
        <f t="shared" si="20"/>
        <v>0</v>
      </c>
      <c r="H126" s="31">
        <f t="shared" si="21"/>
        <v>0</v>
      </c>
      <c r="I126" s="31">
        <f t="shared" si="22"/>
        <v>0</v>
      </c>
      <c r="J126" s="31">
        <f t="shared" si="23"/>
        <v>0</v>
      </c>
      <c r="K126" s="31">
        <f t="shared" si="24"/>
        <v>0</v>
      </c>
      <c r="L126" s="31">
        <f t="shared" si="25"/>
        <v>0</v>
      </c>
      <c r="M126" s="31">
        <f t="shared" ca="1" si="17"/>
        <v>-3.6897241649566539E-3</v>
      </c>
      <c r="N126" s="31">
        <f t="shared" ca="1" si="26"/>
        <v>0</v>
      </c>
      <c r="O126" s="52">
        <f t="shared" ca="1" si="27"/>
        <v>0</v>
      </c>
      <c r="P126" s="31">
        <f t="shared" ca="1" si="28"/>
        <v>0</v>
      </c>
      <c r="Q126" s="31">
        <f t="shared" ca="1" si="29"/>
        <v>0</v>
      </c>
      <c r="R126" s="19">
        <f t="shared" ca="1" si="18"/>
        <v>3.6897241649566539E-3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>
      <c r="A127" s="87"/>
      <c r="B127" s="87"/>
      <c r="C127" s="87"/>
      <c r="D127" s="89">
        <f t="shared" si="19"/>
        <v>0</v>
      </c>
      <c r="E127" s="89">
        <f t="shared" si="19"/>
        <v>0</v>
      </c>
      <c r="F127" s="31">
        <f t="shared" si="20"/>
        <v>0</v>
      </c>
      <c r="G127" s="31">
        <f t="shared" si="20"/>
        <v>0</v>
      </c>
      <c r="H127" s="31">
        <f t="shared" si="21"/>
        <v>0</v>
      </c>
      <c r="I127" s="31">
        <f t="shared" si="22"/>
        <v>0</v>
      </c>
      <c r="J127" s="31">
        <f t="shared" si="23"/>
        <v>0</v>
      </c>
      <c r="K127" s="31">
        <f t="shared" si="24"/>
        <v>0</v>
      </c>
      <c r="L127" s="31">
        <f t="shared" si="25"/>
        <v>0</v>
      </c>
      <c r="M127" s="31">
        <f t="shared" ca="1" si="17"/>
        <v>-3.6897241649566539E-3</v>
      </c>
      <c r="N127" s="31">
        <f t="shared" ca="1" si="26"/>
        <v>0</v>
      </c>
      <c r="O127" s="52">
        <f t="shared" ca="1" si="27"/>
        <v>0</v>
      </c>
      <c r="P127" s="31">
        <f t="shared" ca="1" si="28"/>
        <v>0</v>
      </c>
      <c r="Q127" s="31">
        <f t="shared" ca="1" si="29"/>
        <v>0</v>
      </c>
      <c r="R127" s="19">
        <f t="shared" ca="1" si="18"/>
        <v>3.6897241649566539E-3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>
      <c r="A128" s="87"/>
      <c r="B128" s="87"/>
      <c r="C128" s="87"/>
      <c r="D128" s="89">
        <f t="shared" si="19"/>
        <v>0</v>
      </c>
      <c r="E128" s="89">
        <f t="shared" si="19"/>
        <v>0</v>
      </c>
      <c r="F128" s="31">
        <f t="shared" si="20"/>
        <v>0</v>
      </c>
      <c r="G128" s="31">
        <f t="shared" si="20"/>
        <v>0</v>
      </c>
      <c r="H128" s="31">
        <f t="shared" si="21"/>
        <v>0</v>
      </c>
      <c r="I128" s="31">
        <f t="shared" si="22"/>
        <v>0</v>
      </c>
      <c r="J128" s="31">
        <f t="shared" si="23"/>
        <v>0</v>
      </c>
      <c r="K128" s="31">
        <f t="shared" si="24"/>
        <v>0</v>
      </c>
      <c r="L128" s="31">
        <f t="shared" si="25"/>
        <v>0</v>
      </c>
      <c r="M128" s="31">
        <f t="shared" ca="1" si="17"/>
        <v>-3.6897241649566539E-3</v>
      </c>
      <c r="N128" s="31">
        <f t="shared" ca="1" si="26"/>
        <v>0</v>
      </c>
      <c r="O128" s="52">
        <f t="shared" ca="1" si="27"/>
        <v>0</v>
      </c>
      <c r="P128" s="31">
        <f t="shared" ca="1" si="28"/>
        <v>0</v>
      </c>
      <c r="Q128" s="31">
        <f t="shared" ca="1" si="29"/>
        <v>0</v>
      </c>
      <c r="R128" s="19">
        <f t="shared" ca="1" si="18"/>
        <v>3.6897241649566539E-3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>
      <c r="A129" s="87"/>
      <c r="B129" s="87"/>
      <c r="C129" s="87"/>
      <c r="D129" s="89">
        <f t="shared" si="19"/>
        <v>0</v>
      </c>
      <c r="E129" s="89">
        <f t="shared" si="19"/>
        <v>0</v>
      </c>
      <c r="F129" s="31">
        <f t="shared" si="20"/>
        <v>0</v>
      </c>
      <c r="G129" s="31">
        <f t="shared" si="20"/>
        <v>0</v>
      </c>
      <c r="H129" s="31">
        <f t="shared" si="21"/>
        <v>0</v>
      </c>
      <c r="I129" s="31">
        <f t="shared" si="22"/>
        <v>0</v>
      </c>
      <c r="J129" s="31">
        <f t="shared" si="23"/>
        <v>0</v>
      </c>
      <c r="K129" s="31">
        <f t="shared" si="24"/>
        <v>0</v>
      </c>
      <c r="L129" s="31">
        <f t="shared" si="25"/>
        <v>0</v>
      </c>
      <c r="M129" s="31">
        <f t="shared" ca="1" si="17"/>
        <v>-3.6897241649566539E-3</v>
      </c>
      <c r="N129" s="31">
        <f t="shared" ca="1" si="26"/>
        <v>0</v>
      </c>
      <c r="O129" s="52">
        <f t="shared" ca="1" si="27"/>
        <v>0</v>
      </c>
      <c r="P129" s="31">
        <f t="shared" ca="1" si="28"/>
        <v>0</v>
      </c>
      <c r="Q129" s="31">
        <f t="shared" ca="1" si="29"/>
        <v>0</v>
      </c>
      <c r="R129" s="19">
        <f t="shared" ca="1" si="18"/>
        <v>3.6897241649566539E-3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>
      <c r="A130" s="87"/>
      <c r="B130" s="87"/>
      <c r="C130" s="87"/>
      <c r="D130" s="89">
        <f t="shared" si="19"/>
        <v>0</v>
      </c>
      <c r="E130" s="89">
        <f t="shared" si="19"/>
        <v>0</v>
      </c>
      <c r="F130" s="31">
        <f t="shared" si="20"/>
        <v>0</v>
      </c>
      <c r="G130" s="31">
        <f t="shared" si="20"/>
        <v>0</v>
      </c>
      <c r="H130" s="31">
        <f t="shared" si="21"/>
        <v>0</v>
      </c>
      <c r="I130" s="31">
        <f t="shared" si="22"/>
        <v>0</v>
      </c>
      <c r="J130" s="31">
        <f t="shared" si="23"/>
        <v>0</v>
      </c>
      <c r="K130" s="31">
        <f t="shared" si="24"/>
        <v>0</v>
      </c>
      <c r="L130" s="31">
        <f t="shared" si="25"/>
        <v>0</v>
      </c>
      <c r="M130" s="31">
        <f t="shared" ca="1" si="17"/>
        <v>-3.6897241649566539E-3</v>
      </c>
      <c r="N130" s="31">
        <f t="shared" ca="1" si="26"/>
        <v>0</v>
      </c>
      <c r="O130" s="52">
        <f t="shared" ca="1" si="27"/>
        <v>0</v>
      </c>
      <c r="P130" s="31">
        <f t="shared" ca="1" si="28"/>
        <v>0</v>
      </c>
      <c r="Q130" s="31">
        <f t="shared" ca="1" si="29"/>
        <v>0</v>
      </c>
      <c r="R130" s="19">
        <f t="shared" ca="1" si="18"/>
        <v>3.6897241649566539E-3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>
      <c r="A131" s="87"/>
      <c r="B131" s="87"/>
      <c r="C131" s="87"/>
      <c r="D131" s="89">
        <f t="shared" si="19"/>
        <v>0</v>
      </c>
      <c r="E131" s="89">
        <f t="shared" si="19"/>
        <v>0</v>
      </c>
      <c r="F131" s="31">
        <f t="shared" si="20"/>
        <v>0</v>
      </c>
      <c r="G131" s="31">
        <f t="shared" si="20"/>
        <v>0</v>
      </c>
      <c r="H131" s="31">
        <f t="shared" si="21"/>
        <v>0</v>
      </c>
      <c r="I131" s="31">
        <f t="shared" si="22"/>
        <v>0</v>
      </c>
      <c r="J131" s="31">
        <f t="shared" si="23"/>
        <v>0</v>
      </c>
      <c r="K131" s="31">
        <f t="shared" si="24"/>
        <v>0</v>
      </c>
      <c r="L131" s="31">
        <f t="shared" si="25"/>
        <v>0</v>
      </c>
      <c r="M131" s="31">
        <f t="shared" ca="1" si="17"/>
        <v>-3.6897241649566539E-3</v>
      </c>
      <c r="N131" s="31">
        <f t="shared" ca="1" si="26"/>
        <v>0</v>
      </c>
      <c r="O131" s="52">
        <f t="shared" ca="1" si="27"/>
        <v>0</v>
      </c>
      <c r="P131" s="31">
        <f t="shared" ca="1" si="28"/>
        <v>0</v>
      </c>
      <c r="Q131" s="31">
        <f t="shared" ca="1" si="29"/>
        <v>0</v>
      </c>
      <c r="R131" s="19">
        <f t="shared" ca="1" si="18"/>
        <v>3.6897241649566539E-3</v>
      </c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>
      <c r="A132" s="87"/>
      <c r="B132" s="87"/>
      <c r="C132" s="87"/>
      <c r="D132" s="89">
        <f t="shared" si="19"/>
        <v>0</v>
      </c>
      <c r="E132" s="89">
        <f t="shared" si="19"/>
        <v>0</v>
      </c>
      <c r="F132" s="31">
        <f t="shared" si="20"/>
        <v>0</v>
      </c>
      <c r="G132" s="31">
        <f t="shared" si="20"/>
        <v>0</v>
      </c>
      <c r="H132" s="31">
        <f t="shared" si="21"/>
        <v>0</v>
      </c>
      <c r="I132" s="31">
        <f t="shared" si="22"/>
        <v>0</v>
      </c>
      <c r="J132" s="31">
        <f t="shared" si="23"/>
        <v>0</v>
      </c>
      <c r="K132" s="31">
        <f t="shared" si="24"/>
        <v>0</v>
      </c>
      <c r="L132" s="31">
        <f t="shared" si="25"/>
        <v>0</v>
      </c>
      <c r="M132" s="31">
        <f t="shared" ca="1" si="17"/>
        <v>-3.6897241649566539E-3</v>
      </c>
      <c r="N132" s="31">
        <f t="shared" ca="1" si="26"/>
        <v>0</v>
      </c>
      <c r="O132" s="52">
        <f t="shared" ca="1" si="27"/>
        <v>0</v>
      </c>
      <c r="P132" s="31">
        <f t="shared" ca="1" si="28"/>
        <v>0</v>
      </c>
      <c r="Q132" s="31">
        <f t="shared" ca="1" si="29"/>
        <v>0</v>
      </c>
      <c r="R132" s="19">
        <f t="shared" ca="1" si="18"/>
        <v>3.6897241649566539E-3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>
      <c r="A133" s="87"/>
      <c r="B133" s="87"/>
      <c r="C133" s="87"/>
      <c r="D133" s="89">
        <f t="shared" si="19"/>
        <v>0</v>
      </c>
      <c r="E133" s="89">
        <f t="shared" si="19"/>
        <v>0</v>
      </c>
      <c r="F133" s="31">
        <f t="shared" si="20"/>
        <v>0</v>
      </c>
      <c r="G133" s="31">
        <f t="shared" si="20"/>
        <v>0</v>
      </c>
      <c r="H133" s="31">
        <f t="shared" si="21"/>
        <v>0</v>
      </c>
      <c r="I133" s="31">
        <f t="shared" si="22"/>
        <v>0</v>
      </c>
      <c r="J133" s="31">
        <f t="shared" si="23"/>
        <v>0</v>
      </c>
      <c r="K133" s="31">
        <f t="shared" si="24"/>
        <v>0</v>
      </c>
      <c r="L133" s="31">
        <f t="shared" si="25"/>
        <v>0</v>
      </c>
      <c r="M133" s="31">
        <f t="shared" ca="1" si="17"/>
        <v>-3.6897241649566539E-3</v>
      </c>
      <c r="N133" s="31">
        <f t="shared" ca="1" si="26"/>
        <v>0</v>
      </c>
      <c r="O133" s="52">
        <f t="shared" ca="1" si="27"/>
        <v>0</v>
      </c>
      <c r="P133" s="31">
        <f t="shared" ca="1" si="28"/>
        <v>0</v>
      </c>
      <c r="Q133" s="31">
        <f t="shared" ca="1" si="29"/>
        <v>0</v>
      </c>
      <c r="R133" s="19">
        <f t="shared" ca="1" si="18"/>
        <v>3.6897241649566539E-3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>
      <c r="A134" s="87"/>
      <c r="B134" s="87"/>
      <c r="C134" s="87"/>
      <c r="D134" s="89">
        <f t="shared" si="19"/>
        <v>0</v>
      </c>
      <c r="E134" s="89">
        <f t="shared" si="19"/>
        <v>0</v>
      </c>
      <c r="F134" s="31">
        <f t="shared" si="20"/>
        <v>0</v>
      </c>
      <c r="G134" s="31">
        <f t="shared" si="20"/>
        <v>0</v>
      </c>
      <c r="H134" s="31">
        <f t="shared" si="21"/>
        <v>0</v>
      </c>
      <c r="I134" s="31">
        <f t="shared" si="22"/>
        <v>0</v>
      </c>
      <c r="J134" s="31">
        <f t="shared" si="23"/>
        <v>0</v>
      </c>
      <c r="K134" s="31">
        <f t="shared" si="24"/>
        <v>0</v>
      </c>
      <c r="L134" s="31">
        <f t="shared" si="25"/>
        <v>0</v>
      </c>
      <c r="M134" s="31">
        <f t="shared" ca="1" si="17"/>
        <v>-3.6897241649566539E-3</v>
      </c>
      <c r="N134" s="31">
        <f t="shared" ca="1" si="26"/>
        <v>0</v>
      </c>
      <c r="O134" s="52">
        <f t="shared" ca="1" si="27"/>
        <v>0</v>
      </c>
      <c r="P134" s="31">
        <f t="shared" ca="1" si="28"/>
        <v>0</v>
      </c>
      <c r="Q134" s="31">
        <f t="shared" ca="1" si="29"/>
        <v>0</v>
      </c>
      <c r="R134" s="19">
        <f t="shared" ca="1" si="18"/>
        <v>3.6897241649566539E-3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>
      <c r="A135" s="87"/>
      <c r="B135" s="87"/>
      <c r="C135" s="87"/>
      <c r="D135" s="89">
        <f t="shared" si="19"/>
        <v>0</v>
      </c>
      <c r="E135" s="89">
        <f t="shared" si="19"/>
        <v>0</v>
      </c>
      <c r="F135" s="31">
        <f t="shared" si="20"/>
        <v>0</v>
      </c>
      <c r="G135" s="31">
        <f t="shared" si="20"/>
        <v>0</v>
      </c>
      <c r="H135" s="31">
        <f t="shared" si="21"/>
        <v>0</v>
      </c>
      <c r="I135" s="31">
        <f t="shared" si="22"/>
        <v>0</v>
      </c>
      <c r="J135" s="31">
        <f t="shared" si="23"/>
        <v>0</v>
      </c>
      <c r="K135" s="31">
        <f t="shared" si="24"/>
        <v>0</v>
      </c>
      <c r="L135" s="31">
        <f t="shared" si="25"/>
        <v>0</v>
      </c>
      <c r="M135" s="31">
        <f t="shared" ca="1" si="17"/>
        <v>-3.6897241649566539E-3</v>
      </c>
      <c r="N135" s="31">
        <f t="shared" ca="1" si="26"/>
        <v>0</v>
      </c>
      <c r="O135" s="52">
        <f t="shared" ca="1" si="27"/>
        <v>0</v>
      </c>
      <c r="P135" s="31">
        <f t="shared" ca="1" si="28"/>
        <v>0</v>
      </c>
      <c r="Q135" s="31">
        <f t="shared" ca="1" si="29"/>
        <v>0</v>
      </c>
      <c r="R135" s="19">
        <f t="shared" ca="1" si="18"/>
        <v>3.6897241649566539E-3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>
      <c r="A136" s="87"/>
      <c r="B136" s="87"/>
      <c r="C136" s="87"/>
      <c r="D136" s="89">
        <f t="shared" si="19"/>
        <v>0</v>
      </c>
      <c r="E136" s="89">
        <f t="shared" si="19"/>
        <v>0</v>
      </c>
      <c r="F136" s="31">
        <f t="shared" si="20"/>
        <v>0</v>
      </c>
      <c r="G136" s="31">
        <f t="shared" si="20"/>
        <v>0</v>
      </c>
      <c r="H136" s="31">
        <f t="shared" si="21"/>
        <v>0</v>
      </c>
      <c r="I136" s="31">
        <f t="shared" si="22"/>
        <v>0</v>
      </c>
      <c r="J136" s="31">
        <f t="shared" si="23"/>
        <v>0</v>
      </c>
      <c r="K136" s="31">
        <f t="shared" si="24"/>
        <v>0</v>
      </c>
      <c r="L136" s="31">
        <f t="shared" si="25"/>
        <v>0</v>
      </c>
      <c r="M136" s="31">
        <f t="shared" ca="1" si="17"/>
        <v>-3.6897241649566539E-3</v>
      </c>
      <c r="N136" s="31">
        <f t="shared" ca="1" si="26"/>
        <v>0</v>
      </c>
      <c r="O136" s="52">
        <f t="shared" ca="1" si="27"/>
        <v>0</v>
      </c>
      <c r="P136" s="31">
        <f t="shared" ca="1" si="28"/>
        <v>0</v>
      </c>
      <c r="Q136" s="31">
        <f t="shared" ca="1" si="29"/>
        <v>0</v>
      </c>
      <c r="R136" s="19">
        <f t="shared" ca="1" si="18"/>
        <v>3.6897241649566539E-3</v>
      </c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>
      <c r="A137" s="87"/>
      <c r="B137" s="87"/>
      <c r="C137" s="87"/>
      <c r="D137" s="89">
        <f t="shared" si="19"/>
        <v>0</v>
      </c>
      <c r="E137" s="89">
        <f t="shared" si="19"/>
        <v>0</v>
      </c>
      <c r="F137" s="31">
        <f t="shared" si="20"/>
        <v>0</v>
      </c>
      <c r="G137" s="31">
        <f t="shared" si="20"/>
        <v>0</v>
      </c>
      <c r="H137" s="31">
        <f t="shared" si="21"/>
        <v>0</v>
      </c>
      <c r="I137" s="31">
        <f t="shared" si="22"/>
        <v>0</v>
      </c>
      <c r="J137" s="31">
        <f t="shared" si="23"/>
        <v>0</v>
      </c>
      <c r="K137" s="31">
        <f t="shared" si="24"/>
        <v>0</v>
      </c>
      <c r="L137" s="31">
        <f t="shared" si="25"/>
        <v>0</v>
      </c>
      <c r="M137" s="31">
        <f t="shared" ca="1" si="17"/>
        <v>-3.6897241649566539E-3</v>
      </c>
      <c r="N137" s="31">
        <f t="shared" ca="1" si="26"/>
        <v>0</v>
      </c>
      <c r="O137" s="52">
        <f t="shared" ca="1" si="27"/>
        <v>0</v>
      </c>
      <c r="P137" s="31">
        <f t="shared" ca="1" si="28"/>
        <v>0</v>
      </c>
      <c r="Q137" s="31">
        <f t="shared" ca="1" si="29"/>
        <v>0</v>
      </c>
      <c r="R137" s="19">
        <f t="shared" ca="1" si="18"/>
        <v>3.6897241649566539E-3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>
      <c r="A138" s="87"/>
      <c r="B138" s="87"/>
      <c r="C138" s="87"/>
      <c r="D138" s="89">
        <f t="shared" si="19"/>
        <v>0</v>
      </c>
      <c r="E138" s="89">
        <f t="shared" si="19"/>
        <v>0</v>
      </c>
      <c r="F138" s="31">
        <f t="shared" si="20"/>
        <v>0</v>
      </c>
      <c r="G138" s="31">
        <f t="shared" si="20"/>
        <v>0</v>
      </c>
      <c r="H138" s="31">
        <f t="shared" si="21"/>
        <v>0</v>
      </c>
      <c r="I138" s="31">
        <f t="shared" si="22"/>
        <v>0</v>
      </c>
      <c r="J138" s="31">
        <f t="shared" si="23"/>
        <v>0</v>
      </c>
      <c r="K138" s="31">
        <f t="shared" si="24"/>
        <v>0</v>
      </c>
      <c r="L138" s="31">
        <f t="shared" si="25"/>
        <v>0</v>
      </c>
      <c r="M138" s="31">
        <f t="shared" ca="1" si="17"/>
        <v>-3.6897241649566539E-3</v>
      </c>
      <c r="N138" s="31">
        <f t="shared" ca="1" si="26"/>
        <v>0</v>
      </c>
      <c r="O138" s="52">
        <f t="shared" ca="1" si="27"/>
        <v>0</v>
      </c>
      <c r="P138" s="31">
        <f t="shared" ca="1" si="28"/>
        <v>0</v>
      </c>
      <c r="Q138" s="31">
        <f t="shared" ca="1" si="29"/>
        <v>0</v>
      </c>
      <c r="R138" s="19">
        <f t="shared" ca="1" si="18"/>
        <v>3.6897241649566539E-3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>
      <c r="A139" s="87"/>
      <c r="B139" s="87"/>
      <c r="C139" s="87"/>
      <c r="D139" s="89">
        <f t="shared" si="19"/>
        <v>0</v>
      </c>
      <c r="E139" s="89">
        <f t="shared" si="19"/>
        <v>0</v>
      </c>
      <c r="F139" s="31">
        <f t="shared" si="20"/>
        <v>0</v>
      </c>
      <c r="G139" s="31">
        <f t="shared" si="20"/>
        <v>0</v>
      </c>
      <c r="H139" s="31">
        <f t="shared" si="21"/>
        <v>0</v>
      </c>
      <c r="I139" s="31">
        <f t="shared" si="22"/>
        <v>0</v>
      </c>
      <c r="J139" s="31">
        <f t="shared" si="23"/>
        <v>0</v>
      </c>
      <c r="K139" s="31">
        <f t="shared" si="24"/>
        <v>0</v>
      </c>
      <c r="L139" s="31">
        <f t="shared" si="25"/>
        <v>0</v>
      </c>
      <c r="M139" s="31">
        <f t="shared" ca="1" si="17"/>
        <v>-3.6897241649566539E-3</v>
      </c>
      <c r="N139" s="31">
        <f t="shared" ca="1" si="26"/>
        <v>0</v>
      </c>
      <c r="O139" s="52">
        <f t="shared" ca="1" si="27"/>
        <v>0</v>
      </c>
      <c r="P139" s="31">
        <f t="shared" ca="1" si="28"/>
        <v>0</v>
      </c>
      <c r="Q139" s="31">
        <f t="shared" ca="1" si="29"/>
        <v>0</v>
      </c>
      <c r="R139" s="19">
        <f t="shared" ca="1" si="18"/>
        <v>3.6897241649566539E-3</v>
      </c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>
      <c r="A140" s="87"/>
      <c r="B140" s="87"/>
      <c r="C140" s="87"/>
      <c r="D140" s="89">
        <f t="shared" si="19"/>
        <v>0</v>
      </c>
      <c r="E140" s="89">
        <f t="shared" si="19"/>
        <v>0</v>
      </c>
      <c r="F140" s="31">
        <f t="shared" si="20"/>
        <v>0</v>
      </c>
      <c r="G140" s="31">
        <f t="shared" si="20"/>
        <v>0</v>
      </c>
      <c r="H140" s="31">
        <f t="shared" si="21"/>
        <v>0</v>
      </c>
      <c r="I140" s="31">
        <f t="shared" si="22"/>
        <v>0</v>
      </c>
      <c r="J140" s="31">
        <f t="shared" si="23"/>
        <v>0</v>
      </c>
      <c r="K140" s="31">
        <f t="shared" si="24"/>
        <v>0</v>
      </c>
      <c r="L140" s="31">
        <f t="shared" si="25"/>
        <v>0</v>
      </c>
      <c r="M140" s="31">
        <f t="shared" ca="1" si="17"/>
        <v>-3.6897241649566539E-3</v>
      </c>
      <c r="N140" s="31">
        <f t="shared" ca="1" si="26"/>
        <v>0</v>
      </c>
      <c r="O140" s="52">
        <f t="shared" ca="1" si="27"/>
        <v>0</v>
      </c>
      <c r="P140" s="31">
        <f t="shared" ca="1" si="28"/>
        <v>0</v>
      </c>
      <c r="Q140" s="31">
        <f t="shared" ca="1" si="29"/>
        <v>0</v>
      </c>
      <c r="R140" s="19">
        <f t="shared" ca="1" si="18"/>
        <v>3.6897241649566539E-3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>
      <c r="A141" s="87"/>
      <c r="B141" s="87"/>
      <c r="C141" s="87"/>
      <c r="D141" s="89">
        <f t="shared" si="19"/>
        <v>0</v>
      </c>
      <c r="E141" s="89">
        <f t="shared" si="19"/>
        <v>0</v>
      </c>
      <c r="F141" s="31">
        <f t="shared" si="20"/>
        <v>0</v>
      </c>
      <c r="G141" s="31">
        <f t="shared" si="20"/>
        <v>0</v>
      </c>
      <c r="H141" s="31">
        <f t="shared" si="21"/>
        <v>0</v>
      </c>
      <c r="I141" s="31">
        <f t="shared" si="22"/>
        <v>0</v>
      </c>
      <c r="J141" s="31">
        <f t="shared" si="23"/>
        <v>0</v>
      </c>
      <c r="K141" s="31">
        <f t="shared" si="24"/>
        <v>0</v>
      </c>
      <c r="L141" s="31">
        <f t="shared" si="25"/>
        <v>0</v>
      </c>
      <c r="M141" s="31">
        <f t="shared" ca="1" si="17"/>
        <v>-3.6897241649566539E-3</v>
      </c>
      <c r="N141" s="31">
        <f t="shared" ca="1" si="26"/>
        <v>0</v>
      </c>
      <c r="O141" s="52">
        <f t="shared" ca="1" si="27"/>
        <v>0</v>
      </c>
      <c r="P141" s="31">
        <f t="shared" ca="1" si="28"/>
        <v>0</v>
      </c>
      <c r="Q141" s="31">
        <f t="shared" ca="1" si="29"/>
        <v>0</v>
      </c>
      <c r="R141" s="19">
        <f t="shared" ca="1" si="18"/>
        <v>3.6897241649566539E-3</v>
      </c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>
      <c r="A142" s="87"/>
      <c r="B142" s="87"/>
      <c r="C142" s="87"/>
      <c r="D142" s="89">
        <f t="shared" si="19"/>
        <v>0</v>
      </c>
      <c r="E142" s="89">
        <f t="shared" si="19"/>
        <v>0</v>
      </c>
      <c r="F142" s="31">
        <f t="shared" si="20"/>
        <v>0</v>
      </c>
      <c r="G142" s="31">
        <f t="shared" si="20"/>
        <v>0</v>
      </c>
      <c r="H142" s="31">
        <f t="shared" si="21"/>
        <v>0</v>
      </c>
      <c r="I142" s="31">
        <f t="shared" si="22"/>
        <v>0</v>
      </c>
      <c r="J142" s="31">
        <f t="shared" si="23"/>
        <v>0</v>
      </c>
      <c r="K142" s="31">
        <f t="shared" si="24"/>
        <v>0</v>
      </c>
      <c r="L142" s="31">
        <f t="shared" si="25"/>
        <v>0</v>
      </c>
      <c r="M142" s="31">
        <f t="shared" ca="1" si="17"/>
        <v>-3.6897241649566539E-3</v>
      </c>
      <c r="N142" s="31">
        <f t="shared" ca="1" si="26"/>
        <v>0</v>
      </c>
      <c r="O142" s="52">
        <f t="shared" ca="1" si="27"/>
        <v>0</v>
      </c>
      <c r="P142" s="31">
        <f t="shared" ca="1" si="28"/>
        <v>0</v>
      </c>
      <c r="Q142" s="31">
        <f t="shared" ca="1" si="29"/>
        <v>0</v>
      </c>
      <c r="R142" s="19">
        <f t="shared" ca="1" si="18"/>
        <v>3.6897241649566539E-3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>
      <c r="A143" s="87"/>
      <c r="B143" s="87"/>
      <c r="C143" s="87"/>
      <c r="D143" s="89">
        <f t="shared" si="19"/>
        <v>0</v>
      </c>
      <c r="E143" s="89">
        <f t="shared" si="19"/>
        <v>0</v>
      </c>
      <c r="F143" s="31">
        <f t="shared" si="20"/>
        <v>0</v>
      </c>
      <c r="G143" s="31">
        <f t="shared" si="20"/>
        <v>0</v>
      </c>
      <c r="H143" s="31">
        <f t="shared" si="21"/>
        <v>0</v>
      </c>
      <c r="I143" s="31">
        <f t="shared" si="22"/>
        <v>0</v>
      </c>
      <c r="J143" s="31">
        <f t="shared" si="23"/>
        <v>0</v>
      </c>
      <c r="K143" s="31">
        <f t="shared" si="24"/>
        <v>0</v>
      </c>
      <c r="L143" s="31">
        <f t="shared" si="25"/>
        <v>0</v>
      </c>
      <c r="M143" s="31">
        <f t="shared" ca="1" si="17"/>
        <v>-3.6897241649566539E-3</v>
      </c>
      <c r="N143" s="31">
        <f t="shared" ca="1" si="26"/>
        <v>0</v>
      </c>
      <c r="O143" s="52">
        <f t="shared" ca="1" si="27"/>
        <v>0</v>
      </c>
      <c r="P143" s="31">
        <f t="shared" ca="1" si="28"/>
        <v>0</v>
      </c>
      <c r="Q143" s="31">
        <f t="shared" ca="1" si="29"/>
        <v>0</v>
      </c>
      <c r="R143" s="19">
        <f t="shared" ca="1" si="18"/>
        <v>3.6897241649566539E-3</v>
      </c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>
      <c r="A144" s="87"/>
      <c r="B144" s="87"/>
      <c r="C144" s="87"/>
      <c r="D144" s="89">
        <f t="shared" si="19"/>
        <v>0</v>
      </c>
      <c r="E144" s="89">
        <f t="shared" si="19"/>
        <v>0</v>
      </c>
      <c r="F144" s="31">
        <f t="shared" si="20"/>
        <v>0</v>
      </c>
      <c r="G144" s="31">
        <f t="shared" si="20"/>
        <v>0</v>
      </c>
      <c r="H144" s="31">
        <f t="shared" si="21"/>
        <v>0</v>
      </c>
      <c r="I144" s="31">
        <f t="shared" si="22"/>
        <v>0</v>
      </c>
      <c r="J144" s="31">
        <f t="shared" si="23"/>
        <v>0</v>
      </c>
      <c r="K144" s="31">
        <f t="shared" si="24"/>
        <v>0</v>
      </c>
      <c r="L144" s="31">
        <f t="shared" si="25"/>
        <v>0</v>
      </c>
      <c r="M144" s="31">
        <f t="shared" ca="1" si="17"/>
        <v>-3.6897241649566539E-3</v>
      </c>
      <c r="N144" s="31">
        <f t="shared" ca="1" si="26"/>
        <v>0</v>
      </c>
      <c r="O144" s="52">
        <f t="shared" ca="1" si="27"/>
        <v>0</v>
      </c>
      <c r="P144" s="31">
        <f t="shared" ca="1" si="28"/>
        <v>0</v>
      </c>
      <c r="Q144" s="31">
        <f t="shared" ca="1" si="29"/>
        <v>0</v>
      </c>
      <c r="R144" s="19">
        <f t="shared" ca="1" si="18"/>
        <v>3.6897241649566539E-3</v>
      </c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>
      <c r="A145" s="87"/>
      <c r="B145" s="87"/>
      <c r="C145" s="87"/>
      <c r="D145" s="89">
        <f t="shared" ref="D145:E208" si="30">A145/A$18</f>
        <v>0</v>
      </c>
      <c r="E145" s="89">
        <f t="shared" si="30"/>
        <v>0</v>
      </c>
      <c r="F145" s="31">
        <f t="shared" ref="F145:G208" si="31">$C145*D145</f>
        <v>0</v>
      </c>
      <c r="G145" s="31">
        <f t="shared" si="31"/>
        <v>0</v>
      </c>
      <c r="H145" s="31">
        <f t="shared" si="21"/>
        <v>0</v>
      </c>
      <c r="I145" s="31">
        <f t="shared" si="22"/>
        <v>0</v>
      </c>
      <c r="J145" s="31">
        <f t="shared" si="23"/>
        <v>0</v>
      </c>
      <c r="K145" s="31">
        <f t="shared" si="24"/>
        <v>0</v>
      </c>
      <c r="L145" s="31">
        <f t="shared" si="25"/>
        <v>0</v>
      </c>
      <c r="M145" s="31">
        <f t="shared" ca="1" si="17"/>
        <v>-3.6897241649566539E-3</v>
      </c>
      <c r="N145" s="31">
        <f t="shared" ca="1" si="26"/>
        <v>0</v>
      </c>
      <c r="O145" s="52">
        <f t="shared" ca="1" si="27"/>
        <v>0</v>
      </c>
      <c r="P145" s="31">
        <f t="shared" ca="1" si="28"/>
        <v>0</v>
      </c>
      <c r="Q145" s="31">
        <f t="shared" ca="1" si="29"/>
        <v>0</v>
      </c>
      <c r="R145" s="19">
        <f t="shared" ca="1" si="18"/>
        <v>3.6897241649566539E-3</v>
      </c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>
      <c r="A146" s="87"/>
      <c r="B146" s="87"/>
      <c r="C146" s="87"/>
      <c r="D146" s="89">
        <f t="shared" si="30"/>
        <v>0</v>
      </c>
      <c r="E146" s="89">
        <f t="shared" si="30"/>
        <v>0</v>
      </c>
      <c r="F146" s="31">
        <f t="shared" si="31"/>
        <v>0</v>
      </c>
      <c r="G146" s="31">
        <f t="shared" si="31"/>
        <v>0</v>
      </c>
      <c r="H146" s="31">
        <f t="shared" si="21"/>
        <v>0</v>
      </c>
      <c r="I146" s="31">
        <f t="shared" si="22"/>
        <v>0</v>
      </c>
      <c r="J146" s="31">
        <f t="shared" si="23"/>
        <v>0</v>
      </c>
      <c r="K146" s="31">
        <f t="shared" si="24"/>
        <v>0</v>
      </c>
      <c r="L146" s="31">
        <f t="shared" si="25"/>
        <v>0</v>
      </c>
      <c r="M146" s="31">
        <f t="shared" ca="1" si="17"/>
        <v>-3.6897241649566539E-3</v>
      </c>
      <c r="N146" s="31">
        <f t="shared" ca="1" si="26"/>
        <v>0</v>
      </c>
      <c r="O146" s="52">
        <f t="shared" ca="1" si="27"/>
        <v>0</v>
      </c>
      <c r="P146" s="31">
        <f t="shared" ca="1" si="28"/>
        <v>0</v>
      </c>
      <c r="Q146" s="31">
        <f t="shared" ca="1" si="29"/>
        <v>0</v>
      </c>
      <c r="R146" s="19">
        <f t="shared" ca="1" si="18"/>
        <v>3.6897241649566539E-3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>
      <c r="A147" s="87"/>
      <c r="B147" s="87"/>
      <c r="C147" s="87"/>
      <c r="D147" s="89">
        <f t="shared" si="30"/>
        <v>0</v>
      </c>
      <c r="E147" s="89">
        <f t="shared" si="30"/>
        <v>0</v>
      </c>
      <c r="F147" s="31">
        <f t="shared" si="31"/>
        <v>0</v>
      </c>
      <c r="G147" s="31">
        <f t="shared" si="31"/>
        <v>0</v>
      </c>
      <c r="H147" s="31">
        <f t="shared" si="21"/>
        <v>0</v>
      </c>
      <c r="I147" s="31">
        <f t="shared" si="22"/>
        <v>0</v>
      </c>
      <c r="J147" s="31">
        <f t="shared" si="23"/>
        <v>0</v>
      </c>
      <c r="K147" s="31">
        <f t="shared" si="24"/>
        <v>0</v>
      </c>
      <c r="L147" s="31">
        <f t="shared" si="25"/>
        <v>0</v>
      </c>
      <c r="M147" s="31">
        <f t="shared" ca="1" si="17"/>
        <v>-3.6897241649566539E-3</v>
      </c>
      <c r="N147" s="31">
        <f t="shared" ca="1" si="26"/>
        <v>0</v>
      </c>
      <c r="O147" s="52">
        <f t="shared" ca="1" si="27"/>
        <v>0</v>
      </c>
      <c r="P147" s="31">
        <f t="shared" ca="1" si="28"/>
        <v>0</v>
      </c>
      <c r="Q147" s="31">
        <f t="shared" ca="1" si="29"/>
        <v>0</v>
      </c>
      <c r="R147" s="19">
        <f t="shared" ca="1" si="18"/>
        <v>3.6897241649566539E-3</v>
      </c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>
      <c r="A148" s="87"/>
      <c r="B148" s="87"/>
      <c r="C148" s="87"/>
      <c r="D148" s="89">
        <f t="shared" si="30"/>
        <v>0</v>
      </c>
      <c r="E148" s="89">
        <f t="shared" si="30"/>
        <v>0</v>
      </c>
      <c r="F148" s="31">
        <f t="shared" si="31"/>
        <v>0</v>
      </c>
      <c r="G148" s="31">
        <f t="shared" si="31"/>
        <v>0</v>
      </c>
      <c r="H148" s="31">
        <f t="shared" si="21"/>
        <v>0</v>
      </c>
      <c r="I148" s="31">
        <f t="shared" si="22"/>
        <v>0</v>
      </c>
      <c r="J148" s="31">
        <f t="shared" si="23"/>
        <v>0</v>
      </c>
      <c r="K148" s="31">
        <f t="shared" si="24"/>
        <v>0</v>
      </c>
      <c r="L148" s="31">
        <f t="shared" si="25"/>
        <v>0</v>
      </c>
      <c r="M148" s="31">
        <f t="shared" ca="1" si="17"/>
        <v>-3.6897241649566539E-3</v>
      </c>
      <c r="N148" s="31">
        <f t="shared" ca="1" si="26"/>
        <v>0</v>
      </c>
      <c r="O148" s="52">
        <f t="shared" ca="1" si="27"/>
        <v>0</v>
      </c>
      <c r="P148" s="31">
        <f t="shared" ca="1" si="28"/>
        <v>0</v>
      </c>
      <c r="Q148" s="31">
        <f t="shared" ca="1" si="29"/>
        <v>0</v>
      </c>
      <c r="R148" s="19">
        <f t="shared" ca="1" si="18"/>
        <v>3.6897241649566539E-3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>
      <c r="A149" s="87"/>
      <c r="B149" s="87"/>
      <c r="C149" s="87"/>
      <c r="D149" s="89">
        <f t="shared" si="30"/>
        <v>0</v>
      </c>
      <c r="E149" s="89">
        <f t="shared" si="30"/>
        <v>0</v>
      </c>
      <c r="F149" s="31">
        <f t="shared" si="31"/>
        <v>0</v>
      </c>
      <c r="G149" s="31">
        <f t="shared" si="31"/>
        <v>0</v>
      </c>
      <c r="H149" s="31">
        <f t="shared" si="21"/>
        <v>0</v>
      </c>
      <c r="I149" s="31">
        <f t="shared" si="22"/>
        <v>0</v>
      </c>
      <c r="J149" s="31">
        <f t="shared" si="23"/>
        <v>0</v>
      </c>
      <c r="K149" s="31">
        <f t="shared" si="24"/>
        <v>0</v>
      </c>
      <c r="L149" s="31">
        <f t="shared" si="25"/>
        <v>0</v>
      </c>
      <c r="M149" s="31">
        <f t="shared" ref="M149:M212" ca="1" si="32">+E$4+E$5*D149+E$6*D149^2</f>
        <v>-3.6897241649566539E-3</v>
      </c>
      <c r="N149" s="31">
        <f t="shared" ca="1" si="26"/>
        <v>0</v>
      </c>
      <c r="O149" s="52">
        <f t="shared" ca="1" si="27"/>
        <v>0</v>
      </c>
      <c r="P149" s="31">
        <f t="shared" ca="1" si="28"/>
        <v>0</v>
      </c>
      <c r="Q149" s="31">
        <f t="shared" ca="1" si="29"/>
        <v>0</v>
      </c>
      <c r="R149" s="19">
        <f t="shared" ref="R149:R212" ca="1" si="33">+E149-M149</f>
        <v>3.6897241649566539E-3</v>
      </c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>
      <c r="A150" s="87"/>
      <c r="B150" s="87"/>
      <c r="C150" s="87"/>
      <c r="D150" s="89">
        <f t="shared" si="30"/>
        <v>0</v>
      </c>
      <c r="E150" s="89">
        <f t="shared" si="30"/>
        <v>0</v>
      </c>
      <c r="F150" s="31">
        <f t="shared" si="31"/>
        <v>0</v>
      </c>
      <c r="G150" s="31">
        <f t="shared" si="31"/>
        <v>0</v>
      </c>
      <c r="H150" s="31">
        <f t="shared" ref="H150:H213" si="34">C150*D150*D150</f>
        <v>0</v>
      </c>
      <c r="I150" s="31">
        <f t="shared" ref="I150:I213" si="35">C150*D150*D150*D150</f>
        <v>0</v>
      </c>
      <c r="J150" s="31">
        <f t="shared" ref="J150:J213" si="36">C150*D150*D150*D150*D150</f>
        <v>0</v>
      </c>
      <c r="K150" s="31">
        <f t="shared" ref="K150:K213" si="37">C150*E150*D150</f>
        <v>0</v>
      </c>
      <c r="L150" s="31">
        <f t="shared" ref="L150:L213" si="38">C150*E150*D150*D150</f>
        <v>0</v>
      </c>
      <c r="M150" s="31">
        <f t="shared" ca="1" si="32"/>
        <v>-3.6897241649566539E-3</v>
      </c>
      <c r="N150" s="31">
        <f t="shared" ref="N150:N213" ca="1" si="39">C150*(M150-E150)^2</f>
        <v>0</v>
      </c>
      <c r="O150" s="52">
        <f t="shared" ref="O150:O213" ca="1" si="40">(C150*O$1-O$2*F150+O$3*H150)^2</f>
        <v>0</v>
      </c>
      <c r="P150" s="31">
        <f t="shared" ref="P150:P213" ca="1" si="41">(-C150*O$2+O$4*F150-O$5*H150)^2</f>
        <v>0</v>
      </c>
      <c r="Q150" s="31">
        <f t="shared" ref="Q150:Q213" ca="1" si="42">+(C150*O$3-F150*O$5+H150*O$6)^2</f>
        <v>0</v>
      </c>
      <c r="R150" s="19">
        <f t="shared" ca="1" si="33"/>
        <v>3.6897241649566539E-3</v>
      </c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>
      <c r="A151" s="87"/>
      <c r="B151" s="87"/>
      <c r="C151" s="87"/>
      <c r="D151" s="89">
        <f t="shared" si="30"/>
        <v>0</v>
      </c>
      <c r="E151" s="89">
        <f t="shared" si="30"/>
        <v>0</v>
      </c>
      <c r="F151" s="31">
        <f t="shared" si="31"/>
        <v>0</v>
      </c>
      <c r="G151" s="31">
        <f t="shared" si="31"/>
        <v>0</v>
      </c>
      <c r="H151" s="31">
        <f t="shared" si="34"/>
        <v>0</v>
      </c>
      <c r="I151" s="31">
        <f t="shared" si="35"/>
        <v>0</v>
      </c>
      <c r="J151" s="31">
        <f t="shared" si="36"/>
        <v>0</v>
      </c>
      <c r="K151" s="31">
        <f t="shared" si="37"/>
        <v>0</v>
      </c>
      <c r="L151" s="31">
        <f t="shared" si="38"/>
        <v>0</v>
      </c>
      <c r="M151" s="31">
        <f t="shared" ca="1" si="32"/>
        <v>-3.6897241649566539E-3</v>
      </c>
      <c r="N151" s="31">
        <f t="shared" ca="1" si="39"/>
        <v>0</v>
      </c>
      <c r="O151" s="52">
        <f t="shared" ca="1" si="40"/>
        <v>0</v>
      </c>
      <c r="P151" s="31">
        <f t="shared" ca="1" si="41"/>
        <v>0</v>
      </c>
      <c r="Q151" s="31">
        <f t="shared" ca="1" si="42"/>
        <v>0</v>
      </c>
      <c r="R151" s="19">
        <f t="shared" ca="1" si="33"/>
        <v>3.6897241649566539E-3</v>
      </c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>
      <c r="A152" s="87"/>
      <c r="B152" s="87"/>
      <c r="C152" s="87"/>
      <c r="D152" s="89">
        <f t="shared" si="30"/>
        <v>0</v>
      </c>
      <c r="E152" s="89">
        <f t="shared" si="30"/>
        <v>0</v>
      </c>
      <c r="F152" s="31">
        <f t="shared" si="31"/>
        <v>0</v>
      </c>
      <c r="G152" s="31">
        <f t="shared" si="31"/>
        <v>0</v>
      </c>
      <c r="H152" s="31">
        <f t="shared" si="34"/>
        <v>0</v>
      </c>
      <c r="I152" s="31">
        <f t="shared" si="35"/>
        <v>0</v>
      </c>
      <c r="J152" s="31">
        <f t="shared" si="36"/>
        <v>0</v>
      </c>
      <c r="K152" s="31">
        <f t="shared" si="37"/>
        <v>0</v>
      </c>
      <c r="L152" s="31">
        <f t="shared" si="38"/>
        <v>0</v>
      </c>
      <c r="M152" s="31">
        <f t="shared" ca="1" si="32"/>
        <v>-3.6897241649566539E-3</v>
      </c>
      <c r="N152" s="31">
        <f t="shared" ca="1" si="39"/>
        <v>0</v>
      </c>
      <c r="O152" s="52">
        <f t="shared" ca="1" si="40"/>
        <v>0</v>
      </c>
      <c r="P152" s="31">
        <f t="shared" ca="1" si="41"/>
        <v>0</v>
      </c>
      <c r="Q152" s="31">
        <f t="shared" ca="1" si="42"/>
        <v>0</v>
      </c>
      <c r="R152" s="19">
        <f t="shared" ca="1" si="33"/>
        <v>3.6897241649566539E-3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>
      <c r="A153" s="87"/>
      <c r="B153" s="87"/>
      <c r="C153" s="87"/>
      <c r="D153" s="89">
        <f t="shared" si="30"/>
        <v>0</v>
      </c>
      <c r="E153" s="89">
        <f t="shared" si="30"/>
        <v>0</v>
      </c>
      <c r="F153" s="31">
        <f t="shared" si="31"/>
        <v>0</v>
      </c>
      <c r="G153" s="31">
        <f t="shared" si="31"/>
        <v>0</v>
      </c>
      <c r="H153" s="31">
        <f t="shared" si="34"/>
        <v>0</v>
      </c>
      <c r="I153" s="31">
        <f t="shared" si="35"/>
        <v>0</v>
      </c>
      <c r="J153" s="31">
        <f t="shared" si="36"/>
        <v>0</v>
      </c>
      <c r="K153" s="31">
        <f t="shared" si="37"/>
        <v>0</v>
      </c>
      <c r="L153" s="31">
        <f t="shared" si="38"/>
        <v>0</v>
      </c>
      <c r="M153" s="31">
        <f t="shared" ca="1" si="32"/>
        <v>-3.6897241649566539E-3</v>
      </c>
      <c r="N153" s="31">
        <f t="shared" ca="1" si="39"/>
        <v>0</v>
      </c>
      <c r="O153" s="52">
        <f t="shared" ca="1" si="40"/>
        <v>0</v>
      </c>
      <c r="P153" s="31">
        <f t="shared" ca="1" si="41"/>
        <v>0</v>
      </c>
      <c r="Q153" s="31">
        <f t="shared" ca="1" si="42"/>
        <v>0</v>
      </c>
      <c r="R153" s="19">
        <f t="shared" ca="1" si="33"/>
        <v>3.6897241649566539E-3</v>
      </c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>
      <c r="A154" s="87"/>
      <c r="B154" s="87"/>
      <c r="C154" s="87"/>
      <c r="D154" s="89">
        <f t="shared" si="30"/>
        <v>0</v>
      </c>
      <c r="E154" s="89">
        <f t="shared" si="30"/>
        <v>0</v>
      </c>
      <c r="F154" s="31">
        <f t="shared" si="31"/>
        <v>0</v>
      </c>
      <c r="G154" s="31">
        <f t="shared" si="31"/>
        <v>0</v>
      </c>
      <c r="H154" s="31">
        <f t="shared" si="34"/>
        <v>0</v>
      </c>
      <c r="I154" s="31">
        <f t="shared" si="35"/>
        <v>0</v>
      </c>
      <c r="J154" s="31">
        <f t="shared" si="36"/>
        <v>0</v>
      </c>
      <c r="K154" s="31">
        <f t="shared" si="37"/>
        <v>0</v>
      </c>
      <c r="L154" s="31">
        <f t="shared" si="38"/>
        <v>0</v>
      </c>
      <c r="M154" s="31">
        <f t="shared" ca="1" si="32"/>
        <v>-3.6897241649566539E-3</v>
      </c>
      <c r="N154" s="31">
        <f t="shared" ca="1" si="39"/>
        <v>0</v>
      </c>
      <c r="O154" s="52">
        <f t="shared" ca="1" si="40"/>
        <v>0</v>
      </c>
      <c r="P154" s="31">
        <f t="shared" ca="1" si="41"/>
        <v>0</v>
      </c>
      <c r="Q154" s="31">
        <f t="shared" ca="1" si="42"/>
        <v>0</v>
      </c>
      <c r="R154" s="19">
        <f t="shared" ca="1" si="33"/>
        <v>3.6897241649566539E-3</v>
      </c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>
      <c r="A155" s="87"/>
      <c r="B155" s="87"/>
      <c r="C155" s="87"/>
      <c r="D155" s="89">
        <f t="shared" si="30"/>
        <v>0</v>
      </c>
      <c r="E155" s="89">
        <f t="shared" si="30"/>
        <v>0</v>
      </c>
      <c r="F155" s="31">
        <f t="shared" si="31"/>
        <v>0</v>
      </c>
      <c r="G155" s="31">
        <f t="shared" si="31"/>
        <v>0</v>
      </c>
      <c r="H155" s="31">
        <f t="shared" si="34"/>
        <v>0</v>
      </c>
      <c r="I155" s="31">
        <f t="shared" si="35"/>
        <v>0</v>
      </c>
      <c r="J155" s="31">
        <f t="shared" si="36"/>
        <v>0</v>
      </c>
      <c r="K155" s="31">
        <f t="shared" si="37"/>
        <v>0</v>
      </c>
      <c r="L155" s="31">
        <f t="shared" si="38"/>
        <v>0</v>
      </c>
      <c r="M155" s="31">
        <f t="shared" ca="1" si="32"/>
        <v>-3.6897241649566539E-3</v>
      </c>
      <c r="N155" s="31">
        <f t="shared" ca="1" si="39"/>
        <v>0</v>
      </c>
      <c r="O155" s="52">
        <f t="shared" ca="1" si="40"/>
        <v>0</v>
      </c>
      <c r="P155" s="31">
        <f t="shared" ca="1" si="41"/>
        <v>0</v>
      </c>
      <c r="Q155" s="31">
        <f t="shared" ca="1" si="42"/>
        <v>0</v>
      </c>
      <c r="R155" s="19">
        <f t="shared" ca="1" si="33"/>
        <v>3.6897241649566539E-3</v>
      </c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>
      <c r="A156" s="87"/>
      <c r="B156" s="87"/>
      <c r="C156" s="87"/>
      <c r="D156" s="89">
        <f t="shared" si="30"/>
        <v>0</v>
      </c>
      <c r="E156" s="89">
        <f t="shared" si="30"/>
        <v>0</v>
      </c>
      <c r="F156" s="31">
        <f t="shared" si="31"/>
        <v>0</v>
      </c>
      <c r="G156" s="31">
        <f t="shared" si="31"/>
        <v>0</v>
      </c>
      <c r="H156" s="31">
        <f t="shared" si="34"/>
        <v>0</v>
      </c>
      <c r="I156" s="31">
        <f t="shared" si="35"/>
        <v>0</v>
      </c>
      <c r="J156" s="31">
        <f t="shared" si="36"/>
        <v>0</v>
      </c>
      <c r="K156" s="31">
        <f t="shared" si="37"/>
        <v>0</v>
      </c>
      <c r="L156" s="31">
        <f t="shared" si="38"/>
        <v>0</v>
      </c>
      <c r="M156" s="31">
        <f t="shared" ca="1" si="32"/>
        <v>-3.6897241649566539E-3</v>
      </c>
      <c r="N156" s="31">
        <f t="shared" ca="1" si="39"/>
        <v>0</v>
      </c>
      <c r="O156" s="52">
        <f t="shared" ca="1" si="40"/>
        <v>0</v>
      </c>
      <c r="P156" s="31">
        <f t="shared" ca="1" si="41"/>
        <v>0</v>
      </c>
      <c r="Q156" s="31">
        <f t="shared" ca="1" si="42"/>
        <v>0</v>
      </c>
      <c r="R156" s="19">
        <f t="shared" ca="1" si="33"/>
        <v>3.6897241649566539E-3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>
      <c r="A157" s="87"/>
      <c r="B157" s="87"/>
      <c r="C157" s="87"/>
      <c r="D157" s="89">
        <f t="shared" si="30"/>
        <v>0</v>
      </c>
      <c r="E157" s="89">
        <f t="shared" si="30"/>
        <v>0</v>
      </c>
      <c r="F157" s="31">
        <f t="shared" si="31"/>
        <v>0</v>
      </c>
      <c r="G157" s="31">
        <f t="shared" si="31"/>
        <v>0</v>
      </c>
      <c r="H157" s="31">
        <f t="shared" si="34"/>
        <v>0</v>
      </c>
      <c r="I157" s="31">
        <f t="shared" si="35"/>
        <v>0</v>
      </c>
      <c r="J157" s="31">
        <f t="shared" si="36"/>
        <v>0</v>
      </c>
      <c r="K157" s="31">
        <f t="shared" si="37"/>
        <v>0</v>
      </c>
      <c r="L157" s="31">
        <f t="shared" si="38"/>
        <v>0</v>
      </c>
      <c r="M157" s="31">
        <f t="shared" ca="1" si="32"/>
        <v>-3.6897241649566539E-3</v>
      </c>
      <c r="N157" s="31">
        <f t="shared" ca="1" si="39"/>
        <v>0</v>
      </c>
      <c r="O157" s="52">
        <f t="shared" ca="1" si="40"/>
        <v>0</v>
      </c>
      <c r="P157" s="31">
        <f t="shared" ca="1" si="41"/>
        <v>0</v>
      </c>
      <c r="Q157" s="31">
        <f t="shared" ca="1" si="42"/>
        <v>0</v>
      </c>
      <c r="R157" s="19">
        <f t="shared" ca="1" si="33"/>
        <v>3.6897241649566539E-3</v>
      </c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>
      <c r="A158" s="87"/>
      <c r="B158" s="87"/>
      <c r="C158" s="87"/>
      <c r="D158" s="89">
        <f t="shared" si="30"/>
        <v>0</v>
      </c>
      <c r="E158" s="89">
        <f t="shared" si="30"/>
        <v>0</v>
      </c>
      <c r="F158" s="31">
        <f t="shared" si="31"/>
        <v>0</v>
      </c>
      <c r="G158" s="31">
        <f t="shared" si="31"/>
        <v>0</v>
      </c>
      <c r="H158" s="31">
        <f t="shared" si="34"/>
        <v>0</v>
      </c>
      <c r="I158" s="31">
        <f t="shared" si="35"/>
        <v>0</v>
      </c>
      <c r="J158" s="31">
        <f t="shared" si="36"/>
        <v>0</v>
      </c>
      <c r="K158" s="31">
        <f t="shared" si="37"/>
        <v>0</v>
      </c>
      <c r="L158" s="31">
        <f t="shared" si="38"/>
        <v>0</v>
      </c>
      <c r="M158" s="31">
        <f t="shared" ca="1" si="32"/>
        <v>-3.6897241649566539E-3</v>
      </c>
      <c r="N158" s="31">
        <f t="shared" ca="1" si="39"/>
        <v>0</v>
      </c>
      <c r="O158" s="52">
        <f t="shared" ca="1" si="40"/>
        <v>0</v>
      </c>
      <c r="P158" s="31">
        <f t="shared" ca="1" si="41"/>
        <v>0</v>
      </c>
      <c r="Q158" s="31">
        <f t="shared" ca="1" si="42"/>
        <v>0</v>
      </c>
      <c r="R158" s="19">
        <f t="shared" ca="1" si="33"/>
        <v>3.6897241649566539E-3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>
      <c r="A159" s="87"/>
      <c r="B159" s="87"/>
      <c r="C159" s="87"/>
      <c r="D159" s="89">
        <f t="shared" si="30"/>
        <v>0</v>
      </c>
      <c r="E159" s="89">
        <f t="shared" si="30"/>
        <v>0</v>
      </c>
      <c r="F159" s="31">
        <f t="shared" si="31"/>
        <v>0</v>
      </c>
      <c r="G159" s="31">
        <f t="shared" si="31"/>
        <v>0</v>
      </c>
      <c r="H159" s="31">
        <f t="shared" si="34"/>
        <v>0</v>
      </c>
      <c r="I159" s="31">
        <f t="shared" si="35"/>
        <v>0</v>
      </c>
      <c r="J159" s="31">
        <f t="shared" si="36"/>
        <v>0</v>
      </c>
      <c r="K159" s="31">
        <f t="shared" si="37"/>
        <v>0</v>
      </c>
      <c r="L159" s="31">
        <f t="shared" si="38"/>
        <v>0</v>
      </c>
      <c r="M159" s="31">
        <f t="shared" ca="1" si="32"/>
        <v>-3.6897241649566539E-3</v>
      </c>
      <c r="N159" s="31">
        <f t="shared" ca="1" si="39"/>
        <v>0</v>
      </c>
      <c r="O159" s="52">
        <f t="shared" ca="1" si="40"/>
        <v>0</v>
      </c>
      <c r="P159" s="31">
        <f t="shared" ca="1" si="41"/>
        <v>0</v>
      </c>
      <c r="Q159" s="31">
        <f t="shared" ca="1" si="42"/>
        <v>0</v>
      </c>
      <c r="R159" s="19">
        <f t="shared" ca="1" si="33"/>
        <v>3.6897241649566539E-3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>
      <c r="A160" s="87"/>
      <c r="B160" s="87"/>
      <c r="C160" s="87"/>
      <c r="D160" s="89">
        <f t="shared" si="30"/>
        <v>0</v>
      </c>
      <c r="E160" s="89">
        <f t="shared" si="30"/>
        <v>0</v>
      </c>
      <c r="F160" s="31">
        <f t="shared" si="31"/>
        <v>0</v>
      </c>
      <c r="G160" s="31">
        <f t="shared" si="31"/>
        <v>0</v>
      </c>
      <c r="H160" s="31">
        <f t="shared" si="34"/>
        <v>0</v>
      </c>
      <c r="I160" s="31">
        <f t="shared" si="35"/>
        <v>0</v>
      </c>
      <c r="J160" s="31">
        <f t="shared" si="36"/>
        <v>0</v>
      </c>
      <c r="K160" s="31">
        <f t="shared" si="37"/>
        <v>0</v>
      </c>
      <c r="L160" s="31">
        <f t="shared" si="38"/>
        <v>0</v>
      </c>
      <c r="M160" s="31">
        <f t="shared" ca="1" si="32"/>
        <v>-3.6897241649566539E-3</v>
      </c>
      <c r="N160" s="31">
        <f t="shared" ca="1" si="39"/>
        <v>0</v>
      </c>
      <c r="O160" s="52">
        <f t="shared" ca="1" si="40"/>
        <v>0</v>
      </c>
      <c r="P160" s="31">
        <f t="shared" ca="1" si="41"/>
        <v>0</v>
      </c>
      <c r="Q160" s="31">
        <f t="shared" ca="1" si="42"/>
        <v>0</v>
      </c>
      <c r="R160" s="19">
        <f t="shared" ca="1" si="33"/>
        <v>3.6897241649566539E-3</v>
      </c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>
      <c r="A161" s="87"/>
      <c r="B161" s="87"/>
      <c r="C161" s="87"/>
      <c r="D161" s="89">
        <f t="shared" si="30"/>
        <v>0</v>
      </c>
      <c r="E161" s="89">
        <f t="shared" si="30"/>
        <v>0</v>
      </c>
      <c r="F161" s="31">
        <f t="shared" si="31"/>
        <v>0</v>
      </c>
      <c r="G161" s="31">
        <f t="shared" si="31"/>
        <v>0</v>
      </c>
      <c r="H161" s="31">
        <f t="shared" si="34"/>
        <v>0</v>
      </c>
      <c r="I161" s="31">
        <f t="shared" si="35"/>
        <v>0</v>
      </c>
      <c r="J161" s="31">
        <f t="shared" si="36"/>
        <v>0</v>
      </c>
      <c r="K161" s="31">
        <f t="shared" si="37"/>
        <v>0</v>
      </c>
      <c r="L161" s="31">
        <f t="shared" si="38"/>
        <v>0</v>
      </c>
      <c r="M161" s="31">
        <f t="shared" ca="1" si="32"/>
        <v>-3.6897241649566539E-3</v>
      </c>
      <c r="N161" s="31">
        <f t="shared" ca="1" si="39"/>
        <v>0</v>
      </c>
      <c r="O161" s="52">
        <f t="shared" ca="1" si="40"/>
        <v>0</v>
      </c>
      <c r="P161" s="31">
        <f t="shared" ca="1" si="41"/>
        <v>0</v>
      </c>
      <c r="Q161" s="31">
        <f t="shared" ca="1" si="42"/>
        <v>0</v>
      </c>
      <c r="R161" s="19">
        <f t="shared" ca="1" si="33"/>
        <v>3.6897241649566539E-3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>
      <c r="A162" s="87"/>
      <c r="B162" s="87"/>
      <c r="C162" s="87"/>
      <c r="D162" s="89">
        <f t="shared" si="30"/>
        <v>0</v>
      </c>
      <c r="E162" s="89">
        <f t="shared" si="30"/>
        <v>0</v>
      </c>
      <c r="F162" s="31">
        <f t="shared" si="31"/>
        <v>0</v>
      </c>
      <c r="G162" s="31">
        <f t="shared" si="31"/>
        <v>0</v>
      </c>
      <c r="H162" s="31">
        <f t="shared" si="34"/>
        <v>0</v>
      </c>
      <c r="I162" s="31">
        <f t="shared" si="35"/>
        <v>0</v>
      </c>
      <c r="J162" s="31">
        <f t="shared" si="36"/>
        <v>0</v>
      </c>
      <c r="K162" s="31">
        <f t="shared" si="37"/>
        <v>0</v>
      </c>
      <c r="L162" s="31">
        <f t="shared" si="38"/>
        <v>0</v>
      </c>
      <c r="M162" s="31">
        <f t="shared" ca="1" si="32"/>
        <v>-3.6897241649566539E-3</v>
      </c>
      <c r="N162" s="31">
        <f t="shared" ca="1" si="39"/>
        <v>0</v>
      </c>
      <c r="O162" s="52">
        <f t="shared" ca="1" si="40"/>
        <v>0</v>
      </c>
      <c r="P162" s="31">
        <f t="shared" ca="1" si="41"/>
        <v>0</v>
      </c>
      <c r="Q162" s="31">
        <f t="shared" ca="1" si="42"/>
        <v>0</v>
      </c>
      <c r="R162" s="19">
        <f t="shared" ca="1" si="33"/>
        <v>3.6897241649566539E-3</v>
      </c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>
      <c r="A163" s="87"/>
      <c r="B163" s="87"/>
      <c r="C163" s="87"/>
      <c r="D163" s="89">
        <f t="shared" si="30"/>
        <v>0</v>
      </c>
      <c r="E163" s="89">
        <f t="shared" si="30"/>
        <v>0</v>
      </c>
      <c r="F163" s="31">
        <f t="shared" si="31"/>
        <v>0</v>
      </c>
      <c r="G163" s="31">
        <f t="shared" si="31"/>
        <v>0</v>
      </c>
      <c r="H163" s="31">
        <f t="shared" si="34"/>
        <v>0</v>
      </c>
      <c r="I163" s="31">
        <f t="shared" si="35"/>
        <v>0</v>
      </c>
      <c r="J163" s="31">
        <f t="shared" si="36"/>
        <v>0</v>
      </c>
      <c r="K163" s="31">
        <f t="shared" si="37"/>
        <v>0</v>
      </c>
      <c r="L163" s="31">
        <f t="shared" si="38"/>
        <v>0</v>
      </c>
      <c r="M163" s="31">
        <f t="shared" ca="1" si="32"/>
        <v>-3.6897241649566539E-3</v>
      </c>
      <c r="N163" s="31">
        <f t="shared" ca="1" si="39"/>
        <v>0</v>
      </c>
      <c r="O163" s="52">
        <f t="shared" ca="1" si="40"/>
        <v>0</v>
      </c>
      <c r="P163" s="31">
        <f t="shared" ca="1" si="41"/>
        <v>0</v>
      </c>
      <c r="Q163" s="31">
        <f t="shared" ca="1" si="42"/>
        <v>0</v>
      </c>
      <c r="R163" s="19">
        <f t="shared" ca="1" si="33"/>
        <v>3.6897241649566539E-3</v>
      </c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>
      <c r="A164" s="87"/>
      <c r="B164" s="87"/>
      <c r="C164" s="87"/>
      <c r="D164" s="89">
        <f t="shared" si="30"/>
        <v>0</v>
      </c>
      <c r="E164" s="89">
        <f t="shared" si="30"/>
        <v>0</v>
      </c>
      <c r="F164" s="31">
        <f t="shared" si="31"/>
        <v>0</v>
      </c>
      <c r="G164" s="31">
        <f t="shared" si="31"/>
        <v>0</v>
      </c>
      <c r="H164" s="31">
        <f t="shared" si="34"/>
        <v>0</v>
      </c>
      <c r="I164" s="31">
        <f t="shared" si="35"/>
        <v>0</v>
      </c>
      <c r="J164" s="31">
        <f t="shared" si="36"/>
        <v>0</v>
      </c>
      <c r="K164" s="31">
        <f t="shared" si="37"/>
        <v>0</v>
      </c>
      <c r="L164" s="31">
        <f t="shared" si="38"/>
        <v>0</v>
      </c>
      <c r="M164" s="31">
        <f t="shared" ca="1" si="32"/>
        <v>-3.6897241649566539E-3</v>
      </c>
      <c r="N164" s="31">
        <f t="shared" ca="1" si="39"/>
        <v>0</v>
      </c>
      <c r="O164" s="52">
        <f t="shared" ca="1" si="40"/>
        <v>0</v>
      </c>
      <c r="P164" s="31">
        <f t="shared" ca="1" si="41"/>
        <v>0</v>
      </c>
      <c r="Q164" s="31">
        <f t="shared" ca="1" si="42"/>
        <v>0</v>
      </c>
      <c r="R164" s="19">
        <f t="shared" ca="1" si="33"/>
        <v>3.6897241649566539E-3</v>
      </c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>
      <c r="A165" s="87"/>
      <c r="B165" s="87"/>
      <c r="C165" s="87"/>
      <c r="D165" s="89">
        <f t="shared" si="30"/>
        <v>0</v>
      </c>
      <c r="E165" s="89">
        <f t="shared" si="30"/>
        <v>0</v>
      </c>
      <c r="F165" s="31">
        <f t="shared" si="31"/>
        <v>0</v>
      </c>
      <c r="G165" s="31">
        <f t="shared" si="31"/>
        <v>0</v>
      </c>
      <c r="H165" s="31">
        <f t="shared" si="34"/>
        <v>0</v>
      </c>
      <c r="I165" s="31">
        <f t="shared" si="35"/>
        <v>0</v>
      </c>
      <c r="J165" s="31">
        <f t="shared" si="36"/>
        <v>0</v>
      </c>
      <c r="K165" s="31">
        <f t="shared" si="37"/>
        <v>0</v>
      </c>
      <c r="L165" s="31">
        <f t="shared" si="38"/>
        <v>0</v>
      </c>
      <c r="M165" s="31">
        <f t="shared" ca="1" si="32"/>
        <v>-3.6897241649566539E-3</v>
      </c>
      <c r="N165" s="31">
        <f t="shared" ca="1" si="39"/>
        <v>0</v>
      </c>
      <c r="O165" s="52">
        <f t="shared" ca="1" si="40"/>
        <v>0</v>
      </c>
      <c r="P165" s="31">
        <f t="shared" ca="1" si="41"/>
        <v>0</v>
      </c>
      <c r="Q165" s="31">
        <f t="shared" ca="1" si="42"/>
        <v>0</v>
      </c>
      <c r="R165" s="19">
        <f t="shared" ca="1" si="33"/>
        <v>3.6897241649566539E-3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>
      <c r="A166" s="87"/>
      <c r="B166" s="87"/>
      <c r="C166" s="87"/>
      <c r="D166" s="89">
        <f t="shared" si="30"/>
        <v>0</v>
      </c>
      <c r="E166" s="89">
        <f t="shared" si="30"/>
        <v>0</v>
      </c>
      <c r="F166" s="31">
        <f t="shared" si="31"/>
        <v>0</v>
      </c>
      <c r="G166" s="31">
        <f t="shared" si="31"/>
        <v>0</v>
      </c>
      <c r="H166" s="31">
        <f t="shared" si="34"/>
        <v>0</v>
      </c>
      <c r="I166" s="31">
        <f t="shared" si="35"/>
        <v>0</v>
      </c>
      <c r="J166" s="31">
        <f t="shared" si="36"/>
        <v>0</v>
      </c>
      <c r="K166" s="31">
        <f t="shared" si="37"/>
        <v>0</v>
      </c>
      <c r="L166" s="31">
        <f t="shared" si="38"/>
        <v>0</v>
      </c>
      <c r="M166" s="31">
        <f t="shared" ca="1" si="32"/>
        <v>-3.6897241649566539E-3</v>
      </c>
      <c r="N166" s="31">
        <f t="shared" ca="1" si="39"/>
        <v>0</v>
      </c>
      <c r="O166" s="52">
        <f t="shared" ca="1" si="40"/>
        <v>0</v>
      </c>
      <c r="P166" s="31">
        <f t="shared" ca="1" si="41"/>
        <v>0</v>
      </c>
      <c r="Q166" s="31">
        <f t="shared" ca="1" si="42"/>
        <v>0</v>
      </c>
      <c r="R166" s="19">
        <f t="shared" ca="1" si="33"/>
        <v>3.6897241649566539E-3</v>
      </c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>
      <c r="A167" s="87"/>
      <c r="B167" s="87"/>
      <c r="C167" s="87"/>
      <c r="D167" s="89">
        <f t="shared" si="30"/>
        <v>0</v>
      </c>
      <c r="E167" s="89">
        <f t="shared" si="30"/>
        <v>0</v>
      </c>
      <c r="F167" s="31">
        <f t="shared" si="31"/>
        <v>0</v>
      </c>
      <c r="G167" s="31">
        <f t="shared" si="31"/>
        <v>0</v>
      </c>
      <c r="H167" s="31">
        <f t="shared" si="34"/>
        <v>0</v>
      </c>
      <c r="I167" s="31">
        <f t="shared" si="35"/>
        <v>0</v>
      </c>
      <c r="J167" s="31">
        <f t="shared" si="36"/>
        <v>0</v>
      </c>
      <c r="K167" s="31">
        <f t="shared" si="37"/>
        <v>0</v>
      </c>
      <c r="L167" s="31">
        <f t="shared" si="38"/>
        <v>0</v>
      </c>
      <c r="M167" s="31">
        <f t="shared" ca="1" si="32"/>
        <v>-3.6897241649566539E-3</v>
      </c>
      <c r="N167" s="31">
        <f t="shared" ca="1" si="39"/>
        <v>0</v>
      </c>
      <c r="O167" s="52">
        <f t="shared" ca="1" si="40"/>
        <v>0</v>
      </c>
      <c r="P167" s="31">
        <f t="shared" ca="1" si="41"/>
        <v>0</v>
      </c>
      <c r="Q167" s="31">
        <f t="shared" ca="1" si="42"/>
        <v>0</v>
      </c>
      <c r="R167" s="19">
        <f t="shared" ca="1" si="33"/>
        <v>3.6897241649566539E-3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>
      <c r="A168" s="87"/>
      <c r="B168" s="87"/>
      <c r="C168" s="87"/>
      <c r="D168" s="89">
        <f t="shared" si="30"/>
        <v>0</v>
      </c>
      <c r="E168" s="89">
        <f t="shared" si="30"/>
        <v>0</v>
      </c>
      <c r="F168" s="31">
        <f t="shared" si="31"/>
        <v>0</v>
      </c>
      <c r="G168" s="31">
        <f t="shared" si="31"/>
        <v>0</v>
      </c>
      <c r="H168" s="31">
        <f t="shared" si="34"/>
        <v>0</v>
      </c>
      <c r="I168" s="31">
        <f t="shared" si="35"/>
        <v>0</v>
      </c>
      <c r="J168" s="31">
        <f t="shared" si="36"/>
        <v>0</v>
      </c>
      <c r="K168" s="31">
        <f t="shared" si="37"/>
        <v>0</v>
      </c>
      <c r="L168" s="31">
        <f t="shared" si="38"/>
        <v>0</v>
      </c>
      <c r="M168" s="31">
        <f t="shared" ca="1" si="32"/>
        <v>-3.6897241649566539E-3</v>
      </c>
      <c r="N168" s="31">
        <f t="shared" ca="1" si="39"/>
        <v>0</v>
      </c>
      <c r="O168" s="52">
        <f t="shared" ca="1" si="40"/>
        <v>0</v>
      </c>
      <c r="P168" s="31">
        <f t="shared" ca="1" si="41"/>
        <v>0</v>
      </c>
      <c r="Q168" s="31">
        <f t="shared" ca="1" si="42"/>
        <v>0</v>
      </c>
      <c r="R168" s="19">
        <f t="shared" ca="1" si="33"/>
        <v>3.6897241649566539E-3</v>
      </c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>
      <c r="A169" s="87"/>
      <c r="B169" s="87"/>
      <c r="C169" s="87"/>
      <c r="D169" s="89">
        <f t="shared" si="30"/>
        <v>0</v>
      </c>
      <c r="E169" s="89">
        <f t="shared" si="30"/>
        <v>0</v>
      </c>
      <c r="F169" s="31">
        <f t="shared" si="31"/>
        <v>0</v>
      </c>
      <c r="G169" s="31">
        <f t="shared" si="31"/>
        <v>0</v>
      </c>
      <c r="H169" s="31">
        <f t="shared" si="34"/>
        <v>0</v>
      </c>
      <c r="I169" s="31">
        <f t="shared" si="35"/>
        <v>0</v>
      </c>
      <c r="J169" s="31">
        <f t="shared" si="36"/>
        <v>0</v>
      </c>
      <c r="K169" s="31">
        <f t="shared" si="37"/>
        <v>0</v>
      </c>
      <c r="L169" s="31">
        <f t="shared" si="38"/>
        <v>0</v>
      </c>
      <c r="M169" s="31">
        <f t="shared" ca="1" si="32"/>
        <v>-3.6897241649566539E-3</v>
      </c>
      <c r="N169" s="31">
        <f t="shared" ca="1" si="39"/>
        <v>0</v>
      </c>
      <c r="O169" s="52">
        <f t="shared" ca="1" si="40"/>
        <v>0</v>
      </c>
      <c r="P169" s="31">
        <f t="shared" ca="1" si="41"/>
        <v>0</v>
      </c>
      <c r="Q169" s="31">
        <f t="shared" ca="1" si="42"/>
        <v>0</v>
      </c>
      <c r="R169" s="19">
        <f t="shared" ca="1" si="33"/>
        <v>3.6897241649566539E-3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>
      <c r="A170" s="87"/>
      <c r="B170" s="87"/>
      <c r="C170" s="87"/>
      <c r="D170" s="89">
        <f t="shared" si="30"/>
        <v>0</v>
      </c>
      <c r="E170" s="89">
        <f t="shared" si="30"/>
        <v>0</v>
      </c>
      <c r="F170" s="31">
        <f t="shared" si="31"/>
        <v>0</v>
      </c>
      <c r="G170" s="31">
        <f t="shared" si="31"/>
        <v>0</v>
      </c>
      <c r="H170" s="31">
        <f t="shared" si="34"/>
        <v>0</v>
      </c>
      <c r="I170" s="31">
        <f t="shared" si="35"/>
        <v>0</v>
      </c>
      <c r="J170" s="31">
        <f t="shared" si="36"/>
        <v>0</v>
      </c>
      <c r="K170" s="31">
        <f t="shared" si="37"/>
        <v>0</v>
      </c>
      <c r="L170" s="31">
        <f t="shared" si="38"/>
        <v>0</v>
      </c>
      <c r="M170" s="31">
        <f t="shared" ca="1" si="32"/>
        <v>-3.6897241649566539E-3</v>
      </c>
      <c r="N170" s="31">
        <f t="shared" ca="1" si="39"/>
        <v>0</v>
      </c>
      <c r="O170" s="52">
        <f t="shared" ca="1" si="40"/>
        <v>0</v>
      </c>
      <c r="P170" s="31">
        <f t="shared" ca="1" si="41"/>
        <v>0</v>
      </c>
      <c r="Q170" s="31">
        <f t="shared" ca="1" si="42"/>
        <v>0</v>
      </c>
      <c r="R170" s="19">
        <f t="shared" ca="1" si="33"/>
        <v>3.6897241649566539E-3</v>
      </c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>
      <c r="A171" s="87"/>
      <c r="B171" s="87"/>
      <c r="C171" s="87"/>
      <c r="D171" s="89">
        <f t="shared" si="30"/>
        <v>0</v>
      </c>
      <c r="E171" s="89">
        <f t="shared" si="30"/>
        <v>0</v>
      </c>
      <c r="F171" s="31">
        <f t="shared" si="31"/>
        <v>0</v>
      </c>
      <c r="G171" s="31">
        <f t="shared" si="31"/>
        <v>0</v>
      </c>
      <c r="H171" s="31">
        <f t="shared" si="34"/>
        <v>0</v>
      </c>
      <c r="I171" s="31">
        <f t="shared" si="35"/>
        <v>0</v>
      </c>
      <c r="J171" s="31">
        <f t="shared" si="36"/>
        <v>0</v>
      </c>
      <c r="K171" s="31">
        <f t="shared" si="37"/>
        <v>0</v>
      </c>
      <c r="L171" s="31">
        <f t="shared" si="38"/>
        <v>0</v>
      </c>
      <c r="M171" s="31">
        <f t="shared" ca="1" si="32"/>
        <v>-3.6897241649566539E-3</v>
      </c>
      <c r="N171" s="31">
        <f t="shared" ca="1" si="39"/>
        <v>0</v>
      </c>
      <c r="O171" s="52">
        <f t="shared" ca="1" si="40"/>
        <v>0</v>
      </c>
      <c r="P171" s="31">
        <f t="shared" ca="1" si="41"/>
        <v>0</v>
      </c>
      <c r="Q171" s="31">
        <f t="shared" ca="1" si="42"/>
        <v>0</v>
      </c>
      <c r="R171" s="19">
        <f t="shared" ca="1" si="33"/>
        <v>3.6897241649566539E-3</v>
      </c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>
      <c r="A172" s="87"/>
      <c r="B172" s="87"/>
      <c r="C172" s="87"/>
      <c r="D172" s="89">
        <f t="shared" si="30"/>
        <v>0</v>
      </c>
      <c r="E172" s="89">
        <f t="shared" si="30"/>
        <v>0</v>
      </c>
      <c r="F172" s="31">
        <f t="shared" si="31"/>
        <v>0</v>
      </c>
      <c r="G172" s="31">
        <f t="shared" si="31"/>
        <v>0</v>
      </c>
      <c r="H172" s="31">
        <f t="shared" si="34"/>
        <v>0</v>
      </c>
      <c r="I172" s="31">
        <f t="shared" si="35"/>
        <v>0</v>
      </c>
      <c r="J172" s="31">
        <f t="shared" si="36"/>
        <v>0</v>
      </c>
      <c r="K172" s="31">
        <f t="shared" si="37"/>
        <v>0</v>
      </c>
      <c r="L172" s="31">
        <f t="shared" si="38"/>
        <v>0</v>
      </c>
      <c r="M172" s="31">
        <f t="shared" ca="1" si="32"/>
        <v>-3.6897241649566539E-3</v>
      </c>
      <c r="N172" s="31">
        <f t="shared" ca="1" si="39"/>
        <v>0</v>
      </c>
      <c r="O172" s="52">
        <f t="shared" ca="1" si="40"/>
        <v>0</v>
      </c>
      <c r="P172" s="31">
        <f t="shared" ca="1" si="41"/>
        <v>0</v>
      </c>
      <c r="Q172" s="31">
        <f t="shared" ca="1" si="42"/>
        <v>0</v>
      </c>
      <c r="R172" s="19">
        <f t="shared" ca="1" si="33"/>
        <v>3.6897241649566539E-3</v>
      </c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>
      <c r="A173" s="87"/>
      <c r="B173" s="87"/>
      <c r="C173" s="87"/>
      <c r="D173" s="89">
        <f t="shared" si="30"/>
        <v>0</v>
      </c>
      <c r="E173" s="89">
        <f t="shared" si="30"/>
        <v>0</v>
      </c>
      <c r="F173" s="31">
        <f t="shared" si="31"/>
        <v>0</v>
      </c>
      <c r="G173" s="31">
        <f t="shared" si="31"/>
        <v>0</v>
      </c>
      <c r="H173" s="31">
        <f t="shared" si="34"/>
        <v>0</v>
      </c>
      <c r="I173" s="31">
        <f t="shared" si="35"/>
        <v>0</v>
      </c>
      <c r="J173" s="31">
        <f t="shared" si="36"/>
        <v>0</v>
      </c>
      <c r="K173" s="31">
        <f t="shared" si="37"/>
        <v>0</v>
      </c>
      <c r="L173" s="31">
        <f t="shared" si="38"/>
        <v>0</v>
      </c>
      <c r="M173" s="31">
        <f t="shared" ca="1" si="32"/>
        <v>-3.6897241649566539E-3</v>
      </c>
      <c r="N173" s="31">
        <f t="shared" ca="1" si="39"/>
        <v>0</v>
      </c>
      <c r="O173" s="52">
        <f t="shared" ca="1" si="40"/>
        <v>0</v>
      </c>
      <c r="P173" s="31">
        <f t="shared" ca="1" si="41"/>
        <v>0</v>
      </c>
      <c r="Q173" s="31">
        <f t="shared" ca="1" si="42"/>
        <v>0</v>
      </c>
      <c r="R173" s="19">
        <f t="shared" ca="1" si="33"/>
        <v>3.6897241649566539E-3</v>
      </c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>
      <c r="A174" s="87"/>
      <c r="B174" s="87"/>
      <c r="C174" s="87"/>
      <c r="D174" s="89">
        <f t="shared" si="30"/>
        <v>0</v>
      </c>
      <c r="E174" s="89">
        <f t="shared" si="30"/>
        <v>0</v>
      </c>
      <c r="F174" s="31">
        <f t="shared" si="31"/>
        <v>0</v>
      </c>
      <c r="G174" s="31">
        <f t="shared" si="31"/>
        <v>0</v>
      </c>
      <c r="H174" s="31">
        <f t="shared" si="34"/>
        <v>0</v>
      </c>
      <c r="I174" s="31">
        <f t="shared" si="35"/>
        <v>0</v>
      </c>
      <c r="J174" s="31">
        <f t="shared" si="36"/>
        <v>0</v>
      </c>
      <c r="K174" s="31">
        <f t="shared" si="37"/>
        <v>0</v>
      </c>
      <c r="L174" s="31">
        <f t="shared" si="38"/>
        <v>0</v>
      </c>
      <c r="M174" s="31">
        <f t="shared" ca="1" si="32"/>
        <v>-3.6897241649566539E-3</v>
      </c>
      <c r="N174" s="31">
        <f t="shared" ca="1" si="39"/>
        <v>0</v>
      </c>
      <c r="O174" s="52">
        <f t="shared" ca="1" si="40"/>
        <v>0</v>
      </c>
      <c r="P174" s="31">
        <f t="shared" ca="1" si="41"/>
        <v>0</v>
      </c>
      <c r="Q174" s="31">
        <f t="shared" ca="1" si="42"/>
        <v>0</v>
      </c>
      <c r="R174" s="19">
        <f t="shared" ca="1" si="33"/>
        <v>3.6897241649566539E-3</v>
      </c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87"/>
      <c r="B175" s="87"/>
      <c r="C175" s="87"/>
      <c r="D175" s="89">
        <f t="shared" si="30"/>
        <v>0</v>
      </c>
      <c r="E175" s="89">
        <f t="shared" si="30"/>
        <v>0</v>
      </c>
      <c r="F175" s="31">
        <f t="shared" si="31"/>
        <v>0</v>
      </c>
      <c r="G175" s="31">
        <f t="shared" si="31"/>
        <v>0</v>
      </c>
      <c r="H175" s="31">
        <f t="shared" si="34"/>
        <v>0</v>
      </c>
      <c r="I175" s="31">
        <f t="shared" si="35"/>
        <v>0</v>
      </c>
      <c r="J175" s="31">
        <f t="shared" si="36"/>
        <v>0</v>
      </c>
      <c r="K175" s="31">
        <f t="shared" si="37"/>
        <v>0</v>
      </c>
      <c r="L175" s="31">
        <f t="shared" si="38"/>
        <v>0</v>
      </c>
      <c r="M175" s="31">
        <f t="shared" ca="1" si="32"/>
        <v>-3.6897241649566539E-3</v>
      </c>
      <c r="N175" s="31">
        <f t="shared" ca="1" si="39"/>
        <v>0</v>
      </c>
      <c r="O175" s="52">
        <f t="shared" ca="1" si="40"/>
        <v>0</v>
      </c>
      <c r="P175" s="31">
        <f t="shared" ca="1" si="41"/>
        <v>0</v>
      </c>
      <c r="Q175" s="31">
        <f t="shared" ca="1" si="42"/>
        <v>0</v>
      </c>
      <c r="R175" s="19">
        <f t="shared" ca="1" si="33"/>
        <v>3.6897241649566539E-3</v>
      </c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>
      <c r="A176" s="87"/>
      <c r="B176" s="87"/>
      <c r="C176" s="87"/>
      <c r="D176" s="89">
        <f t="shared" si="30"/>
        <v>0</v>
      </c>
      <c r="E176" s="89">
        <f t="shared" si="30"/>
        <v>0</v>
      </c>
      <c r="F176" s="31">
        <f t="shared" si="31"/>
        <v>0</v>
      </c>
      <c r="G176" s="31">
        <f t="shared" si="31"/>
        <v>0</v>
      </c>
      <c r="H176" s="31">
        <f t="shared" si="34"/>
        <v>0</v>
      </c>
      <c r="I176" s="31">
        <f t="shared" si="35"/>
        <v>0</v>
      </c>
      <c r="J176" s="31">
        <f t="shared" si="36"/>
        <v>0</v>
      </c>
      <c r="K176" s="31">
        <f t="shared" si="37"/>
        <v>0</v>
      </c>
      <c r="L176" s="31">
        <f t="shared" si="38"/>
        <v>0</v>
      </c>
      <c r="M176" s="31">
        <f t="shared" ca="1" si="32"/>
        <v>-3.6897241649566539E-3</v>
      </c>
      <c r="N176" s="31">
        <f t="shared" ca="1" si="39"/>
        <v>0</v>
      </c>
      <c r="O176" s="52">
        <f t="shared" ca="1" si="40"/>
        <v>0</v>
      </c>
      <c r="P176" s="31">
        <f t="shared" ca="1" si="41"/>
        <v>0</v>
      </c>
      <c r="Q176" s="31">
        <f t="shared" ca="1" si="42"/>
        <v>0</v>
      </c>
      <c r="R176" s="19">
        <f t="shared" ca="1" si="33"/>
        <v>3.6897241649566539E-3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>
      <c r="A177" s="87"/>
      <c r="B177" s="87"/>
      <c r="C177" s="87"/>
      <c r="D177" s="89">
        <f t="shared" si="30"/>
        <v>0</v>
      </c>
      <c r="E177" s="89">
        <f t="shared" si="30"/>
        <v>0</v>
      </c>
      <c r="F177" s="31">
        <f t="shared" si="31"/>
        <v>0</v>
      </c>
      <c r="G177" s="31">
        <f t="shared" si="31"/>
        <v>0</v>
      </c>
      <c r="H177" s="31">
        <f t="shared" si="34"/>
        <v>0</v>
      </c>
      <c r="I177" s="31">
        <f t="shared" si="35"/>
        <v>0</v>
      </c>
      <c r="J177" s="31">
        <f t="shared" si="36"/>
        <v>0</v>
      </c>
      <c r="K177" s="31">
        <f t="shared" si="37"/>
        <v>0</v>
      </c>
      <c r="L177" s="31">
        <f t="shared" si="38"/>
        <v>0</v>
      </c>
      <c r="M177" s="31">
        <f t="shared" ca="1" si="32"/>
        <v>-3.6897241649566539E-3</v>
      </c>
      <c r="N177" s="31">
        <f t="shared" ca="1" si="39"/>
        <v>0</v>
      </c>
      <c r="O177" s="52">
        <f t="shared" ca="1" si="40"/>
        <v>0</v>
      </c>
      <c r="P177" s="31">
        <f t="shared" ca="1" si="41"/>
        <v>0</v>
      </c>
      <c r="Q177" s="31">
        <f t="shared" ca="1" si="42"/>
        <v>0</v>
      </c>
      <c r="R177" s="19">
        <f t="shared" ca="1" si="33"/>
        <v>3.6897241649566539E-3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>
      <c r="A178" s="87"/>
      <c r="B178" s="87"/>
      <c r="C178" s="87"/>
      <c r="D178" s="89">
        <f t="shared" si="30"/>
        <v>0</v>
      </c>
      <c r="E178" s="89">
        <f t="shared" si="30"/>
        <v>0</v>
      </c>
      <c r="F178" s="31">
        <f t="shared" si="31"/>
        <v>0</v>
      </c>
      <c r="G178" s="31">
        <f t="shared" si="31"/>
        <v>0</v>
      </c>
      <c r="H178" s="31">
        <f t="shared" si="34"/>
        <v>0</v>
      </c>
      <c r="I178" s="31">
        <f t="shared" si="35"/>
        <v>0</v>
      </c>
      <c r="J178" s="31">
        <f t="shared" si="36"/>
        <v>0</v>
      </c>
      <c r="K178" s="31">
        <f t="shared" si="37"/>
        <v>0</v>
      </c>
      <c r="L178" s="31">
        <f t="shared" si="38"/>
        <v>0</v>
      </c>
      <c r="M178" s="31">
        <f t="shared" ca="1" si="32"/>
        <v>-3.6897241649566539E-3</v>
      </c>
      <c r="N178" s="31">
        <f t="shared" ca="1" si="39"/>
        <v>0</v>
      </c>
      <c r="O178" s="52">
        <f t="shared" ca="1" si="40"/>
        <v>0</v>
      </c>
      <c r="P178" s="31">
        <f t="shared" ca="1" si="41"/>
        <v>0</v>
      </c>
      <c r="Q178" s="31">
        <f t="shared" ca="1" si="42"/>
        <v>0</v>
      </c>
      <c r="R178" s="19">
        <f t="shared" ca="1" si="33"/>
        <v>3.6897241649566539E-3</v>
      </c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>
      <c r="A179" s="87"/>
      <c r="B179" s="87"/>
      <c r="C179" s="87"/>
      <c r="D179" s="89">
        <f t="shared" si="30"/>
        <v>0</v>
      </c>
      <c r="E179" s="89">
        <f t="shared" si="30"/>
        <v>0</v>
      </c>
      <c r="F179" s="31">
        <f t="shared" si="31"/>
        <v>0</v>
      </c>
      <c r="G179" s="31">
        <f t="shared" si="31"/>
        <v>0</v>
      </c>
      <c r="H179" s="31">
        <f t="shared" si="34"/>
        <v>0</v>
      </c>
      <c r="I179" s="31">
        <f t="shared" si="35"/>
        <v>0</v>
      </c>
      <c r="J179" s="31">
        <f t="shared" si="36"/>
        <v>0</v>
      </c>
      <c r="K179" s="31">
        <f t="shared" si="37"/>
        <v>0</v>
      </c>
      <c r="L179" s="31">
        <f t="shared" si="38"/>
        <v>0</v>
      </c>
      <c r="M179" s="31">
        <f t="shared" ca="1" si="32"/>
        <v>-3.6897241649566539E-3</v>
      </c>
      <c r="N179" s="31">
        <f t="shared" ca="1" si="39"/>
        <v>0</v>
      </c>
      <c r="O179" s="52">
        <f t="shared" ca="1" si="40"/>
        <v>0</v>
      </c>
      <c r="P179" s="31">
        <f t="shared" ca="1" si="41"/>
        <v>0</v>
      </c>
      <c r="Q179" s="31">
        <f t="shared" ca="1" si="42"/>
        <v>0</v>
      </c>
      <c r="R179" s="19">
        <f t="shared" ca="1" si="33"/>
        <v>3.6897241649566539E-3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>
      <c r="A180" s="87"/>
      <c r="B180" s="87"/>
      <c r="C180" s="87"/>
      <c r="D180" s="89">
        <f t="shared" si="30"/>
        <v>0</v>
      </c>
      <c r="E180" s="89">
        <f t="shared" si="30"/>
        <v>0</v>
      </c>
      <c r="F180" s="31">
        <f t="shared" si="31"/>
        <v>0</v>
      </c>
      <c r="G180" s="31">
        <f t="shared" si="31"/>
        <v>0</v>
      </c>
      <c r="H180" s="31">
        <f t="shared" si="34"/>
        <v>0</v>
      </c>
      <c r="I180" s="31">
        <f t="shared" si="35"/>
        <v>0</v>
      </c>
      <c r="J180" s="31">
        <f t="shared" si="36"/>
        <v>0</v>
      </c>
      <c r="K180" s="31">
        <f t="shared" si="37"/>
        <v>0</v>
      </c>
      <c r="L180" s="31">
        <f t="shared" si="38"/>
        <v>0</v>
      </c>
      <c r="M180" s="31">
        <f t="shared" ca="1" si="32"/>
        <v>-3.6897241649566539E-3</v>
      </c>
      <c r="N180" s="31">
        <f t="shared" ca="1" si="39"/>
        <v>0</v>
      </c>
      <c r="O180" s="52">
        <f t="shared" ca="1" si="40"/>
        <v>0</v>
      </c>
      <c r="P180" s="31">
        <f t="shared" ca="1" si="41"/>
        <v>0</v>
      </c>
      <c r="Q180" s="31">
        <f t="shared" ca="1" si="42"/>
        <v>0</v>
      </c>
      <c r="R180" s="19">
        <f t="shared" ca="1" si="33"/>
        <v>3.6897241649566539E-3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>
      <c r="A181" s="87"/>
      <c r="B181" s="87"/>
      <c r="C181" s="87"/>
      <c r="D181" s="89">
        <f t="shared" si="30"/>
        <v>0</v>
      </c>
      <c r="E181" s="89">
        <f t="shared" si="30"/>
        <v>0</v>
      </c>
      <c r="F181" s="31">
        <f t="shared" si="31"/>
        <v>0</v>
      </c>
      <c r="G181" s="31">
        <f t="shared" si="31"/>
        <v>0</v>
      </c>
      <c r="H181" s="31">
        <f t="shared" si="34"/>
        <v>0</v>
      </c>
      <c r="I181" s="31">
        <f t="shared" si="35"/>
        <v>0</v>
      </c>
      <c r="J181" s="31">
        <f t="shared" si="36"/>
        <v>0</v>
      </c>
      <c r="K181" s="31">
        <f t="shared" si="37"/>
        <v>0</v>
      </c>
      <c r="L181" s="31">
        <f t="shared" si="38"/>
        <v>0</v>
      </c>
      <c r="M181" s="31">
        <f t="shared" ca="1" si="32"/>
        <v>-3.6897241649566539E-3</v>
      </c>
      <c r="N181" s="31">
        <f t="shared" ca="1" si="39"/>
        <v>0</v>
      </c>
      <c r="O181" s="52">
        <f t="shared" ca="1" si="40"/>
        <v>0</v>
      </c>
      <c r="P181" s="31">
        <f t="shared" ca="1" si="41"/>
        <v>0</v>
      </c>
      <c r="Q181" s="31">
        <f t="shared" ca="1" si="42"/>
        <v>0</v>
      </c>
      <c r="R181" s="19">
        <f t="shared" ca="1" si="33"/>
        <v>3.6897241649566539E-3</v>
      </c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>
      <c r="A182" s="87"/>
      <c r="B182" s="87"/>
      <c r="C182" s="87"/>
      <c r="D182" s="89">
        <f t="shared" si="30"/>
        <v>0</v>
      </c>
      <c r="E182" s="89">
        <f t="shared" si="30"/>
        <v>0</v>
      </c>
      <c r="F182" s="31">
        <f t="shared" si="31"/>
        <v>0</v>
      </c>
      <c r="G182" s="31">
        <f t="shared" si="31"/>
        <v>0</v>
      </c>
      <c r="H182" s="31">
        <f t="shared" si="34"/>
        <v>0</v>
      </c>
      <c r="I182" s="31">
        <f t="shared" si="35"/>
        <v>0</v>
      </c>
      <c r="J182" s="31">
        <f t="shared" si="36"/>
        <v>0</v>
      </c>
      <c r="K182" s="31">
        <f t="shared" si="37"/>
        <v>0</v>
      </c>
      <c r="L182" s="31">
        <f t="shared" si="38"/>
        <v>0</v>
      </c>
      <c r="M182" s="31">
        <f t="shared" ca="1" si="32"/>
        <v>-3.6897241649566539E-3</v>
      </c>
      <c r="N182" s="31">
        <f t="shared" ca="1" si="39"/>
        <v>0</v>
      </c>
      <c r="O182" s="52">
        <f t="shared" ca="1" si="40"/>
        <v>0</v>
      </c>
      <c r="P182" s="31">
        <f t="shared" ca="1" si="41"/>
        <v>0</v>
      </c>
      <c r="Q182" s="31">
        <f t="shared" ca="1" si="42"/>
        <v>0</v>
      </c>
      <c r="R182" s="19">
        <f t="shared" ca="1" si="33"/>
        <v>3.6897241649566539E-3</v>
      </c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>
      <c r="A183" s="87"/>
      <c r="B183" s="87"/>
      <c r="C183" s="87"/>
      <c r="D183" s="89">
        <f t="shared" si="30"/>
        <v>0</v>
      </c>
      <c r="E183" s="89">
        <f t="shared" si="30"/>
        <v>0</v>
      </c>
      <c r="F183" s="31">
        <f t="shared" si="31"/>
        <v>0</v>
      </c>
      <c r="G183" s="31">
        <f t="shared" si="31"/>
        <v>0</v>
      </c>
      <c r="H183" s="31">
        <f t="shared" si="34"/>
        <v>0</v>
      </c>
      <c r="I183" s="31">
        <f t="shared" si="35"/>
        <v>0</v>
      </c>
      <c r="J183" s="31">
        <f t="shared" si="36"/>
        <v>0</v>
      </c>
      <c r="K183" s="31">
        <f t="shared" si="37"/>
        <v>0</v>
      </c>
      <c r="L183" s="31">
        <f t="shared" si="38"/>
        <v>0</v>
      </c>
      <c r="M183" s="31">
        <f t="shared" ca="1" si="32"/>
        <v>-3.6897241649566539E-3</v>
      </c>
      <c r="N183" s="31">
        <f t="shared" ca="1" si="39"/>
        <v>0</v>
      </c>
      <c r="O183" s="52">
        <f t="shared" ca="1" si="40"/>
        <v>0</v>
      </c>
      <c r="P183" s="31">
        <f t="shared" ca="1" si="41"/>
        <v>0</v>
      </c>
      <c r="Q183" s="31">
        <f t="shared" ca="1" si="42"/>
        <v>0</v>
      </c>
      <c r="R183" s="19">
        <f t="shared" ca="1" si="33"/>
        <v>3.6897241649566539E-3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>
      <c r="A184" s="87"/>
      <c r="B184" s="87"/>
      <c r="C184" s="87"/>
      <c r="D184" s="89">
        <f t="shared" si="30"/>
        <v>0</v>
      </c>
      <c r="E184" s="89">
        <f t="shared" si="30"/>
        <v>0</v>
      </c>
      <c r="F184" s="31">
        <f t="shared" si="31"/>
        <v>0</v>
      </c>
      <c r="G184" s="31">
        <f t="shared" si="31"/>
        <v>0</v>
      </c>
      <c r="H184" s="31">
        <f t="shared" si="34"/>
        <v>0</v>
      </c>
      <c r="I184" s="31">
        <f t="shared" si="35"/>
        <v>0</v>
      </c>
      <c r="J184" s="31">
        <f t="shared" si="36"/>
        <v>0</v>
      </c>
      <c r="K184" s="31">
        <f t="shared" si="37"/>
        <v>0</v>
      </c>
      <c r="L184" s="31">
        <f t="shared" si="38"/>
        <v>0</v>
      </c>
      <c r="M184" s="31">
        <f t="shared" ca="1" si="32"/>
        <v>-3.6897241649566539E-3</v>
      </c>
      <c r="N184" s="31">
        <f t="shared" ca="1" si="39"/>
        <v>0</v>
      </c>
      <c r="O184" s="52">
        <f t="shared" ca="1" si="40"/>
        <v>0</v>
      </c>
      <c r="P184" s="31">
        <f t="shared" ca="1" si="41"/>
        <v>0</v>
      </c>
      <c r="Q184" s="31">
        <f t="shared" ca="1" si="42"/>
        <v>0</v>
      </c>
      <c r="R184" s="19">
        <f t="shared" ca="1" si="33"/>
        <v>3.6897241649566539E-3</v>
      </c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>
      <c r="A185" s="87"/>
      <c r="B185" s="87"/>
      <c r="C185" s="87"/>
      <c r="D185" s="89">
        <f t="shared" si="30"/>
        <v>0</v>
      </c>
      <c r="E185" s="89">
        <f t="shared" si="30"/>
        <v>0</v>
      </c>
      <c r="F185" s="31">
        <f t="shared" si="31"/>
        <v>0</v>
      </c>
      <c r="G185" s="31">
        <f t="shared" si="31"/>
        <v>0</v>
      </c>
      <c r="H185" s="31">
        <f t="shared" si="34"/>
        <v>0</v>
      </c>
      <c r="I185" s="31">
        <f t="shared" si="35"/>
        <v>0</v>
      </c>
      <c r="J185" s="31">
        <f t="shared" si="36"/>
        <v>0</v>
      </c>
      <c r="K185" s="31">
        <f t="shared" si="37"/>
        <v>0</v>
      </c>
      <c r="L185" s="31">
        <f t="shared" si="38"/>
        <v>0</v>
      </c>
      <c r="M185" s="31">
        <f t="shared" ca="1" si="32"/>
        <v>-3.6897241649566539E-3</v>
      </c>
      <c r="N185" s="31">
        <f t="shared" ca="1" si="39"/>
        <v>0</v>
      </c>
      <c r="O185" s="52">
        <f t="shared" ca="1" si="40"/>
        <v>0</v>
      </c>
      <c r="P185" s="31">
        <f t="shared" ca="1" si="41"/>
        <v>0</v>
      </c>
      <c r="Q185" s="31">
        <f t="shared" ca="1" si="42"/>
        <v>0</v>
      </c>
      <c r="R185" s="19">
        <f t="shared" ca="1" si="33"/>
        <v>3.6897241649566539E-3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>
      <c r="A186" s="87"/>
      <c r="B186" s="87"/>
      <c r="C186" s="87"/>
      <c r="D186" s="89">
        <f t="shared" si="30"/>
        <v>0</v>
      </c>
      <c r="E186" s="89">
        <f t="shared" si="30"/>
        <v>0</v>
      </c>
      <c r="F186" s="31">
        <f t="shared" si="31"/>
        <v>0</v>
      </c>
      <c r="G186" s="31">
        <f t="shared" si="31"/>
        <v>0</v>
      </c>
      <c r="H186" s="31">
        <f t="shared" si="34"/>
        <v>0</v>
      </c>
      <c r="I186" s="31">
        <f t="shared" si="35"/>
        <v>0</v>
      </c>
      <c r="J186" s="31">
        <f t="shared" si="36"/>
        <v>0</v>
      </c>
      <c r="K186" s="31">
        <f t="shared" si="37"/>
        <v>0</v>
      </c>
      <c r="L186" s="31">
        <f t="shared" si="38"/>
        <v>0</v>
      </c>
      <c r="M186" s="31">
        <f t="shared" ca="1" si="32"/>
        <v>-3.6897241649566539E-3</v>
      </c>
      <c r="N186" s="31">
        <f t="shared" ca="1" si="39"/>
        <v>0</v>
      </c>
      <c r="O186" s="52">
        <f t="shared" ca="1" si="40"/>
        <v>0</v>
      </c>
      <c r="P186" s="31">
        <f t="shared" ca="1" si="41"/>
        <v>0</v>
      </c>
      <c r="Q186" s="31">
        <f t="shared" ca="1" si="42"/>
        <v>0</v>
      </c>
      <c r="R186" s="19">
        <f t="shared" ca="1" si="33"/>
        <v>3.6897241649566539E-3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>
      <c r="A187" s="87"/>
      <c r="B187" s="87"/>
      <c r="C187" s="87"/>
      <c r="D187" s="89">
        <f t="shared" si="30"/>
        <v>0</v>
      </c>
      <c r="E187" s="89">
        <f t="shared" si="30"/>
        <v>0</v>
      </c>
      <c r="F187" s="31">
        <f t="shared" si="31"/>
        <v>0</v>
      </c>
      <c r="G187" s="31">
        <f t="shared" si="31"/>
        <v>0</v>
      </c>
      <c r="H187" s="31">
        <f t="shared" si="34"/>
        <v>0</v>
      </c>
      <c r="I187" s="31">
        <f t="shared" si="35"/>
        <v>0</v>
      </c>
      <c r="J187" s="31">
        <f t="shared" si="36"/>
        <v>0</v>
      </c>
      <c r="K187" s="31">
        <f t="shared" si="37"/>
        <v>0</v>
      </c>
      <c r="L187" s="31">
        <f t="shared" si="38"/>
        <v>0</v>
      </c>
      <c r="M187" s="31">
        <f t="shared" ca="1" si="32"/>
        <v>-3.6897241649566539E-3</v>
      </c>
      <c r="N187" s="31">
        <f t="shared" ca="1" si="39"/>
        <v>0</v>
      </c>
      <c r="O187" s="52">
        <f t="shared" ca="1" si="40"/>
        <v>0</v>
      </c>
      <c r="P187" s="31">
        <f t="shared" ca="1" si="41"/>
        <v>0</v>
      </c>
      <c r="Q187" s="31">
        <f t="shared" ca="1" si="42"/>
        <v>0</v>
      </c>
      <c r="R187" s="19">
        <f t="shared" ca="1" si="33"/>
        <v>3.6897241649566539E-3</v>
      </c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>
      <c r="A188" s="87"/>
      <c r="B188" s="87"/>
      <c r="C188" s="87"/>
      <c r="D188" s="89">
        <f t="shared" si="30"/>
        <v>0</v>
      </c>
      <c r="E188" s="89">
        <f t="shared" si="30"/>
        <v>0</v>
      </c>
      <c r="F188" s="31">
        <f t="shared" si="31"/>
        <v>0</v>
      </c>
      <c r="G188" s="31">
        <f t="shared" si="31"/>
        <v>0</v>
      </c>
      <c r="H188" s="31">
        <f t="shared" si="34"/>
        <v>0</v>
      </c>
      <c r="I188" s="31">
        <f t="shared" si="35"/>
        <v>0</v>
      </c>
      <c r="J188" s="31">
        <f t="shared" si="36"/>
        <v>0</v>
      </c>
      <c r="K188" s="31">
        <f t="shared" si="37"/>
        <v>0</v>
      </c>
      <c r="L188" s="31">
        <f t="shared" si="38"/>
        <v>0</v>
      </c>
      <c r="M188" s="31">
        <f t="shared" ca="1" si="32"/>
        <v>-3.6897241649566539E-3</v>
      </c>
      <c r="N188" s="31">
        <f t="shared" ca="1" si="39"/>
        <v>0</v>
      </c>
      <c r="O188" s="52">
        <f t="shared" ca="1" si="40"/>
        <v>0</v>
      </c>
      <c r="P188" s="31">
        <f t="shared" ca="1" si="41"/>
        <v>0</v>
      </c>
      <c r="Q188" s="31">
        <f t="shared" ca="1" si="42"/>
        <v>0</v>
      </c>
      <c r="R188" s="19">
        <f t="shared" ca="1" si="33"/>
        <v>3.6897241649566539E-3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>
      <c r="A189" s="87"/>
      <c r="B189" s="87"/>
      <c r="C189" s="87"/>
      <c r="D189" s="89">
        <f t="shared" si="30"/>
        <v>0</v>
      </c>
      <c r="E189" s="89">
        <f t="shared" si="30"/>
        <v>0</v>
      </c>
      <c r="F189" s="31">
        <f t="shared" si="31"/>
        <v>0</v>
      </c>
      <c r="G189" s="31">
        <f t="shared" si="31"/>
        <v>0</v>
      </c>
      <c r="H189" s="31">
        <f t="shared" si="34"/>
        <v>0</v>
      </c>
      <c r="I189" s="31">
        <f t="shared" si="35"/>
        <v>0</v>
      </c>
      <c r="J189" s="31">
        <f t="shared" si="36"/>
        <v>0</v>
      </c>
      <c r="K189" s="31">
        <f t="shared" si="37"/>
        <v>0</v>
      </c>
      <c r="L189" s="31">
        <f t="shared" si="38"/>
        <v>0</v>
      </c>
      <c r="M189" s="31">
        <f t="shared" ca="1" si="32"/>
        <v>-3.6897241649566539E-3</v>
      </c>
      <c r="N189" s="31">
        <f t="shared" ca="1" si="39"/>
        <v>0</v>
      </c>
      <c r="O189" s="52">
        <f t="shared" ca="1" si="40"/>
        <v>0</v>
      </c>
      <c r="P189" s="31">
        <f t="shared" ca="1" si="41"/>
        <v>0</v>
      </c>
      <c r="Q189" s="31">
        <f t="shared" ca="1" si="42"/>
        <v>0</v>
      </c>
      <c r="R189" s="19">
        <f t="shared" ca="1" si="33"/>
        <v>3.6897241649566539E-3</v>
      </c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>
      <c r="A190" s="87"/>
      <c r="B190" s="87"/>
      <c r="C190" s="87"/>
      <c r="D190" s="89">
        <f t="shared" si="30"/>
        <v>0</v>
      </c>
      <c r="E190" s="89">
        <f t="shared" si="30"/>
        <v>0</v>
      </c>
      <c r="F190" s="31">
        <f t="shared" si="31"/>
        <v>0</v>
      </c>
      <c r="G190" s="31">
        <f t="shared" si="31"/>
        <v>0</v>
      </c>
      <c r="H190" s="31">
        <f t="shared" si="34"/>
        <v>0</v>
      </c>
      <c r="I190" s="31">
        <f t="shared" si="35"/>
        <v>0</v>
      </c>
      <c r="J190" s="31">
        <f t="shared" si="36"/>
        <v>0</v>
      </c>
      <c r="K190" s="31">
        <f t="shared" si="37"/>
        <v>0</v>
      </c>
      <c r="L190" s="31">
        <f t="shared" si="38"/>
        <v>0</v>
      </c>
      <c r="M190" s="31">
        <f t="shared" ca="1" si="32"/>
        <v>-3.6897241649566539E-3</v>
      </c>
      <c r="N190" s="31">
        <f t="shared" ca="1" si="39"/>
        <v>0</v>
      </c>
      <c r="O190" s="52">
        <f t="shared" ca="1" si="40"/>
        <v>0</v>
      </c>
      <c r="P190" s="31">
        <f t="shared" ca="1" si="41"/>
        <v>0</v>
      </c>
      <c r="Q190" s="31">
        <f t="shared" ca="1" si="42"/>
        <v>0</v>
      </c>
      <c r="R190" s="19">
        <f t="shared" ca="1" si="33"/>
        <v>3.6897241649566539E-3</v>
      </c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>
      <c r="A191" s="87"/>
      <c r="B191" s="87"/>
      <c r="C191" s="87"/>
      <c r="D191" s="89">
        <f t="shared" si="30"/>
        <v>0</v>
      </c>
      <c r="E191" s="89">
        <f t="shared" si="30"/>
        <v>0</v>
      </c>
      <c r="F191" s="31">
        <f t="shared" si="31"/>
        <v>0</v>
      </c>
      <c r="G191" s="31">
        <f t="shared" si="31"/>
        <v>0</v>
      </c>
      <c r="H191" s="31">
        <f t="shared" si="34"/>
        <v>0</v>
      </c>
      <c r="I191" s="31">
        <f t="shared" si="35"/>
        <v>0</v>
      </c>
      <c r="J191" s="31">
        <f t="shared" si="36"/>
        <v>0</v>
      </c>
      <c r="K191" s="31">
        <f t="shared" si="37"/>
        <v>0</v>
      </c>
      <c r="L191" s="31">
        <f t="shared" si="38"/>
        <v>0</v>
      </c>
      <c r="M191" s="31">
        <f t="shared" ca="1" si="32"/>
        <v>-3.6897241649566539E-3</v>
      </c>
      <c r="N191" s="31">
        <f t="shared" ca="1" si="39"/>
        <v>0</v>
      </c>
      <c r="O191" s="52">
        <f t="shared" ca="1" si="40"/>
        <v>0</v>
      </c>
      <c r="P191" s="31">
        <f t="shared" ca="1" si="41"/>
        <v>0</v>
      </c>
      <c r="Q191" s="31">
        <f t="shared" ca="1" si="42"/>
        <v>0</v>
      </c>
      <c r="R191" s="19">
        <f t="shared" ca="1" si="33"/>
        <v>3.6897241649566539E-3</v>
      </c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>
      <c r="A192" s="87"/>
      <c r="B192" s="87"/>
      <c r="C192" s="87"/>
      <c r="D192" s="89">
        <f t="shared" si="30"/>
        <v>0</v>
      </c>
      <c r="E192" s="89">
        <f t="shared" si="30"/>
        <v>0</v>
      </c>
      <c r="F192" s="31">
        <f t="shared" si="31"/>
        <v>0</v>
      </c>
      <c r="G192" s="31">
        <f t="shared" si="31"/>
        <v>0</v>
      </c>
      <c r="H192" s="31">
        <f t="shared" si="34"/>
        <v>0</v>
      </c>
      <c r="I192" s="31">
        <f t="shared" si="35"/>
        <v>0</v>
      </c>
      <c r="J192" s="31">
        <f t="shared" si="36"/>
        <v>0</v>
      </c>
      <c r="K192" s="31">
        <f t="shared" si="37"/>
        <v>0</v>
      </c>
      <c r="L192" s="31">
        <f t="shared" si="38"/>
        <v>0</v>
      </c>
      <c r="M192" s="31">
        <f t="shared" ca="1" si="32"/>
        <v>-3.6897241649566539E-3</v>
      </c>
      <c r="N192" s="31">
        <f t="shared" ca="1" si="39"/>
        <v>0</v>
      </c>
      <c r="O192" s="52">
        <f t="shared" ca="1" si="40"/>
        <v>0</v>
      </c>
      <c r="P192" s="31">
        <f t="shared" ca="1" si="41"/>
        <v>0</v>
      </c>
      <c r="Q192" s="31">
        <f t="shared" ca="1" si="42"/>
        <v>0</v>
      </c>
      <c r="R192" s="19">
        <f t="shared" ca="1" si="33"/>
        <v>3.6897241649566539E-3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>
      <c r="A193" s="87"/>
      <c r="B193" s="87"/>
      <c r="C193" s="87"/>
      <c r="D193" s="89">
        <f t="shared" si="30"/>
        <v>0</v>
      </c>
      <c r="E193" s="89">
        <f t="shared" si="30"/>
        <v>0</v>
      </c>
      <c r="F193" s="31">
        <f t="shared" si="31"/>
        <v>0</v>
      </c>
      <c r="G193" s="31">
        <f t="shared" si="31"/>
        <v>0</v>
      </c>
      <c r="H193" s="31">
        <f t="shared" si="34"/>
        <v>0</v>
      </c>
      <c r="I193" s="31">
        <f t="shared" si="35"/>
        <v>0</v>
      </c>
      <c r="J193" s="31">
        <f t="shared" si="36"/>
        <v>0</v>
      </c>
      <c r="K193" s="31">
        <f t="shared" si="37"/>
        <v>0</v>
      </c>
      <c r="L193" s="31">
        <f t="shared" si="38"/>
        <v>0</v>
      </c>
      <c r="M193" s="31">
        <f t="shared" ca="1" si="32"/>
        <v>-3.6897241649566539E-3</v>
      </c>
      <c r="N193" s="31">
        <f t="shared" ca="1" si="39"/>
        <v>0</v>
      </c>
      <c r="O193" s="52">
        <f t="shared" ca="1" si="40"/>
        <v>0</v>
      </c>
      <c r="P193" s="31">
        <f t="shared" ca="1" si="41"/>
        <v>0</v>
      </c>
      <c r="Q193" s="31">
        <f t="shared" ca="1" si="42"/>
        <v>0</v>
      </c>
      <c r="R193" s="19">
        <f t="shared" ca="1" si="33"/>
        <v>3.6897241649566539E-3</v>
      </c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>
      <c r="A194" s="87"/>
      <c r="B194" s="87"/>
      <c r="C194" s="87"/>
      <c r="D194" s="89">
        <f t="shared" si="30"/>
        <v>0</v>
      </c>
      <c r="E194" s="89">
        <f t="shared" si="30"/>
        <v>0</v>
      </c>
      <c r="F194" s="31">
        <f t="shared" si="31"/>
        <v>0</v>
      </c>
      <c r="G194" s="31">
        <f t="shared" si="31"/>
        <v>0</v>
      </c>
      <c r="H194" s="31">
        <f t="shared" si="34"/>
        <v>0</v>
      </c>
      <c r="I194" s="31">
        <f t="shared" si="35"/>
        <v>0</v>
      </c>
      <c r="J194" s="31">
        <f t="shared" si="36"/>
        <v>0</v>
      </c>
      <c r="K194" s="31">
        <f t="shared" si="37"/>
        <v>0</v>
      </c>
      <c r="L194" s="31">
        <f t="shared" si="38"/>
        <v>0</v>
      </c>
      <c r="M194" s="31">
        <f t="shared" ca="1" si="32"/>
        <v>-3.6897241649566539E-3</v>
      </c>
      <c r="N194" s="31">
        <f t="shared" ca="1" si="39"/>
        <v>0</v>
      </c>
      <c r="O194" s="52">
        <f t="shared" ca="1" si="40"/>
        <v>0</v>
      </c>
      <c r="P194" s="31">
        <f t="shared" ca="1" si="41"/>
        <v>0</v>
      </c>
      <c r="Q194" s="31">
        <f t="shared" ca="1" si="42"/>
        <v>0</v>
      </c>
      <c r="R194" s="19">
        <f t="shared" ca="1" si="33"/>
        <v>3.6897241649566539E-3</v>
      </c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>
      <c r="A195" s="87"/>
      <c r="B195" s="87"/>
      <c r="C195" s="87"/>
      <c r="D195" s="89">
        <f t="shared" si="30"/>
        <v>0</v>
      </c>
      <c r="E195" s="89">
        <f t="shared" si="30"/>
        <v>0</v>
      </c>
      <c r="F195" s="31">
        <f t="shared" si="31"/>
        <v>0</v>
      </c>
      <c r="G195" s="31">
        <f t="shared" si="31"/>
        <v>0</v>
      </c>
      <c r="H195" s="31">
        <f t="shared" si="34"/>
        <v>0</v>
      </c>
      <c r="I195" s="31">
        <f t="shared" si="35"/>
        <v>0</v>
      </c>
      <c r="J195" s="31">
        <f t="shared" si="36"/>
        <v>0</v>
      </c>
      <c r="K195" s="31">
        <f t="shared" si="37"/>
        <v>0</v>
      </c>
      <c r="L195" s="31">
        <f t="shared" si="38"/>
        <v>0</v>
      </c>
      <c r="M195" s="31">
        <f t="shared" ca="1" si="32"/>
        <v>-3.6897241649566539E-3</v>
      </c>
      <c r="N195" s="31">
        <f t="shared" ca="1" si="39"/>
        <v>0</v>
      </c>
      <c r="O195" s="52">
        <f t="shared" ca="1" si="40"/>
        <v>0</v>
      </c>
      <c r="P195" s="31">
        <f t="shared" ca="1" si="41"/>
        <v>0</v>
      </c>
      <c r="Q195" s="31">
        <f t="shared" ca="1" si="42"/>
        <v>0</v>
      </c>
      <c r="R195" s="19">
        <f t="shared" ca="1" si="33"/>
        <v>3.6897241649566539E-3</v>
      </c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>
      <c r="A196" s="87"/>
      <c r="B196" s="87"/>
      <c r="C196" s="87"/>
      <c r="D196" s="89">
        <f t="shared" si="30"/>
        <v>0</v>
      </c>
      <c r="E196" s="89">
        <f t="shared" si="30"/>
        <v>0</v>
      </c>
      <c r="F196" s="31">
        <f t="shared" si="31"/>
        <v>0</v>
      </c>
      <c r="G196" s="31">
        <f t="shared" si="31"/>
        <v>0</v>
      </c>
      <c r="H196" s="31">
        <f t="shared" si="34"/>
        <v>0</v>
      </c>
      <c r="I196" s="31">
        <f t="shared" si="35"/>
        <v>0</v>
      </c>
      <c r="J196" s="31">
        <f t="shared" si="36"/>
        <v>0</v>
      </c>
      <c r="K196" s="31">
        <f t="shared" si="37"/>
        <v>0</v>
      </c>
      <c r="L196" s="31">
        <f t="shared" si="38"/>
        <v>0</v>
      </c>
      <c r="M196" s="31">
        <f t="shared" ca="1" si="32"/>
        <v>-3.6897241649566539E-3</v>
      </c>
      <c r="N196" s="31">
        <f t="shared" ca="1" si="39"/>
        <v>0</v>
      </c>
      <c r="O196" s="52">
        <f t="shared" ca="1" si="40"/>
        <v>0</v>
      </c>
      <c r="P196" s="31">
        <f t="shared" ca="1" si="41"/>
        <v>0</v>
      </c>
      <c r="Q196" s="31">
        <f t="shared" ca="1" si="42"/>
        <v>0</v>
      </c>
      <c r="R196" s="19">
        <f t="shared" ca="1" si="33"/>
        <v>3.6897241649566539E-3</v>
      </c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>
      <c r="A197" s="87"/>
      <c r="B197" s="87"/>
      <c r="C197" s="87"/>
      <c r="D197" s="89">
        <f t="shared" si="30"/>
        <v>0</v>
      </c>
      <c r="E197" s="89">
        <f t="shared" si="30"/>
        <v>0</v>
      </c>
      <c r="F197" s="31">
        <f t="shared" si="31"/>
        <v>0</v>
      </c>
      <c r="G197" s="31">
        <f t="shared" si="31"/>
        <v>0</v>
      </c>
      <c r="H197" s="31">
        <f t="shared" si="34"/>
        <v>0</v>
      </c>
      <c r="I197" s="31">
        <f t="shared" si="35"/>
        <v>0</v>
      </c>
      <c r="J197" s="31">
        <f t="shared" si="36"/>
        <v>0</v>
      </c>
      <c r="K197" s="31">
        <f t="shared" si="37"/>
        <v>0</v>
      </c>
      <c r="L197" s="31">
        <f t="shared" si="38"/>
        <v>0</v>
      </c>
      <c r="M197" s="31">
        <f t="shared" ca="1" si="32"/>
        <v>-3.6897241649566539E-3</v>
      </c>
      <c r="N197" s="31">
        <f t="shared" ca="1" si="39"/>
        <v>0</v>
      </c>
      <c r="O197" s="52">
        <f t="shared" ca="1" si="40"/>
        <v>0</v>
      </c>
      <c r="P197" s="31">
        <f t="shared" ca="1" si="41"/>
        <v>0</v>
      </c>
      <c r="Q197" s="31">
        <f t="shared" ca="1" si="42"/>
        <v>0</v>
      </c>
      <c r="R197" s="19">
        <f t="shared" ca="1" si="33"/>
        <v>3.6897241649566539E-3</v>
      </c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>
      <c r="A198" s="87"/>
      <c r="B198" s="87"/>
      <c r="C198" s="87"/>
      <c r="D198" s="89">
        <f t="shared" si="30"/>
        <v>0</v>
      </c>
      <c r="E198" s="89">
        <f t="shared" si="30"/>
        <v>0</v>
      </c>
      <c r="F198" s="31">
        <f t="shared" si="31"/>
        <v>0</v>
      </c>
      <c r="G198" s="31">
        <f t="shared" si="31"/>
        <v>0</v>
      </c>
      <c r="H198" s="31">
        <f t="shared" si="34"/>
        <v>0</v>
      </c>
      <c r="I198" s="31">
        <f t="shared" si="35"/>
        <v>0</v>
      </c>
      <c r="J198" s="31">
        <f t="shared" si="36"/>
        <v>0</v>
      </c>
      <c r="K198" s="31">
        <f t="shared" si="37"/>
        <v>0</v>
      </c>
      <c r="L198" s="31">
        <f t="shared" si="38"/>
        <v>0</v>
      </c>
      <c r="M198" s="31">
        <f t="shared" ca="1" si="32"/>
        <v>-3.6897241649566539E-3</v>
      </c>
      <c r="N198" s="31">
        <f t="shared" ca="1" si="39"/>
        <v>0</v>
      </c>
      <c r="O198" s="52">
        <f t="shared" ca="1" si="40"/>
        <v>0</v>
      </c>
      <c r="P198" s="31">
        <f t="shared" ca="1" si="41"/>
        <v>0</v>
      </c>
      <c r="Q198" s="31">
        <f t="shared" ca="1" si="42"/>
        <v>0</v>
      </c>
      <c r="R198" s="19">
        <f t="shared" ca="1" si="33"/>
        <v>3.6897241649566539E-3</v>
      </c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>
      <c r="A199" s="87"/>
      <c r="B199" s="87"/>
      <c r="C199" s="87"/>
      <c r="D199" s="89">
        <f t="shared" si="30"/>
        <v>0</v>
      </c>
      <c r="E199" s="89">
        <f t="shared" si="30"/>
        <v>0</v>
      </c>
      <c r="F199" s="31">
        <f t="shared" si="31"/>
        <v>0</v>
      </c>
      <c r="G199" s="31">
        <f t="shared" si="31"/>
        <v>0</v>
      </c>
      <c r="H199" s="31">
        <f t="shared" si="34"/>
        <v>0</v>
      </c>
      <c r="I199" s="31">
        <f t="shared" si="35"/>
        <v>0</v>
      </c>
      <c r="J199" s="31">
        <f t="shared" si="36"/>
        <v>0</v>
      </c>
      <c r="K199" s="31">
        <f t="shared" si="37"/>
        <v>0</v>
      </c>
      <c r="L199" s="31">
        <f t="shared" si="38"/>
        <v>0</v>
      </c>
      <c r="M199" s="31">
        <f t="shared" ca="1" si="32"/>
        <v>-3.6897241649566539E-3</v>
      </c>
      <c r="N199" s="31">
        <f t="shared" ca="1" si="39"/>
        <v>0</v>
      </c>
      <c r="O199" s="52">
        <f t="shared" ca="1" si="40"/>
        <v>0</v>
      </c>
      <c r="P199" s="31">
        <f t="shared" ca="1" si="41"/>
        <v>0</v>
      </c>
      <c r="Q199" s="31">
        <f t="shared" ca="1" si="42"/>
        <v>0</v>
      </c>
      <c r="R199" s="19">
        <f t="shared" ca="1" si="33"/>
        <v>3.6897241649566539E-3</v>
      </c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>
      <c r="A200" s="87"/>
      <c r="B200" s="87"/>
      <c r="C200" s="87"/>
      <c r="D200" s="89">
        <f t="shared" si="30"/>
        <v>0</v>
      </c>
      <c r="E200" s="89">
        <f t="shared" si="30"/>
        <v>0</v>
      </c>
      <c r="F200" s="31">
        <f t="shared" si="31"/>
        <v>0</v>
      </c>
      <c r="G200" s="31">
        <f t="shared" si="31"/>
        <v>0</v>
      </c>
      <c r="H200" s="31">
        <f t="shared" si="34"/>
        <v>0</v>
      </c>
      <c r="I200" s="31">
        <f t="shared" si="35"/>
        <v>0</v>
      </c>
      <c r="J200" s="31">
        <f t="shared" si="36"/>
        <v>0</v>
      </c>
      <c r="K200" s="31">
        <f t="shared" si="37"/>
        <v>0</v>
      </c>
      <c r="L200" s="31">
        <f t="shared" si="38"/>
        <v>0</v>
      </c>
      <c r="M200" s="31">
        <f t="shared" ca="1" si="32"/>
        <v>-3.6897241649566539E-3</v>
      </c>
      <c r="N200" s="31">
        <f t="shared" ca="1" si="39"/>
        <v>0</v>
      </c>
      <c r="O200" s="52">
        <f t="shared" ca="1" si="40"/>
        <v>0</v>
      </c>
      <c r="P200" s="31">
        <f t="shared" ca="1" si="41"/>
        <v>0</v>
      </c>
      <c r="Q200" s="31">
        <f t="shared" ca="1" si="42"/>
        <v>0</v>
      </c>
      <c r="R200" s="19">
        <f t="shared" ca="1" si="33"/>
        <v>3.6897241649566539E-3</v>
      </c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>
      <c r="A201" s="87"/>
      <c r="B201" s="87"/>
      <c r="C201" s="87"/>
      <c r="D201" s="89">
        <f t="shared" si="30"/>
        <v>0</v>
      </c>
      <c r="E201" s="89">
        <f t="shared" si="30"/>
        <v>0</v>
      </c>
      <c r="F201" s="31">
        <f t="shared" si="31"/>
        <v>0</v>
      </c>
      <c r="G201" s="31">
        <f t="shared" si="31"/>
        <v>0</v>
      </c>
      <c r="H201" s="31">
        <f t="shared" si="34"/>
        <v>0</v>
      </c>
      <c r="I201" s="31">
        <f t="shared" si="35"/>
        <v>0</v>
      </c>
      <c r="J201" s="31">
        <f t="shared" si="36"/>
        <v>0</v>
      </c>
      <c r="K201" s="31">
        <f t="shared" si="37"/>
        <v>0</v>
      </c>
      <c r="L201" s="31">
        <f t="shared" si="38"/>
        <v>0</v>
      </c>
      <c r="M201" s="31">
        <f t="shared" ca="1" si="32"/>
        <v>-3.6897241649566539E-3</v>
      </c>
      <c r="N201" s="31">
        <f t="shared" ca="1" si="39"/>
        <v>0</v>
      </c>
      <c r="O201" s="52">
        <f t="shared" ca="1" si="40"/>
        <v>0</v>
      </c>
      <c r="P201" s="31">
        <f t="shared" ca="1" si="41"/>
        <v>0</v>
      </c>
      <c r="Q201" s="31">
        <f t="shared" ca="1" si="42"/>
        <v>0</v>
      </c>
      <c r="R201" s="19">
        <f t="shared" ca="1" si="33"/>
        <v>3.6897241649566539E-3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>
      <c r="A202" s="87"/>
      <c r="B202" s="87"/>
      <c r="C202" s="87"/>
      <c r="D202" s="89">
        <f t="shared" si="30"/>
        <v>0</v>
      </c>
      <c r="E202" s="89">
        <f t="shared" si="30"/>
        <v>0</v>
      </c>
      <c r="F202" s="31">
        <f t="shared" si="31"/>
        <v>0</v>
      </c>
      <c r="G202" s="31">
        <f t="shared" si="31"/>
        <v>0</v>
      </c>
      <c r="H202" s="31">
        <f t="shared" si="34"/>
        <v>0</v>
      </c>
      <c r="I202" s="31">
        <f t="shared" si="35"/>
        <v>0</v>
      </c>
      <c r="J202" s="31">
        <f t="shared" si="36"/>
        <v>0</v>
      </c>
      <c r="K202" s="31">
        <f t="shared" si="37"/>
        <v>0</v>
      </c>
      <c r="L202" s="31">
        <f t="shared" si="38"/>
        <v>0</v>
      </c>
      <c r="M202" s="31">
        <f t="shared" ca="1" si="32"/>
        <v>-3.6897241649566539E-3</v>
      </c>
      <c r="N202" s="31">
        <f t="shared" ca="1" si="39"/>
        <v>0</v>
      </c>
      <c r="O202" s="52">
        <f t="shared" ca="1" si="40"/>
        <v>0</v>
      </c>
      <c r="P202" s="31">
        <f t="shared" ca="1" si="41"/>
        <v>0</v>
      </c>
      <c r="Q202" s="31">
        <f t="shared" ca="1" si="42"/>
        <v>0</v>
      </c>
      <c r="R202" s="19">
        <f t="shared" ca="1" si="33"/>
        <v>3.6897241649566539E-3</v>
      </c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>
      <c r="A203" s="87"/>
      <c r="B203" s="87"/>
      <c r="C203" s="87"/>
      <c r="D203" s="89">
        <f t="shared" si="30"/>
        <v>0</v>
      </c>
      <c r="E203" s="89">
        <f t="shared" si="30"/>
        <v>0</v>
      </c>
      <c r="F203" s="31">
        <f t="shared" si="31"/>
        <v>0</v>
      </c>
      <c r="G203" s="31">
        <f t="shared" si="31"/>
        <v>0</v>
      </c>
      <c r="H203" s="31">
        <f t="shared" si="34"/>
        <v>0</v>
      </c>
      <c r="I203" s="31">
        <f t="shared" si="35"/>
        <v>0</v>
      </c>
      <c r="J203" s="31">
        <f t="shared" si="36"/>
        <v>0</v>
      </c>
      <c r="K203" s="31">
        <f t="shared" si="37"/>
        <v>0</v>
      </c>
      <c r="L203" s="31">
        <f t="shared" si="38"/>
        <v>0</v>
      </c>
      <c r="M203" s="31">
        <f t="shared" ca="1" si="32"/>
        <v>-3.6897241649566539E-3</v>
      </c>
      <c r="N203" s="31">
        <f t="shared" ca="1" si="39"/>
        <v>0</v>
      </c>
      <c r="O203" s="52">
        <f t="shared" ca="1" si="40"/>
        <v>0</v>
      </c>
      <c r="P203" s="31">
        <f t="shared" ca="1" si="41"/>
        <v>0</v>
      </c>
      <c r="Q203" s="31">
        <f t="shared" ca="1" si="42"/>
        <v>0</v>
      </c>
      <c r="R203" s="19">
        <f t="shared" ca="1" si="33"/>
        <v>3.6897241649566539E-3</v>
      </c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>
      <c r="A204" s="87"/>
      <c r="B204" s="87"/>
      <c r="C204" s="87"/>
      <c r="D204" s="89">
        <f t="shared" si="30"/>
        <v>0</v>
      </c>
      <c r="E204" s="89">
        <f t="shared" si="30"/>
        <v>0</v>
      </c>
      <c r="F204" s="31">
        <f t="shared" si="31"/>
        <v>0</v>
      </c>
      <c r="G204" s="31">
        <f t="shared" si="31"/>
        <v>0</v>
      </c>
      <c r="H204" s="31">
        <f t="shared" si="34"/>
        <v>0</v>
      </c>
      <c r="I204" s="31">
        <f t="shared" si="35"/>
        <v>0</v>
      </c>
      <c r="J204" s="31">
        <f t="shared" si="36"/>
        <v>0</v>
      </c>
      <c r="K204" s="31">
        <f t="shared" si="37"/>
        <v>0</v>
      </c>
      <c r="L204" s="31">
        <f t="shared" si="38"/>
        <v>0</v>
      </c>
      <c r="M204" s="31">
        <f t="shared" ca="1" si="32"/>
        <v>-3.6897241649566539E-3</v>
      </c>
      <c r="N204" s="31">
        <f t="shared" ca="1" si="39"/>
        <v>0</v>
      </c>
      <c r="O204" s="52">
        <f t="shared" ca="1" si="40"/>
        <v>0</v>
      </c>
      <c r="P204" s="31">
        <f t="shared" ca="1" si="41"/>
        <v>0</v>
      </c>
      <c r="Q204" s="31">
        <f t="shared" ca="1" si="42"/>
        <v>0</v>
      </c>
      <c r="R204" s="19">
        <f t="shared" ca="1" si="33"/>
        <v>3.6897241649566539E-3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>
      <c r="A205" s="87"/>
      <c r="B205" s="87"/>
      <c r="C205" s="87"/>
      <c r="D205" s="89">
        <f t="shared" si="30"/>
        <v>0</v>
      </c>
      <c r="E205" s="89">
        <f t="shared" si="30"/>
        <v>0</v>
      </c>
      <c r="F205" s="31">
        <f t="shared" si="31"/>
        <v>0</v>
      </c>
      <c r="G205" s="31">
        <f t="shared" si="31"/>
        <v>0</v>
      </c>
      <c r="H205" s="31">
        <f t="shared" si="34"/>
        <v>0</v>
      </c>
      <c r="I205" s="31">
        <f t="shared" si="35"/>
        <v>0</v>
      </c>
      <c r="J205" s="31">
        <f t="shared" si="36"/>
        <v>0</v>
      </c>
      <c r="K205" s="31">
        <f t="shared" si="37"/>
        <v>0</v>
      </c>
      <c r="L205" s="31">
        <f t="shared" si="38"/>
        <v>0</v>
      </c>
      <c r="M205" s="31">
        <f t="shared" ca="1" si="32"/>
        <v>-3.6897241649566539E-3</v>
      </c>
      <c r="N205" s="31">
        <f t="shared" ca="1" si="39"/>
        <v>0</v>
      </c>
      <c r="O205" s="52">
        <f t="shared" ca="1" si="40"/>
        <v>0</v>
      </c>
      <c r="P205" s="31">
        <f t="shared" ca="1" si="41"/>
        <v>0</v>
      </c>
      <c r="Q205" s="31">
        <f t="shared" ca="1" si="42"/>
        <v>0</v>
      </c>
      <c r="R205" s="19">
        <f t="shared" ca="1" si="33"/>
        <v>3.6897241649566539E-3</v>
      </c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>
      <c r="A206" s="87"/>
      <c r="B206" s="87"/>
      <c r="C206" s="87"/>
      <c r="D206" s="89">
        <f t="shared" si="30"/>
        <v>0</v>
      </c>
      <c r="E206" s="89">
        <f t="shared" si="30"/>
        <v>0</v>
      </c>
      <c r="F206" s="31">
        <f t="shared" si="31"/>
        <v>0</v>
      </c>
      <c r="G206" s="31">
        <f t="shared" si="31"/>
        <v>0</v>
      </c>
      <c r="H206" s="31">
        <f t="shared" si="34"/>
        <v>0</v>
      </c>
      <c r="I206" s="31">
        <f t="shared" si="35"/>
        <v>0</v>
      </c>
      <c r="J206" s="31">
        <f t="shared" si="36"/>
        <v>0</v>
      </c>
      <c r="K206" s="31">
        <f t="shared" si="37"/>
        <v>0</v>
      </c>
      <c r="L206" s="31">
        <f t="shared" si="38"/>
        <v>0</v>
      </c>
      <c r="M206" s="31">
        <f t="shared" ca="1" si="32"/>
        <v>-3.6897241649566539E-3</v>
      </c>
      <c r="N206" s="31">
        <f t="shared" ca="1" si="39"/>
        <v>0</v>
      </c>
      <c r="O206" s="52">
        <f t="shared" ca="1" si="40"/>
        <v>0</v>
      </c>
      <c r="P206" s="31">
        <f t="shared" ca="1" si="41"/>
        <v>0</v>
      </c>
      <c r="Q206" s="31">
        <f t="shared" ca="1" si="42"/>
        <v>0</v>
      </c>
      <c r="R206" s="19">
        <f t="shared" ca="1" si="33"/>
        <v>3.6897241649566539E-3</v>
      </c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>
      <c r="A207" s="87"/>
      <c r="B207" s="87"/>
      <c r="C207" s="87"/>
      <c r="D207" s="89">
        <f t="shared" si="30"/>
        <v>0</v>
      </c>
      <c r="E207" s="89">
        <f t="shared" si="30"/>
        <v>0</v>
      </c>
      <c r="F207" s="31">
        <f t="shared" si="31"/>
        <v>0</v>
      </c>
      <c r="G207" s="31">
        <f t="shared" si="31"/>
        <v>0</v>
      </c>
      <c r="H207" s="31">
        <f t="shared" si="34"/>
        <v>0</v>
      </c>
      <c r="I207" s="31">
        <f t="shared" si="35"/>
        <v>0</v>
      </c>
      <c r="J207" s="31">
        <f t="shared" si="36"/>
        <v>0</v>
      </c>
      <c r="K207" s="31">
        <f t="shared" si="37"/>
        <v>0</v>
      </c>
      <c r="L207" s="31">
        <f t="shared" si="38"/>
        <v>0</v>
      </c>
      <c r="M207" s="31">
        <f t="shared" ca="1" si="32"/>
        <v>-3.6897241649566539E-3</v>
      </c>
      <c r="N207" s="31">
        <f t="shared" ca="1" si="39"/>
        <v>0</v>
      </c>
      <c r="O207" s="52">
        <f t="shared" ca="1" si="40"/>
        <v>0</v>
      </c>
      <c r="P207" s="31">
        <f t="shared" ca="1" si="41"/>
        <v>0</v>
      </c>
      <c r="Q207" s="31">
        <f t="shared" ca="1" si="42"/>
        <v>0</v>
      </c>
      <c r="R207" s="19">
        <f t="shared" ca="1" si="33"/>
        <v>3.6897241649566539E-3</v>
      </c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>
      <c r="A208" s="87"/>
      <c r="B208" s="87"/>
      <c r="C208" s="87"/>
      <c r="D208" s="89">
        <f t="shared" si="30"/>
        <v>0</v>
      </c>
      <c r="E208" s="89">
        <f t="shared" si="30"/>
        <v>0</v>
      </c>
      <c r="F208" s="31">
        <f t="shared" si="31"/>
        <v>0</v>
      </c>
      <c r="G208" s="31">
        <f t="shared" si="31"/>
        <v>0</v>
      </c>
      <c r="H208" s="31">
        <f t="shared" si="34"/>
        <v>0</v>
      </c>
      <c r="I208" s="31">
        <f t="shared" si="35"/>
        <v>0</v>
      </c>
      <c r="J208" s="31">
        <f t="shared" si="36"/>
        <v>0</v>
      </c>
      <c r="K208" s="31">
        <f t="shared" si="37"/>
        <v>0</v>
      </c>
      <c r="L208" s="31">
        <f t="shared" si="38"/>
        <v>0</v>
      </c>
      <c r="M208" s="31">
        <f t="shared" ca="1" si="32"/>
        <v>-3.6897241649566539E-3</v>
      </c>
      <c r="N208" s="31">
        <f t="shared" ca="1" si="39"/>
        <v>0</v>
      </c>
      <c r="O208" s="52">
        <f t="shared" ca="1" si="40"/>
        <v>0</v>
      </c>
      <c r="P208" s="31">
        <f t="shared" ca="1" si="41"/>
        <v>0</v>
      </c>
      <c r="Q208" s="31">
        <f t="shared" ca="1" si="42"/>
        <v>0</v>
      </c>
      <c r="R208" s="19">
        <f t="shared" ca="1" si="33"/>
        <v>3.6897241649566539E-3</v>
      </c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</row>
    <row r="209" spans="1:35">
      <c r="A209" s="87"/>
      <c r="B209" s="87"/>
      <c r="C209" s="87"/>
      <c r="D209" s="89">
        <f t="shared" ref="D209:E272" si="43">A209/A$18</f>
        <v>0</v>
      </c>
      <c r="E209" s="89">
        <f t="shared" si="43"/>
        <v>0</v>
      </c>
      <c r="F209" s="31">
        <f t="shared" ref="F209:G272" si="44">$C209*D209</f>
        <v>0</v>
      </c>
      <c r="G209" s="31">
        <f t="shared" si="44"/>
        <v>0</v>
      </c>
      <c r="H209" s="31">
        <f t="shared" si="34"/>
        <v>0</v>
      </c>
      <c r="I209" s="31">
        <f t="shared" si="35"/>
        <v>0</v>
      </c>
      <c r="J209" s="31">
        <f t="shared" si="36"/>
        <v>0</v>
      </c>
      <c r="K209" s="31">
        <f t="shared" si="37"/>
        <v>0</v>
      </c>
      <c r="L209" s="31">
        <f t="shared" si="38"/>
        <v>0</v>
      </c>
      <c r="M209" s="31">
        <f t="shared" ca="1" si="32"/>
        <v>-3.6897241649566539E-3</v>
      </c>
      <c r="N209" s="31">
        <f t="shared" ca="1" si="39"/>
        <v>0</v>
      </c>
      <c r="O209" s="52">
        <f t="shared" ca="1" si="40"/>
        <v>0</v>
      </c>
      <c r="P209" s="31">
        <f t="shared" ca="1" si="41"/>
        <v>0</v>
      </c>
      <c r="Q209" s="31">
        <f t="shared" ca="1" si="42"/>
        <v>0</v>
      </c>
      <c r="R209" s="19">
        <f t="shared" ca="1" si="33"/>
        <v>3.6897241649566539E-3</v>
      </c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1:35">
      <c r="A210" s="87"/>
      <c r="B210" s="87"/>
      <c r="C210" s="87"/>
      <c r="D210" s="89">
        <f t="shared" si="43"/>
        <v>0</v>
      </c>
      <c r="E210" s="89">
        <f t="shared" si="43"/>
        <v>0</v>
      </c>
      <c r="F210" s="31">
        <f t="shared" si="44"/>
        <v>0</v>
      </c>
      <c r="G210" s="31">
        <f t="shared" si="44"/>
        <v>0</v>
      </c>
      <c r="H210" s="31">
        <f t="shared" si="34"/>
        <v>0</v>
      </c>
      <c r="I210" s="31">
        <f t="shared" si="35"/>
        <v>0</v>
      </c>
      <c r="J210" s="31">
        <f t="shared" si="36"/>
        <v>0</v>
      </c>
      <c r="K210" s="31">
        <f t="shared" si="37"/>
        <v>0</v>
      </c>
      <c r="L210" s="31">
        <f t="shared" si="38"/>
        <v>0</v>
      </c>
      <c r="M210" s="31">
        <f t="shared" ca="1" si="32"/>
        <v>-3.6897241649566539E-3</v>
      </c>
      <c r="N210" s="31">
        <f t="shared" ca="1" si="39"/>
        <v>0</v>
      </c>
      <c r="O210" s="52">
        <f t="shared" ca="1" si="40"/>
        <v>0</v>
      </c>
      <c r="P210" s="31">
        <f t="shared" ca="1" si="41"/>
        <v>0</v>
      </c>
      <c r="Q210" s="31">
        <f t="shared" ca="1" si="42"/>
        <v>0</v>
      </c>
      <c r="R210" s="19">
        <f t="shared" ca="1" si="33"/>
        <v>3.6897241649566539E-3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</row>
    <row r="211" spans="1:35">
      <c r="A211" s="87"/>
      <c r="B211" s="87"/>
      <c r="C211" s="87"/>
      <c r="D211" s="89">
        <f t="shared" si="43"/>
        <v>0</v>
      </c>
      <c r="E211" s="89">
        <f t="shared" si="43"/>
        <v>0</v>
      </c>
      <c r="F211" s="31">
        <f t="shared" si="44"/>
        <v>0</v>
      </c>
      <c r="G211" s="31">
        <f t="shared" si="44"/>
        <v>0</v>
      </c>
      <c r="H211" s="31">
        <f t="shared" si="34"/>
        <v>0</v>
      </c>
      <c r="I211" s="31">
        <f t="shared" si="35"/>
        <v>0</v>
      </c>
      <c r="J211" s="31">
        <f t="shared" si="36"/>
        <v>0</v>
      </c>
      <c r="K211" s="31">
        <f t="shared" si="37"/>
        <v>0</v>
      </c>
      <c r="L211" s="31">
        <f t="shared" si="38"/>
        <v>0</v>
      </c>
      <c r="M211" s="31">
        <f t="shared" ca="1" si="32"/>
        <v>-3.6897241649566539E-3</v>
      </c>
      <c r="N211" s="31">
        <f t="shared" ca="1" si="39"/>
        <v>0</v>
      </c>
      <c r="O211" s="52">
        <f t="shared" ca="1" si="40"/>
        <v>0</v>
      </c>
      <c r="P211" s="31">
        <f t="shared" ca="1" si="41"/>
        <v>0</v>
      </c>
      <c r="Q211" s="31">
        <f t="shared" ca="1" si="42"/>
        <v>0</v>
      </c>
      <c r="R211" s="19">
        <f t="shared" ca="1" si="33"/>
        <v>3.6897241649566539E-3</v>
      </c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</row>
    <row r="212" spans="1:35">
      <c r="A212" s="87"/>
      <c r="B212" s="87"/>
      <c r="C212" s="87"/>
      <c r="D212" s="89">
        <f t="shared" si="43"/>
        <v>0</v>
      </c>
      <c r="E212" s="89">
        <f t="shared" si="43"/>
        <v>0</v>
      </c>
      <c r="F212" s="31">
        <f t="shared" si="44"/>
        <v>0</v>
      </c>
      <c r="G212" s="31">
        <f t="shared" si="44"/>
        <v>0</v>
      </c>
      <c r="H212" s="31">
        <f t="shared" si="34"/>
        <v>0</v>
      </c>
      <c r="I212" s="31">
        <f t="shared" si="35"/>
        <v>0</v>
      </c>
      <c r="J212" s="31">
        <f t="shared" si="36"/>
        <v>0</v>
      </c>
      <c r="K212" s="31">
        <f t="shared" si="37"/>
        <v>0</v>
      </c>
      <c r="L212" s="31">
        <f t="shared" si="38"/>
        <v>0</v>
      </c>
      <c r="M212" s="31">
        <f t="shared" ca="1" si="32"/>
        <v>-3.6897241649566539E-3</v>
      </c>
      <c r="N212" s="31">
        <f t="shared" ca="1" si="39"/>
        <v>0</v>
      </c>
      <c r="O212" s="52">
        <f t="shared" ca="1" si="40"/>
        <v>0</v>
      </c>
      <c r="P212" s="31">
        <f t="shared" ca="1" si="41"/>
        <v>0</v>
      </c>
      <c r="Q212" s="31">
        <f t="shared" ca="1" si="42"/>
        <v>0</v>
      </c>
      <c r="R212" s="19">
        <f t="shared" ca="1" si="33"/>
        <v>3.6897241649566539E-3</v>
      </c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1:35">
      <c r="A213" s="87"/>
      <c r="B213" s="87"/>
      <c r="C213" s="87"/>
      <c r="D213" s="89">
        <f t="shared" si="43"/>
        <v>0</v>
      </c>
      <c r="E213" s="89">
        <f t="shared" si="43"/>
        <v>0</v>
      </c>
      <c r="F213" s="31">
        <f t="shared" si="44"/>
        <v>0</v>
      </c>
      <c r="G213" s="31">
        <f t="shared" si="44"/>
        <v>0</v>
      </c>
      <c r="H213" s="31">
        <f t="shared" si="34"/>
        <v>0</v>
      </c>
      <c r="I213" s="31">
        <f t="shared" si="35"/>
        <v>0</v>
      </c>
      <c r="J213" s="31">
        <f t="shared" si="36"/>
        <v>0</v>
      </c>
      <c r="K213" s="31">
        <f t="shared" si="37"/>
        <v>0</v>
      </c>
      <c r="L213" s="31">
        <f t="shared" si="38"/>
        <v>0</v>
      </c>
      <c r="M213" s="31">
        <f t="shared" ref="M213:M276" ca="1" si="45">+E$4+E$5*D213+E$6*D213^2</f>
        <v>-3.6897241649566539E-3</v>
      </c>
      <c r="N213" s="31">
        <f t="shared" ca="1" si="39"/>
        <v>0</v>
      </c>
      <c r="O213" s="52">
        <f t="shared" ca="1" si="40"/>
        <v>0</v>
      </c>
      <c r="P213" s="31">
        <f t="shared" ca="1" si="41"/>
        <v>0</v>
      </c>
      <c r="Q213" s="31">
        <f t="shared" ca="1" si="42"/>
        <v>0</v>
      </c>
      <c r="R213" s="19">
        <f t="shared" ref="R213:R276" ca="1" si="46">+E213-M213</f>
        <v>3.6897241649566539E-3</v>
      </c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</row>
    <row r="214" spans="1:35">
      <c r="A214" s="87"/>
      <c r="B214" s="87"/>
      <c r="C214" s="87"/>
      <c r="D214" s="89">
        <f t="shared" si="43"/>
        <v>0</v>
      </c>
      <c r="E214" s="89">
        <f t="shared" si="43"/>
        <v>0</v>
      </c>
      <c r="F214" s="31">
        <f t="shared" si="44"/>
        <v>0</v>
      </c>
      <c r="G214" s="31">
        <f t="shared" si="44"/>
        <v>0</v>
      </c>
      <c r="H214" s="31">
        <f t="shared" ref="H214:H277" si="47">C214*D214*D214</f>
        <v>0</v>
      </c>
      <c r="I214" s="31">
        <f t="shared" ref="I214:I277" si="48">C214*D214*D214*D214</f>
        <v>0</v>
      </c>
      <c r="J214" s="31">
        <f t="shared" ref="J214:J277" si="49">C214*D214*D214*D214*D214</f>
        <v>0</v>
      </c>
      <c r="K214" s="31">
        <f t="shared" ref="K214:K277" si="50">C214*E214*D214</f>
        <v>0</v>
      </c>
      <c r="L214" s="31">
        <f t="shared" ref="L214:L277" si="51">C214*E214*D214*D214</f>
        <v>0</v>
      </c>
      <c r="M214" s="31">
        <f t="shared" ca="1" si="45"/>
        <v>-3.6897241649566539E-3</v>
      </c>
      <c r="N214" s="31">
        <f t="shared" ref="N214:N277" ca="1" si="52">C214*(M214-E214)^2</f>
        <v>0</v>
      </c>
      <c r="O214" s="52">
        <f t="shared" ref="O214:O277" ca="1" si="53">(C214*O$1-O$2*F214+O$3*H214)^2</f>
        <v>0</v>
      </c>
      <c r="P214" s="31">
        <f t="shared" ref="P214:P277" ca="1" si="54">(-C214*O$2+O$4*F214-O$5*H214)^2</f>
        <v>0</v>
      </c>
      <c r="Q214" s="31">
        <f t="shared" ref="Q214:Q277" ca="1" si="55">+(C214*O$3-F214*O$5+H214*O$6)^2</f>
        <v>0</v>
      </c>
      <c r="R214" s="19">
        <f t="shared" ca="1" si="46"/>
        <v>3.6897241649566539E-3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</row>
    <row r="215" spans="1:35">
      <c r="A215" s="87"/>
      <c r="B215" s="87"/>
      <c r="C215" s="87"/>
      <c r="D215" s="89">
        <f t="shared" si="43"/>
        <v>0</v>
      </c>
      <c r="E215" s="89">
        <f t="shared" si="43"/>
        <v>0</v>
      </c>
      <c r="F215" s="31">
        <f t="shared" si="44"/>
        <v>0</v>
      </c>
      <c r="G215" s="31">
        <f t="shared" si="44"/>
        <v>0</v>
      </c>
      <c r="H215" s="31">
        <f t="shared" si="47"/>
        <v>0</v>
      </c>
      <c r="I215" s="31">
        <f t="shared" si="48"/>
        <v>0</v>
      </c>
      <c r="J215" s="31">
        <f t="shared" si="49"/>
        <v>0</v>
      </c>
      <c r="K215" s="31">
        <f t="shared" si="50"/>
        <v>0</v>
      </c>
      <c r="L215" s="31">
        <f t="shared" si="51"/>
        <v>0</v>
      </c>
      <c r="M215" s="31">
        <f t="shared" ca="1" si="45"/>
        <v>-3.6897241649566539E-3</v>
      </c>
      <c r="N215" s="31">
        <f t="shared" ca="1" si="52"/>
        <v>0</v>
      </c>
      <c r="O215" s="52">
        <f t="shared" ca="1" si="53"/>
        <v>0</v>
      </c>
      <c r="P215" s="31">
        <f t="shared" ca="1" si="54"/>
        <v>0</v>
      </c>
      <c r="Q215" s="31">
        <f t="shared" ca="1" si="55"/>
        <v>0</v>
      </c>
      <c r="R215" s="19">
        <f t="shared" ca="1" si="46"/>
        <v>3.6897241649566539E-3</v>
      </c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</row>
    <row r="216" spans="1:35">
      <c r="A216" s="87"/>
      <c r="B216" s="87"/>
      <c r="C216" s="87"/>
      <c r="D216" s="89">
        <f t="shared" si="43"/>
        <v>0</v>
      </c>
      <c r="E216" s="89">
        <f t="shared" si="43"/>
        <v>0</v>
      </c>
      <c r="F216" s="31">
        <f t="shared" si="44"/>
        <v>0</v>
      </c>
      <c r="G216" s="31">
        <f t="shared" si="44"/>
        <v>0</v>
      </c>
      <c r="H216" s="31">
        <f t="shared" si="47"/>
        <v>0</v>
      </c>
      <c r="I216" s="31">
        <f t="shared" si="48"/>
        <v>0</v>
      </c>
      <c r="J216" s="31">
        <f t="shared" si="49"/>
        <v>0</v>
      </c>
      <c r="K216" s="31">
        <f t="shared" si="50"/>
        <v>0</v>
      </c>
      <c r="L216" s="31">
        <f t="shared" si="51"/>
        <v>0</v>
      </c>
      <c r="M216" s="31">
        <f t="shared" ca="1" si="45"/>
        <v>-3.6897241649566539E-3</v>
      </c>
      <c r="N216" s="31">
        <f t="shared" ca="1" si="52"/>
        <v>0</v>
      </c>
      <c r="O216" s="52">
        <f t="shared" ca="1" si="53"/>
        <v>0</v>
      </c>
      <c r="P216" s="31">
        <f t="shared" ca="1" si="54"/>
        <v>0</v>
      </c>
      <c r="Q216" s="31">
        <f t="shared" ca="1" si="55"/>
        <v>0</v>
      </c>
      <c r="R216" s="19">
        <f t="shared" ca="1" si="46"/>
        <v>3.6897241649566539E-3</v>
      </c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5">
      <c r="A217" s="87"/>
      <c r="B217" s="87"/>
      <c r="C217" s="87"/>
      <c r="D217" s="89">
        <f t="shared" si="43"/>
        <v>0</v>
      </c>
      <c r="E217" s="89">
        <f t="shared" si="43"/>
        <v>0</v>
      </c>
      <c r="F217" s="31">
        <f t="shared" si="44"/>
        <v>0</v>
      </c>
      <c r="G217" s="31">
        <f t="shared" si="44"/>
        <v>0</v>
      </c>
      <c r="H217" s="31">
        <f t="shared" si="47"/>
        <v>0</v>
      </c>
      <c r="I217" s="31">
        <f t="shared" si="48"/>
        <v>0</v>
      </c>
      <c r="J217" s="31">
        <f t="shared" si="49"/>
        <v>0</v>
      </c>
      <c r="K217" s="31">
        <f t="shared" si="50"/>
        <v>0</v>
      </c>
      <c r="L217" s="31">
        <f t="shared" si="51"/>
        <v>0</v>
      </c>
      <c r="M217" s="31">
        <f t="shared" ca="1" si="45"/>
        <v>-3.6897241649566539E-3</v>
      </c>
      <c r="N217" s="31">
        <f t="shared" ca="1" si="52"/>
        <v>0</v>
      </c>
      <c r="O217" s="52">
        <f t="shared" ca="1" si="53"/>
        <v>0</v>
      </c>
      <c r="P217" s="31">
        <f t="shared" ca="1" si="54"/>
        <v>0</v>
      </c>
      <c r="Q217" s="31">
        <f t="shared" ca="1" si="55"/>
        <v>0</v>
      </c>
      <c r="R217" s="19">
        <f t="shared" ca="1" si="46"/>
        <v>3.6897241649566539E-3</v>
      </c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1:35">
      <c r="A218" s="87"/>
      <c r="B218" s="87"/>
      <c r="C218" s="87"/>
      <c r="D218" s="89">
        <f t="shared" si="43"/>
        <v>0</v>
      </c>
      <c r="E218" s="89">
        <f t="shared" si="43"/>
        <v>0</v>
      </c>
      <c r="F218" s="31">
        <f t="shared" si="44"/>
        <v>0</v>
      </c>
      <c r="G218" s="31">
        <f t="shared" si="44"/>
        <v>0</v>
      </c>
      <c r="H218" s="31">
        <f t="shared" si="47"/>
        <v>0</v>
      </c>
      <c r="I218" s="31">
        <f t="shared" si="48"/>
        <v>0</v>
      </c>
      <c r="J218" s="31">
        <f t="shared" si="49"/>
        <v>0</v>
      </c>
      <c r="K218" s="31">
        <f t="shared" si="50"/>
        <v>0</v>
      </c>
      <c r="L218" s="31">
        <f t="shared" si="51"/>
        <v>0</v>
      </c>
      <c r="M218" s="31">
        <f t="shared" ca="1" si="45"/>
        <v>-3.6897241649566539E-3</v>
      </c>
      <c r="N218" s="31">
        <f t="shared" ca="1" si="52"/>
        <v>0</v>
      </c>
      <c r="O218" s="52">
        <f t="shared" ca="1" si="53"/>
        <v>0</v>
      </c>
      <c r="P218" s="31">
        <f t="shared" ca="1" si="54"/>
        <v>0</v>
      </c>
      <c r="Q218" s="31">
        <f t="shared" ca="1" si="55"/>
        <v>0</v>
      </c>
      <c r="R218" s="19">
        <f t="shared" ca="1" si="46"/>
        <v>3.6897241649566539E-3</v>
      </c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1:35">
      <c r="A219" s="87"/>
      <c r="B219" s="87"/>
      <c r="C219" s="87"/>
      <c r="D219" s="89">
        <f t="shared" si="43"/>
        <v>0</v>
      </c>
      <c r="E219" s="89">
        <f t="shared" si="43"/>
        <v>0</v>
      </c>
      <c r="F219" s="31">
        <f t="shared" si="44"/>
        <v>0</v>
      </c>
      <c r="G219" s="31">
        <f t="shared" si="44"/>
        <v>0</v>
      </c>
      <c r="H219" s="31">
        <f t="shared" si="47"/>
        <v>0</v>
      </c>
      <c r="I219" s="31">
        <f t="shared" si="48"/>
        <v>0</v>
      </c>
      <c r="J219" s="31">
        <f t="shared" si="49"/>
        <v>0</v>
      </c>
      <c r="K219" s="31">
        <f t="shared" si="50"/>
        <v>0</v>
      </c>
      <c r="L219" s="31">
        <f t="shared" si="51"/>
        <v>0</v>
      </c>
      <c r="M219" s="31">
        <f t="shared" ca="1" si="45"/>
        <v>-3.6897241649566539E-3</v>
      </c>
      <c r="N219" s="31">
        <f t="shared" ca="1" si="52"/>
        <v>0</v>
      </c>
      <c r="O219" s="52">
        <f t="shared" ca="1" si="53"/>
        <v>0</v>
      </c>
      <c r="P219" s="31">
        <f t="shared" ca="1" si="54"/>
        <v>0</v>
      </c>
      <c r="Q219" s="31">
        <f t="shared" ca="1" si="55"/>
        <v>0</v>
      </c>
      <c r="R219" s="19">
        <f t="shared" ca="1" si="46"/>
        <v>3.6897241649566539E-3</v>
      </c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</row>
    <row r="220" spans="1:35">
      <c r="A220" s="87"/>
      <c r="B220" s="87"/>
      <c r="C220" s="87"/>
      <c r="D220" s="89">
        <f t="shared" si="43"/>
        <v>0</v>
      </c>
      <c r="E220" s="89">
        <f t="shared" si="43"/>
        <v>0</v>
      </c>
      <c r="F220" s="31">
        <f t="shared" si="44"/>
        <v>0</v>
      </c>
      <c r="G220" s="31">
        <f t="shared" si="44"/>
        <v>0</v>
      </c>
      <c r="H220" s="31">
        <f t="shared" si="47"/>
        <v>0</v>
      </c>
      <c r="I220" s="31">
        <f t="shared" si="48"/>
        <v>0</v>
      </c>
      <c r="J220" s="31">
        <f t="shared" si="49"/>
        <v>0</v>
      </c>
      <c r="K220" s="31">
        <f t="shared" si="50"/>
        <v>0</v>
      </c>
      <c r="L220" s="31">
        <f t="shared" si="51"/>
        <v>0</v>
      </c>
      <c r="M220" s="31">
        <f t="shared" ca="1" si="45"/>
        <v>-3.6897241649566539E-3</v>
      </c>
      <c r="N220" s="31">
        <f t="shared" ca="1" si="52"/>
        <v>0</v>
      </c>
      <c r="O220" s="52">
        <f t="shared" ca="1" si="53"/>
        <v>0</v>
      </c>
      <c r="P220" s="31">
        <f t="shared" ca="1" si="54"/>
        <v>0</v>
      </c>
      <c r="Q220" s="31">
        <f t="shared" ca="1" si="55"/>
        <v>0</v>
      </c>
      <c r="R220" s="19">
        <f t="shared" ca="1" si="46"/>
        <v>3.6897241649566539E-3</v>
      </c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</row>
    <row r="221" spans="1:35">
      <c r="A221" s="87"/>
      <c r="B221" s="87"/>
      <c r="C221" s="87"/>
      <c r="D221" s="89">
        <f t="shared" si="43"/>
        <v>0</v>
      </c>
      <c r="E221" s="89">
        <f t="shared" si="43"/>
        <v>0</v>
      </c>
      <c r="F221" s="31">
        <f t="shared" si="44"/>
        <v>0</v>
      </c>
      <c r="G221" s="31">
        <f t="shared" si="44"/>
        <v>0</v>
      </c>
      <c r="H221" s="31">
        <f t="shared" si="47"/>
        <v>0</v>
      </c>
      <c r="I221" s="31">
        <f t="shared" si="48"/>
        <v>0</v>
      </c>
      <c r="J221" s="31">
        <f t="shared" si="49"/>
        <v>0</v>
      </c>
      <c r="K221" s="31">
        <f t="shared" si="50"/>
        <v>0</v>
      </c>
      <c r="L221" s="31">
        <f t="shared" si="51"/>
        <v>0</v>
      </c>
      <c r="M221" s="31">
        <f t="shared" ca="1" si="45"/>
        <v>-3.6897241649566539E-3</v>
      </c>
      <c r="N221" s="31">
        <f t="shared" ca="1" si="52"/>
        <v>0</v>
      </c>
      <c r="O221" s="52">
        <f t="shared" ca="1" si="53"/>
        <v>0</v>
      </c>
      <c r="P221" s="31">
        <f t="shared" ca="1" si="54"/>
        <v>0</v>
      </c>
      <c r="Q221" s="31">
        <f t="shared" ca="1" si="55"/>
        <v>0</v>
      </c>
      <c r="R221" s="19">
        <f t="shared" ca="1" si="46"/>
        <v>3.6897241649566539E-3</v>
      </c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</row>
    <row r="222" spans="1:35">
      <c r="A222" s="87"/>
      <c r="B222" s="87"/>
      <c r="C222" s="87"/>
      <c r="D222" s="89">
        <f t="shared" si="43"/>
        <v>0</v>
      </c>
      <c r="E222" s="89">
        <f t="shared" si="43"/>
        <v>0</v>
      </c>
      <c r="F222" s="31">
        <f t="shared" si="44"/>
        <v>0</v>
      </c>
      <c r="G222" s="31">
        <f t="shared" si="44"/>
        <v>0</v>
      </c>
      <c r="H222" s="31">
        <f t="shared" si="47"/>
        <v>0</v>
      </c>
      <c r="I222" s="31">
        <f t="shared" si="48"/>
        <v>0</v>
      </c>
      <c r="J222" s="31">
        <f t="shared" si="49"/>
        <v>0</v>
      </c>
      <c r="K222" s="31">
        <f t="shared" si="50"/>
        <v>0</v>
      </c>
      <c r="L222" s="31">
        <f t="shared" si="51"/>
        <v>0</v>
      </c>
      <c r="M222" s="31">
        <f t="shared" ca="1" si="45"/>
        <v>-3.6897241649566539E-3</v>
      </c>
      <c r="N222" s="31">
        <f t="shared" ca="1" si="52"/>
        <v>0</v>
      </c>
      <c r="O222" s="52">
        <f t="shared" ca="1" si="53"/>
        <v>0</v>
      </c>
      <c r="P222" s="31">
        <f t="shared" ca="1" si="54"/>
        <v>0</v>
      </c>
      <c r="Q222" s="31">
        <f t="shared" ca="1" si="55"/>
        <v>0</v>
      </c>
      <c r="R222" s="19">
        <f t="shared" ca="1" si="46"/>
        <v>3.6897241649566539E-3</v>
      </c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</row>
    <row r="223" spans="1:35">
      <c r="A223" s="87"/>
      <c r="B223" s="87"/>
      <c r="C223" s="87"/>
      <c r="D223" s="89">
        <f t="shared" si="43"/>
        <v>0</v>
      </c>
      <c r="E223" s="89">
        <f t="shared" si="43"/>
        <v>0</v>
      </c>
      <c r="F223" s="31">
        <f t="shared" si="44"/>
        <v>0</v>
      </c>
      <c r="G223" s="31">
        <f t="shared" si="44"/>
        <v>0</v>
      </c>
      <c r="H223" s="31">
        <f t="shared" si="47"/>
        <v>0</v>
      </c>
      <c r="I223" s="31">
        <f t="shared" si="48"/>
        <v>0</v>
      </c>
      <c r="J223" s="31">
        <f t="shared" si="49"/>
        <v>0</v>
      </c>
      <c r="K223" s="31">
        <f t="shared" si="50"/>
        <v>0</v>
      </c>
      <c r="L223" s="31">
        <f t="shared" si="51"/>
        <v>0</v>
      </c>
      <c r="M223" s="31">
        <f t="shared" ca="1" si="45"/>
        <v>-3.6897241649566539E-3</v>
      </c>
      <c r="N223" s="31">
        <f t="shared" ca="1" si="52"/>
        <v>0</v>
      </c>
      <c r="O223" s="52">
        <f t="shared" ca="1" si="53"/>
        <v>0</v>
      </c>
      <c r="P223" s="31">
        <f t="shared" ca="1" si="54"/>
        <v>0</v>
      </c>
      <c r="Q223" s="31">
        <f t="shared" ca="1" si="55"/>
        <v>0</v>
      </c>
      <c r="R223" s="19">
        <f t="shared" ca="1" si="46"/>
        <v>3.6897241649566539E-3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</row>
    <row r="224" spans="1:35">
      <c r="A224" s="87"/>
      <c r="B224" s="87"/>
      <c r="C224" s="87"/>
      <c r="D224" s="89">
        <f t="shared" si="43"/>
        <v>0</v>
      </c>
      <c r="E224" s="89">
        <f t="shared" si="43"/>
        <v>0</v>
      </c>
      <c r="F224" s="31">
        <f t="shared" si="44"/>
        <v>0</v>
      </c>
      <c r="G224" s="31">
        <f t="shared" si="44"/>
        <v>0</v>
      </c>
      <c r="H224" s="31">
        <f t="shared" si="47"/>
        <v>0</v>
      </c>
      <c r="I224" s="31">
        <f t="shared" si="48"/>
        <v>0</v>
      </c>
      <c r="J224" s="31">
        <f t="shared" si="49"/>
        <v>0</v>
      </c>
      <c r="K224" s="31">
        <f t="shared" si="50"/>
        <v>0</v>
      </c>
      <c r="L224" s="31">
        <f t="shared" si="51"/>
        <v>0</v>
      </c>
      <c r="M224" s="31">
        <f t="shared" ca="1" si="45"/>
        <v>-3.6897241649566539E-3</v>
      </c>
      <c r="N224" s="31">
        <f t="shared" ca="1" si="52"/>
        <v>0</v>
      </c>
      <c r="O224" s="52">
        <f t="shared" ca="1" si="53"/>
        <v>0</v>
      </c>
      <c r="P224" s="31">
        <f t="shared" ca="1" si="54"/>
        <v>0</v>
      </c>
      <c r="Q224" s="31">
        <f t="shared" ca="1" si="55"/>
        <v>0</v>
      </c>
      <c r="R224" s="19">
        <f t="shared" ca="1" si="46"/>
        <v>3.6897241649566539E-3</v>
      </c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1:35">
      <c r="A225" s="87"/>
      <c r="B225" s="87"/>
      <c r="C225" s="87"/>
      <c r="D225" s="89">
        <f t="shared" si="43"/>
        <v>0</v>
      </c>
      <c r="E225" s="89">
        <f t="shared" si="43"/>
        <v>0</v>
      </c>
      <c r="F225" s="31">
        <f t="shared" si="44"/>
        <v>0</v>
      </c>
      <c r="G225" s="31">
        <f t="shared" si="44"/>
        <v>0</v>
      </c>
      <c r="H225" s="31">
        <f t="shared" si="47"/>
        <v>0</v>
      </c>
      <c r="I225" s="31">
        <f t="shared" si="48"/>
        <v>0</v>
      </c>
      <c r="J225" s="31">
        <f t="shared" si="49"/>
        <v>0</v>
      </c>
      <c r="K225" s="31">
        <f t="shared" si="50"/>
        <v>0</v>
      </c>
      <c r="L225" s="31">
        <f t="shared" si="51"/>
        <v>0</v>
      </c>
      <c r="M225" s="31">
        <f t="shared" ca="1" si="45"/>
        <v>-3.6897241649566539E-3</v>
      </c>
      <c r="N225" s="31">
        <f t="shared" ca="1" si="52"/>
        <v>0</v>
      </c>
      <c r="O225" s="52">
        <f t="shared" ca="1" si="53"/>
        <v>0</v>
      </c>
      <c r="P225" s="31">
        <f t="shared" ca="1" si="54"/>
        <v>0</v>
      </c>
      <c r="Q225" s="31">
        <f t="shared" ca="1" si="55"/>
        <v>0</v>
      </c>
      <c r="R225" s="19">
        <f t="shared" ca="1" si="46"/>
        <v>3.6897241649566539E-3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</row>
    <row r="226" spans="1:35">
      <c r="A226" s="87"/>
      <c r="B226" s="87"/>
      <c r="C226" s="87"/>
      <c r="D226" s="89">
        <f t="shared" si="43"/>
        <v>0</v>
      </c>
      <c r="E226" s="89">
        <f t="shared" si="43"/>
        <v>0</v>
      </c>
      <c r="F226" s="31">
        <f t="shared" si="44"/>
        <v>0</v>
      </c>
      <c r="G226" s="31">
        <f t="shared" si="44"/>
        <v>0</v>
      </c>
      <c r="H226" s="31">
        <f t="shared" si="47"/>
        <v>0</v>
      </c>
      <c r="I226" s="31">
        <f t="shared" si="48"/>
        <v>0</v>
      </c>
      <c r="J226" s="31">
        <f t="shared" si="49"/>
        <v>0</v>
      </c>
      <c r="K226" s="31">
        <f t="shared" si="50"/>
        <v>0</v>
      </c>
      <c r="L226" s="31">
        <f t="shared" si="51"/>
        <v>0</v>
      </c>
      <c r="M226" s="31">
        <f t="shared" ca="1" si="45"/>
        <v>-3.6897241649566539E-3</v>
      </c>
      <c r="N226" s="31">
        <f t="shared" ca="1" si="52"/>
        <v>0</v>
      </c>
      <c r="O226" s="52">
        <f t="shared" ca="1" si="53"/>
        <v>0</v>
      </c>
      <c r="P226" s="31">
        <f t="shared" ca="1" si="54"/>
        <v>0</v>
      </c>
      <c r="Q226" s="31">
        <f t="shared" ca="1" si="55"/>
        <v>0</v>
      </c>
      <c r="R226" s="19">
        <f t="shared" ca="1" si="46"/>
        <v>3.6897241649566539E-3</v>
      </c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</row>
    <row r="227" spans="1:35">
      <c r="A227" s="87"/>
      <c r="B227" s="87"/>
      <c r="C227" s="87"/>
      <c r="D227" s="89">
        <f t="shared" si="43"/>
        <v>0</v>
      </c>
      <c r="E227" s="89">
        <f t="shared" si="43"/>
        <v>0</v>
      </c>
      <c r="F227" s="31">
        <f t="shared" si="44"/>
        <v>0</v>
      </c>
      <c r="G227" s="31">
        <f t="shared" si="44"/>
        <v>0</v>
      </c>
      <c r="H227" s="31">
        <f t="shared" si="47"/>
        <v>0</v>
      </c>
      <c r="I227" s="31">
        <f t="shared" si="48"/>
        <v>0</v>
      </c>
      <c r="J227" s="31">
        <f t="shared" si="49"/>
        <v>0</v>
      </c>
      <c r="K227" s="31">
        <f t="shared" si="50"/>
        <v>0</v>
      </c>
      <c r="L227" s="31">
        <f t="shared" si="51"/>
        <v>0</v>
      </c>
      <c r="M227" s="31">
        <f t="shared" ca="1" si="45"/>
        <v>-3.6897241649566539E-3</v>
      </c>
      <c r="N227" s="31">
        <f t="shared" ca="1" si="52"/>
        <v>0</v>
      </c>
      <c r="O227" s="52">
        <f t="shared" ca="1" si="53"/>
        <v>0</v>
      </c>
      <c r="P227" s="31">
        <f t="shared" ca="1" si="54"/>
        <v>0</v>
      </c>
      <c r="Q227" s="31">
        <f t="shared" ca="1" si="55"/>
        <v>0</v>
      </c>
      <c r="R227" s="19">
        <f t="shared" ca="1" si="46"/>
        <v>3.6897241649566539E-3</v>
      </c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</row>
    <row r="228" spans="1:35">
      <c r="A228" s="87"/>
      <c r="B228" s="87"/>
      <c r="C228" s="87"/>
      <c r="D228" s="89">
        <f t="shared" si="43"/>
        <v>0</v>
      </c>
      <c r="E228" s="89">
        <f t="shared" si="43"/>
        <v>0</v>
      </c>
      <c r="F228" s="31">
        <f t="shared" si="44"/>
        <v>0</v>
      </c>
      <c r="G228" s="31">
        <f t="shared" si="44"/>
        <v>0</v>
      </c>
      <c r="H228" s="31">
        <f t="shared" si="47"/>
        <v>0</v>
      </c>
      <c r="I228" s="31">
        <f t="shared" si="48"/>
        <v>0</v>
      </c>
      <c r="J228" s="31">
        <f t="shared" si="49"/>
        <v>0</v>
      </c>
      <c r="K228" s="31">
        <f t="shared" si="50"/>
        <v>0</v>
      </c>
      <c r="L228" s="31">
        <f t="shared" si="51"/>
        <v>0</v>
      </c>
      <c r="M228" s="31">
        <f t="shared" ca="1" si="45"/>
        <v>-3.6897241649566539E-3</v>
      </c>
      <c r="N228" s="31">
        <f t="shared" ca="1" si="52"/>
        <v>0</v>
      </c>
      <c r="O228" s="52">
        <f t="shared" ca="1" si="53"/>
        <v>0</v>
      </c>
      <c r="P228" s="31">
        <f t="shared" ca="1" si="54"/>
        <v>0</v>
      </c>
      <c r="Q228" s="31">
        <f t="shared" ca="1" si="55"/>
        <v>0</v>
      </c>
      <c r="R228" s="19">
        <f t="shared" ca="1" si="46"/>
        <v>3.6897241649566539E-3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</row>
    <row r="229" spans="1:35">
      <c r="A229" s="87"/>
      <c r="B229" s="87"/>
      <c r="C229" s="87"/>
      <c r="D229" s="89">
        <f t="shared" si="43"/>
        <v>0</v>
      </c>
      <c r="E229" s="89">
        <f t="shared" si="43"/>
        <v>0</v>
      </c>
      <c r="F229" s="31">
        <f t="shared" si="44"/>
        <v>0</v>
      </c>
      <c r="G229" s="31">
        <f t="shared" si="44"/>
        <v>0</v>
      </c>
      <c r="H229" s="31">
        <f t="shared" si="47"/>
        <v>0</v>
      </c>
      <c r="I229" s="31">
        <f t="shared" si="48"/>
        <v>0</v>
      </c>
      <c r="J229" s="31">
        <f t="shared" si="49"/>
        <v>0</v>
      </c>
      <c r="K229" s="31">
        <f t="shared" si="50"/>
        <v>0</v>
      </c>
      <c r="L229" s="31">
        <f t="shared" si="51"/>
        <v>0</v>
      </c>
      <c r="M229" s="31">
        <f t="shared" ca="1" si="45"/>
        <v>-3.6897241649566539E-3</v>
      </c>
      <c r="N229" s="31">
        <f t="shared" ca="1" si="52"/>
        <v>0</v>
      </c>
      <c r="O229" s="52">
        <f t="shared" ca="1" si="53"/>
        <v>0</v>
      </c>
      <c r="P229" s="31">
        <f t="shared" ca="1" si="54"/>
        <v>0</v>
      </c>
      <c r="Q229" s="31">
        <f t="shared" ca="1" si="55"/>
        <v>0</v>
      </c>
      <c r="R229" s="19">
        <f t="shared" ca="1" si="46"/>
        <v>3.6897241649566539E-3</v>
      </c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</row>
    <row r="230" spans="1:35">
      <c r="A230" s="87"/>
      <c r="B230" s="87"/>
      <c r="C230" s="87"/>
      <c r="D230" s="89">
        <f t="shared" si="43"/>
        <v>0</v>
      </c>
      <c r="E230" s="89">
        <f t="shared" si="43"/>
        <v>0</v>
      </c>
      <c r="F230" s="31">
        <f t="shared" si="44"/>
        <v>0</v>
      </c>
      <c r="G230" s="31">
        <f t="shared" si="44"/>
        <v>0</v>
      </c>
      <c r="H230" s="31">
        <f t="shared" si="47"/>
        <v>0</v>
      </c>
      <c r="I230" s="31">
        <f t="shared" si="48"/>
        <v>0</v>
      </c>
      <c r="J230" s="31">
        <f t="shared" si="49"/>
        <v>0</v>
      </c>
      <c r="K230" s="31">
        <f t="shared" si="50"/>
        <v>0</v>
      </c>
      <c r="L230" s="31">
        <f t="shared" si="51"/>
        <v>0</v>
      </c>
      <c r="M230" s="31">
        <f t="shared" ca="1" si="45"/>
        <v>-3.6897241649566539E-3</v>
      </c>
      <c r="N230" s="31">
        <f t="shared" ca="1" si="52"/>
        <v>0</v>
      </c>
      <c r="O230" s="52">
        <f t="shared" ca="1" si="53"/>
        <v>0</v>
      </c>
      <c r="P230" s="31">
        <f t="shared" ca="1" si="54"/>
        <v>0</v>
      </c>
      <c r="Q230" s="31">
        <f t="shared" ca="1" si="55"/>
        <v>0</v>
      </c>
      <c r="R230" s="19">
        <f t="shared" ca="1" si="46"/>
        <v>3.6897241649566539E-3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</row>
    <row r="231" spans="1:35">
      <c r="A231" s="87"/>
      <c r="B231" s="87"/>
      <c r="C231" s="87"/>
      <c r="D231" s="89">
        <f t="shared" si="43"/>
        <v>0</v>
      </c>
      <c r="E231" s="89">
        <f t="shared" si="43"/>
        <v>0</v>
      </c>
      <c r="F231" s="31">
        <f t="shared" si="44"/>
        <v>0</v>
      </c>
      <c r="G231" s="31">
        <f t="shared" si="44"/>
        <v>0</v>
      </c>
      <c r="H231" s="31">
        <f t="shared" si="47"/>
        <v>0</v>
      </c>
      <c r="I231" s="31">
        <f t="shared" si="48"/>
        <v>0</v>
      </c>
      <c r="J231" s="31">
        <f t="shared" si="49"/>
        <v>0</v>
      </c>
      <c r="K231" s="31">
        <f t="shared" si="50"/>
        <v>0</v>
      </c>
      <c r="L231" s="31">
        <f t="shared" si="51"/>
        <v>0</v>
      </c>
      <c r="M231" s="31">
        <f t="shared" ca="1" si="45"/>
        <v>-3.6897241649566539E-3</v>
      </c>
      <c r="N231" s="31">
        <f t="shared" ca="1" si="52"/>
        <v>0</v>
      </c>
      <c r="O231" s="52">
        <f t="shared" ca="1" si="53"/>
        <v>0</v>
      </c>
      <c r="P231" s="31">
        <f t="shared" ca="1" si="54"/>
        <v>0</v>
      </c>
      <c r="Q231" s="31">
        <f t="shared" ca="1" si="55"/>
        <v>0</v>
      </c>
      <c r="R231" s="19">
        <f t="shared" ca="1" si="46"/>
        <v>3.6897241649566539E-3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5">
      <c r="A232" s="87"/>
      <c r="B232" s="87"/>
      <c r="C232" s="87"/>
      <c r="D232" s="89">
        <f t="shared" si="43"/>
        <v>0</v>
      </c>
      <c r="E232" s="89">
        <f t="shared" si="43"/>
        <v>0</v>
      </c>
      <c r="F232" s="31">
        <f t="shared" si="44"/>
        <v>0</v>
      </c>
      <c r="G232" s="31">
        <f t="shared" si="44"/>
        <v>0</v>
      </c>
      <c r="H232" s="31">
        <f t="shared" si="47"/>
        <v>0</v>
      </c>
      <c r="I232" s="31">
        <f t="shared" si="48"/>
        <v>0</v>
      </c>
      <c r="J232" s="31">
        <f t="shared" si="49"/>
        <v>0</v>
      </c>
      <c r="K232" s="31">
        <f t="shared" si="50"/>
        <v>0</v>
      </c>
      <c r="L232" s="31">
        <f t="shared" si="51"/>
        <v>0</v>
      </c>
      <c r="M232" s="31">
        <f t="shared" ca="1" si="45"/>
        <v>-3.6897241649566539E-3</v>
      </c>
      <c r="N232" s="31">
        <f t="shared" ca="1" si="52"/>
        <v>0</v>
      </c>
      <c r="O232" s="52">
        <f t="shared" ca="1" si="53"/>
        <v>0</v>
      </c>
      <c r="P232" s="31">
        <f t="shared" ca="1" si="54"/>
        <v>0</v>
      </c>
      <c r="Q232" s="31">
        <f t="shared" ca="1" si="55"/>
        <v>0</v>
      </c>
      <c r="R232" s="19">
        <f t="shared" ca="1" si="46"/>
        <v>3.6897241649566539E-3</v>
      </c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</row>
    <row r="233" spans="1:35">
      <c r="A233" s="87"/>
      <c r="B233" s="87"/>
      <c r="C233" s="87"/>
      <c r="D233" s="89">
        <f t="shared" si="43"/>
        <v>0</v>
      </c>
      <c r="E233" s="89">
        <f t="shared" si="43"/>
        <v>0</v>
      </c>
      <c r="F233" s="31">
        <f t="shared" si="44"/>
        <v>0</v>
      </c>
      <c r="G233" s="31">
        <f t="shared" si="44"/>
        <v>0</v>
      </c>
      <c r="H233" s="31">
        <f t="shared" si="47"/>
        <v>0</v>
      </c>
      <c r="I233" s="31">
        <f t="shared" si="48"/>
        <v>0</v>
      </c>
      <c r="J233" s="31">
        <f t="shared" si="49"/>
        <v>0</v>
      </c>
      <c r="K233" s="31">
        <f t="shared" si="50"/>
        <v>0</v>
      </c>
      <c r="L233" s="31">
        <f t="shared" si="51"/>
        <v>0</v>
      </c>
      <c r="M233" s="31">
        <f t="shared" ca="1" si="45"/>
        <v>-3.6897241649566539E-3</v>
      </c>
      <c r="N233" s="31">
        <f t="shared" ca="1" si="52"/>
        <v>0</v>
      </c>
      <c r="O233" s="52">
        <f t="shared" ca="1" si="53"/>
        <v>0</v>
      </c>
      <c r="P233" s="31">
        <f t="shared" ca="1" si="54"/>
        <v>0</v>
      </c>
      <c r="Q233" s="31">
        <f t="shared" ca="1" si="55"/>
        <v>0</v>
      </c>
      <c r="R233" s="19">
        <f t="shared" ca="1" si="46"/>
        <v>3.6897241649566539E-3</v>
      </c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</row>
    <row r="234" spans="1:35">
      <c r="A234" s="87"/>
      <c r="B234" s="87"/>
      <c r="C234" s="87"/>
      <c r="D234" s="89">
        <f t="shared" si="43"/>
        <v>0</v>
      </c>
      <c r="E234" s="89">
        <f t="shared" si="43"/>
        <v>0</v>
      </c>
      <c r="F234" s="31">
        <f t="shared" si="44"/>
        <v>0</v>
      </c>
      <c r="G234" s="31">
        <f t="shared" si="44"/>
        <v>0</v>
      </c>
      <c r="H234" s="31">
        <f t="shared" si="47"/>
        <v>0</v>
      </c>
      <c r="I234" s="31">
        <f t="shared" si="48"/>
        <v>0</v>
      </c>
      <c r="J234" s="31">
        <f t="shared" si="49"/>
        <v>0</v>
      </c>
      <c r="K234" s="31">
        <f t="shared" si="50"/>
        <v>0</v>
      </c>
      <c r="L234" s="31">
        <f t="shared" si="51"/>
        <v>0</v>
      </c>
      <c r="M234" s="31">
        <f t="shared" ca="1" si="45"/>
        <v>-3.6897241649566539E-3</v>
      </c>
      <c r="N234" s="31">
        <f t="shared" ca="1" si="52"/>
        <v>0</v>
      </c>
      <c r="O234" s="52">
        <f t="shared" ca="1" si="53"/>
        <v>0</v>
      </c>
      <c r="P234" s="31">
        <f t="shared" ca="1" si="54"/>
        <v>0</v>
      </c>
      <c r="Q234" s="31">
        <f t="shared" ca="1" si="55"/>
        <v>0</v>
      </c>
      <c r="R234" s="19">
        <f t="shared" ca="1" si="46"/>
        <v>3.6897241649566539E-3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</row>
    <row r="235" spans="1:35">
      <c r="A235" s="87"/>
      <c r="B235" s="87"/>
      <c r="C235" s="87"/>
      <c r="D235" s="89">
        <f t="shared" si="43"/>
        <v>0</v>
      </c>
      <c r="E235" s="89">
        <f t="shared" si="43"/>
        <v>0</v>
      </c>
      <c r="F235" s="31">
        <f t="shared" si="44"/>
        <v>0</v>
      </c>
      <c r="G235" s="31">
        <f t="shared" si="44"/>
        <v>0</v>
      </c>
      <c r="H235" s="31">
        <f t="shared" si="47"/>
        <v>0</v>
      </c>
      <c r="I235" s="31">
        <f t="shared" si="48"/>
        <v>0</v>
      </c>
      <c r="J235" s="31">
        <f t="shared" si="49"/>
        <v>0</v>
      </c>
      <c r="K235" s="31">
        <f t="shared" si="50"/>
        <v>0</v>
      </c>
      <c r="L235" s="31">
        <f t="shared" si="51"/>
        <v>0</v>
      </c>
      <c r="M235" s="31">
        <f t="shared" ca="1" si="45"/>
        <v>-3.6897241649566539E-3</v>
      </c>
      <c r="N235" s="31">
        <f t="shared" ca="1" si="52"/>
        <v>0</v>
      </c>
      <c r="O235" s="52">
        <f t="shared" ca="1" si="53"/>
        <v>0</v>
      </c>
      <c r="P235" s="31">
        <f t="shared" ca="1" si="54"/>
        <v>0</v>
      </c>
      <c r="Q235" s="31">
        <f t="shared" ca="1" si="55"/>
        <v>0</v>
      </c>
      <c r="R235" s="19">
        <f t="shared" ca="1" si="46"/>
        <v>3.6897241649566539E-3</v>
      </c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</row>
    <row r="236" spans="1:35">
      <c r="A236" s="87"/>
      <c r="B236" s="87"/>
      <c r="C236" s="87"/>
      <c r="D236" s="89">
        <f t="shared" si="43"/>
        <v>0</v>
      </c>
      <c r="E236" s="89">
        <f t="shared" si="43"/>
        <v>0</v>
      </c>
      <c r="F236" s="31">
        <f t="shared" si="44"/>
        <v>0</v>
      </c>
      <c r="G236" s="31">
        <f t="shared" si="44"/>
        <v>0</v>
      </c>
      <c r="H236" s="31">
        <f t="shared" si="47"/>
        <v>0</v>
      </c>
      <c r="I236" s="31">
        <f t="shared" si="48"/>
        <v>0</v>
      </c>
      <c r="J236" s="31">
        <f t="shared" si="49"/>
        <v>0</v>
      </c>
      <c r="K236" s="31">
        <f t="shared" si="50"/>
        <v>0</v>
      </c>
      <c r="L236" s="31">
        <f t="shared" si="51"/>
        <v>0</v>
      </c>
      <c r="M236" s="31">
        <f t="shared" ca="1" si="45"/>
        <v>-3.6897241649566539E-3</v>
      </c>
      <c r="N236" s="31">
        <f t="shared" ca="1" si="52"/>
        <v>0</v>
      </c>
      <c r="O236" s="52">
        <f t="shared" ca="1" si="53"/>
        <v>0</v>
      </c>
      <c r="P236" s="31">
        <f t="shared" ca="1" si="54"/>
        <v>0</v>
      </c>
      <c r="Q236" s="31">
        <f t="shared" ca="1" si="55"/>
        <v>0</v>
      </c>
      <c r="R236" s="19">
        <f t="shared" ca="1" si="46"/>
        <v>3.6897241649566539E-3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5">
      <c r="A237" s="87"/>
      <c r="B237" s="87"/>
      <c r="C237" s="87"/>
      <c r="D237" s="89">
        <f t="shared" si="43"/>
        <v>0</v>
      </c>
      <c r="E237" s="89">
        <f t="shared" si="43"/>
        <v>0</v>
      </c>
      <c r="F237" s="31">
        <f t="shared" si="44"/>
        <v>0</v>
      </c>
      <c r="G237" s="31">
        <f t="shared" si="44"/>
        <v>0</v>
      </c>
      <c r="H237" s="31">
        <f t="shared" si="47"/>
        <v>0</v>
      </c>
      <c r="I237" s="31">
        <f t="shared" si="48"/>
        <v>0</v>
      </c>
      <c r="J237" s="31">
        <f t="shared" si="49"/>
        <v>0</v>
      </c>
      <c r="K237" s="31">
        <f t="shared" si="50"/>
        <v>0</v>
      </c>
      <c r="L237" s="31">
        <f t="shared" si="51"/>
        <v>0</v>
      </c>
      <c r="M237" s="31">
        <f t="shared" ca="1" si="45"/>
        <v>-3.6897241649566539E-3</v>
      </c>
      <c r="N237" s="31">
        <f t="shared" ca="1" si="52"/>
        <v>0</v>
      </c>
      <c r="O237" s="52">
        <f t="shared" ca="1" si="53"/>
        <v>0</v>
      </c>
      <c r="P237" s="31">
        <f t="shared" ca="1" si="54"/>
        <v>0</v>
      </c>
      <c r="Q237" s="31">
        <f t="shared" ca="1" si="55"/>
        <v>0</v>
      </c>
      <c r="R237" s="19">
        <f t="shared" ca="1" si="46"/>
        <v>3.6897241649566539E-3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5">
      <c r="A238" s="87"/>
      <c r="B238" s="87"/>
      <c r="C238" s="87"/>
      <c r="D238" s="89">
        <f t="shared" si="43"/>
        <v>0</v>
      </c>
      <c r="E238" s="89">
        <f t="shared" si="43"/>
        <v>0</v>
      </c>
      <c r="F238" s="31">
        <f t="shared" si="44"/>
        <v>0</v>
      </c>
      <c r="G238" s="31">
        <f t="shared" si="44"/>
        <v>0</v>
      </c>
      <c r="H238" s="31">
        <f t="shared" si="47"/>
        <v>0</v>
      </c>
      <c r="I238" s="31">
        <f t="shared" si="48"/>
        <v>0</v>
      </c>
      <c r="J238" s="31">
        <f t="shared" si="49"/>
        <v>0</v>
      </c>
      <c r="K238" s="31">
        <f t="shared" si="50"/>
        <v>0</v>
      </c>
      <c r="L238" s="31">
        <f t="shared" si="51"/>
        <v>0</v>
      </c>
      <c r="M238" s="31">
        <f t="shared" ca="1" si="45"/>
        <v>-3.6897241649566539E-3</v>
      </c>
      <c r="N238" s="31">
        <f t="shared" ca="1" si="52"/>
        <v>0</v>
      </c>
      <c r="O238" s="52">
        <f t="shared" ca="1" si="53"/>
        <v>0</v>
      </c>
      <c r="P238" s="31">
        <f t="shared" ca="1" si="54"/>
        <v>0</v>
      </c>
      <c r="Q238" s="31">
        <f t="shared" ca="1" si="55"/>
        <v>0</v>
      </c>
      <c r="R238" s="19">
        <f t="shared" ca="1" si="46"/>
        <v>3.6897241649566539E-3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</row>
    <row r="239" spans="1:35">
      <c r="A239" s="87"/>
      <c r="B239" s="87"/>
      <c r="C239" s="87"/>
      <c r="D239" s="89">
        <f t="shared" si="43"/>
        <v>0</v>
      </c>
      <c r="E239" s="89">
        <f t="shared" si="43"/>
        <v>0</v>
      </c>
      <c r="F239" s="31">
        <f t="shared" si="44"/>
        <v>0</v>
      </c>
      <c r="G239" s="31">
        <f t="shared" si="44"/>
        <v>0</v>
      </c>
      <c r="H239" s="31">
        <f t="shared" si="47"/>
        <v>0</v>
      </c>
      <c r="I239" s="31">
        <f t="shared" si="48"/>
        <v>0</v>
      </c>
      <c r="J239" s="31">
        <f t="shared" si="49"/>
        <v>0</v>
      </c>
      <c r="K239" s="31">
        <f t="shared" si="50"/>
        <v>0</v>
      </c>
      <c r="L239" s="31">
        <f t="shared" si="51"/>
        <v>0</v>
      </c>
      <c r="M239" s="31">
        <f t="shared" ca="1" si="45"/>
        <v>-3.6897241649566539E-3</v>
      </c>
      <c r="N239" s="31">
        <f t="shared" ca="1" si="52"/>
        <v>0</v>
      </c>
      <c r="O239" s="52">
        <f t="shared" ca="1" si="53"/>
        <v>0</v>
      </c>
      <c r="P239" s="31">
        <f t="shared" ca="1" si="54"/>
        <v>0</v>
      </c>
      <c r="Q239" s="31">
        <f t="shared" ca="1" si="55"/>
        <v>0</v>
      </c>
      <c r="R239" s="19">
        <f t="shared" ca="1" si="46"/>
        <v>3.6897241649566539E-3</v>
      </c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</row>
    <row r="240" spans="1:35">
      <c r="A240" s="87"/>
      <c r="B240" s="87"/>
      <c r="C240" s="87"/>
      <c r="D240" s="89">
        <f t="shared" si="43"/>
        <v>0</v>
      </c>
      <c r="E240" s="89">
        <f t="shared" si="43"/>
        <v>0</v>
      </c>
      <c r="F240" s="31">
        <f t="shared" si="44"/>
        <v>0</v>
      </c>
      <c r="G240" s="31">
        <f t="shared" si="44"/>
        <v>0</v>
      </c>
      <c r="H240" s="31">
        <f t="shared" si="47"/>
        <v>0</v>
      </c>
      <c r="I240" s="31">
        <f t="shared" si="48"/>
        <v>0</v>
      </c>
      <c r="J240" s="31">
        <f t="shared" si="49"/>
        <v>0</v>
      </c>
      <c r="K240" s="31">
        <f t="shared" si="50"/>
        <v>0</v>
      </c>
      <c r="L240" s="31">
        <f t="shared" si="51"/>
        <v>0</v>
      </c>
      <c r="M240" s="31">
        <f t="shared" ca="1" si="45"/>
        <v>-3.6897241649566539E-3</v>
      </c>
      <c r="N240" s="31">
        <f t="shared" ca="1" si="52"/>
        <v>0</v>
      </c>
      <c r="O240" s="52">
        <f t="shared" ca="1" si="53"/>
        <v>0</v>
      </c>
      <c r="P240" s="31">
        <f t="shared" ca="1" si="54"/>
        <v>0</v>
      </c>
      <c r="Q240" s="31">
        <f t="shared" ca="1" si="55"/>
        <v>0</v>
      </c>
      <c r="R240" s="19">
        <f t="shared" ca="1" si="46"/>
        <v>3.6897241649566539E-3</v>
      </c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</row>
    <row r="241" spans="1:35">
      <c r="A241" s="87"/>
      <c r="B241" s="87"/>
      <c r="C241" s="87"/>
      <c r="D241" s="89">
        <f t="shared" si="43"/>
        <v>0</v>
      </c>
      <c r="E241" s="89">
        <f t="shared" si="43"/>
        <v>0</v>
      </c>
      <c r="F241" s="31">
        <f t="shared" si="44"/>
        <v>0</v>
      </c>
      <c r="G241" s="31">
        <f t="shared" si="44"/>
        <v>0</v>
      </c>
      <c r="H241" s="31">
        <f t="shared" si="47"/>
        <v>0</v>
      </c>
      <c r="I241" s="31">
        <f t="shared" si="48"/>
        <v>0</v>
      </c>
      <c r="J241" s="31">
        <f t="shared" si="49"/>
        <v>0</v>
      </c>
      <c r="K241" s="31">
        <f t="shared" si="50"/>
        <v>0</v>
      </c>
      <c r="L241" s="31">
        <f t="shared" si="51"/>
        <v>0</v>
      </c>
      <c r="M241" s="31">
        <f t="shared" ca="1" si="45"/>
        <v>-3.6897241649566539E-3</v>
      </c>
      <c r="N241" s="31">
        <f t="shared" ca="1" si="52"/>
        <v>0</v>
      </c>
      <c r="O241" s="52">
        <f t="shared" ca="1" si="53"/>
        <v>0</v>
      </c>
      <c r="P241" s="31">
        <f t="shared" ca="1" si="54"/>
        <v>0</v>
      </c>
      <c r="Q241" s="31">
        <f t="shared" ca="1" si="55"/>
        <v>0</v>
      </c>
      <c r="R241" s="19">
        <f t="shared" ca="1" si="46"/>
        <v>3.6897241649566539E-3</v>
      </c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</row>
    <row r="242" spans="1:35">
      <c r="A242" s="87"/>
      <c r="B242" s="87"/>
      <c r="C242" s="87"/>
      <c r="D242" s="89">
        <f t="shared" si="43"/>
        <v>0</v>
      </c>
      <c r="E242" s="89">
        <f t="shared" si="43"/>
        <v>0</v>
      </c>
      <c r="F242" s="31">
        <f t="shared" si="44"/>
        <v>0</v>
      </c>
      <c r="G242" s="31">
        <f t="shared" si="44"/>
        <v>0</v>
      </c>
      <c r="H242" s="31">
        <f t="shared" si="47"/>
        <v>0</v>
      </c>
      <c r="I242" s="31">
        <f t="shared" si="48"/>
        <v>0</v>
      </c>
      <c r="J242" s="31">
        <f t="shared" si="49"/>
        <v>0</v>
      </c>
      <c r="K242" s="31">
        <f t="shared" si="50"/>
        <v>0</v>
      </c>
      <c r="L242" s="31">
        <f t="shared" si="51"/>
        <v>0</v>
      </c>
      <c r="M242" s="31">
        <f t="shared" ca="1" si="45"/>
        <v>-3.6897241649566539E-3</v>
      </c>
      <c r="N242" s="31">
        <f t="shared" ca="1" si="52"/>
        <v>0</v>
      </c>
      <c r="O242" s="52">
        <f t="shared" ca="1" si="53"/>
        <v>0</v>
      </c>
      <c r="P242" s="31">
        <f t="shared" ca="1" si="54"/>
        <v>0</v>
      </c>
      <c r="Q242" s="31">
        <f t="shared" ca="1" si="55"/>
        <v>0</v>
      </c>
      <c r="R242" s="19">
        <f t="shared" ca="1" si="46"/>
        <v>3.6897241649566539E-3</v>
      </c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</row>
    <row r="243" spans="1:35">
      <c r="A243" s="87"/>
      <c r="B243" s="87"/>
      <c r="C243" s="87"/>
      <c r="D243" s="89">
        <f t="shared" si="43"/>
        <v>0</v>
      </c>
      <c r="E243" s="89">
        <f t="shared" si="43"/>
        <v>0</v>
      </c>
      <c r="F243" s="31">
        <f t="shared" si="44"/>
        <v>0</v>
      </c>
      <c r="G243" s="31">
        <f t="shared" si="44"/>
        <v>0</v>
      </c>
      <c r="H243" s="31">
        <f t="shared" si="47"/>
        <v>0</v>
      </c>
      <c r="I243" s="31">
        <f t="shared" si="48"/>
        <v>0</v>
      </c>
      <c r="J243" s="31">
        <f t="shared" si="49"/>
        <v>0</v>
      </c>
      <c r="K243" s="31">
        <f t="shared" si="50"/>
        <v>0</v>
      </c>
      <c r="L243" s="31">
        <f t="shared" si="51"/>
        <v>0</v>
      </c>
      <c r="M243" s="31">
        <f t="shared" ca="1" si="45"/>
        <v>-3.6897241649566539E-3</v>
      </c>
      <c r="N243" s="31">
        <f t="shared" ca="1" si="52"/>
        <v>0</v>
      </c>
      <c r="O243" s="52">
        <f t="shared" ca="1" si="53"/>
        <v>0</v>
      </c>
      <c r="P243" s="31">
        <f t="shared" ca="1" si="54"/>
        <v>0</v>
      </c>
      <c r="Q243" s="31">
        <f t="shared" ca="1" si="55"/>
        <v>0</v>
      </c>
      <c r="R243" s="19">
        <f t="shared" ca="1" si="46"/>
        <v>3.6897241649566539E-3</v>
      </c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</row>
    <row r="244" spans="1:35">
      <c r="A244" s="87"/>
      <c r="B244" s="87"/>
      <c r="C244" s="87"/>
      <c r="D244" s="89">
        <f t="shared" si="43"/>
        <v>0</v>
      </c>
      <c r="E244" s="89">
        <f t="shared" si="43"/>
        <v>0</v>
      </c>
      <c r="F244" s="31">
        <f t="shared" si="44"/>
        <v>0</v>
      </c>
      <c r="G244" s="31">
        <f t="shared" si="44"/>
        <v>0</v>
      </c>
      <c r="H244" s="31">
        <f t="shared" si="47"/>
        <v>0</v>
      </c>
      <c r="I244" s="31">
        <f t="shared" si="48"/>
        <v>0</v>
      </c>
      <c r="J244" s="31">
        <f t="shared" si="49"/>
        <v>0</v>
      </c>
      <c r="K244" s="31">
        <f t="shared" si="50"/>
        <v>0</v>
      </c>
      <c r="L244" s="31">
        <f t="shared" si="51"/>
        <v>0</v>
      </c>
      <c r="M244" s="31">
        <f t="shared" ca="1" si="45"/>
        <v>-3.6897241649566539E-3</v>
      </c>
      <c r="N244" s="31">
        <f t="shared" ca="1" si="52"/>
        <v>0</v>
      </c>
      <c r="O244" s="52">
        <f t="shared" ca="1" si="53"/>
        <v>0</v>
      </c>
      <c r="P244" s="31">
        <f t="shared" ca="1" si="54"/>
        <v>0</v>
      </c>
      <c r="Q244" s="31">
        <f t="shared" ca="1" si="55"/>
        <v>0</v>
      </c>
      <c r="R244" s="19">
        <f t="shared" ca="1" si="46"/>
        <v>3.6897241649566539E-3</v>
      </c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</row>
    <row r="245" spans="1:35">
      <c r="A245" s="87"/>
      <c r="B245" s="87"/>
      <c r="C245" s="87"/>
      <c r="D245" s="89">
        <f t="shared" si="43"/>
        <v>0</v>
      </c>
      <c r="E245" s="89">
        <f t="shared" si="43"/>
        <v>0</v>
      </c>
      <c r="F245" s="31">
        <f t="shared" si="44"/>
        <v>0</v>
      </c>
      <c r="G245" s="31">
        <f t="shared" si="44"/>
        <v>0</v>
      </c>
      <c r="H245" s="31">
        <f t="shared" si="47"/>
        <v>0</v>
      </c>
      <c r="I245" s="31">
        <f t="shared" si="48"/>
        <v>0</v>
      </c>
      <c r="J245" s="31">
        <f t="shared" si="49"/>
        <v>0</v>
      </c>
      <c r="K245" s="31">
        <f t="shared" si="50"/>
        <v>0</v>
      </c>
      <c r="L245" s="31">
        <f t="shared" si="51"/>
        <v>0</v>
      </c>
      <c r="M245" s="31">
        <f t="shared" ca="1" si="45"/>
        <v>-3.6897241649566539E-3</v>
      </c>
      <c r="N245" s="31">
        <f t="shared" ca="1" si="52"/>
        <v>0</v>
      </c>
      <c r="O245" s="52">
        <f t="shared" ca="1" si="53"/>
        <v>0</v>
      </c>
      <c r="P245" s="31">
        <f t="shared" ca="1" si="54"/>
        <v>0</v>
      </c>
      <c r="Q245" s="31">
        <f t="shared" ca="1" si="55"/>
        <v>0</v>
      </c>
      <c r="R245" s="19">
        <f t="shared" ca="1" si="46"/>
        <v>3.6897241649566539E-3</v>
      </c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35">
      <c r="A246" s="87"/>
      <c r="B246" s="87"/>
      <c r="C246" s="87"/>
      <c r="D246" s="89">
        <f t="shared" si="43"/>
        <v>0</v>
      </c>
      <c r="E246" s="89">
        <f t="shared" si="43"/>
        <v>0</v>
      </c>
      <c r="F246" s="31">
        <f t="shared" si="44"/>
        <v>0</v>
      </c>
      <c r="G246" s="31">
        <f t="shared" si="44"/>
        <v>0</v>
      </c>
      <c r="H246" s="31">
        <f t="shared" si="47"/>
        <v>0</v>
      </c>
      <c r="I246" s="31">
        <f t="shared" si="48"/>
        <v>0</v>
      </c>
      <c r="J246" s="31">
        <f t="shared" si="49"/>
        <v>0</v>
      </c>
      <c r="K246" s="31">
        <f t="shared" si="50"/>
        <v>0</v>
      </c>
      <c r="L246" s="31">
        <f t="shared" si="51"/>
        <v>0</v>
      </c>
      <c r="M246" s="31">
        <f t="shared" ca="1" si="45"/>
        <v>-3.6897241649566539E-3</v>
      </c>
      <c r="N246" s="31">
        <f t="shared" ca="1" si="52"/>
        <v>0</v>
      </c>
      <c r="O246" s="52">
        <f t="shared" ca="1" si="53"/>
        <v>0</v>
      </c>
      <c r="P246" s="31">
        <f t="shared" ca="1" si="54"/>
        <v>0</v>
      </c>
      <c r="Q246" s="31">
        <f t="shared" ca="1" si="55"/>
        <v>0</v>
      </c>
      <c r="R246" s="19">
        <f t="shared" ca="1" si="46"/>
        <v>3.6897241649566539E-3</v>
      </c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</row>
    <row r="247" spans="1:35">
      <c r="A247" s="87"/>
      <c r="B247" s="87"/>
      <c r="C247" s="87"/>
      <c r="D247" s="89">
        <f t="shared" si="43"/>
        <v>0</v>
      </c>
      <c r="E247" s="89">
        <f t="shared" si="43"/>
        <v>0</v>
      </c>
      <c r="F247" s="31">
        <f t="shared" si="44"/>
        <v>0</v>
      </c>
      <c r="G247" s="31">
        <f t="shared" si="44"/>
        <v>0</v>
      </c>
      <c r="H247" s="31">
        <f t="shared" si="47"/>
        <v>0</v>
      </c>
      <c r="I247" s="31">
        <f t="shared" si="48"/>
        <v>0</v>
      </c>
      <c r="J247" s="31">
        <f t="shared" si="49"/>
        <v>0</v>
      </c>
      <c r="K247" s="31">
        <f t="shared" si="50"/>
        <v>0</v>
      </c>
      <c r="L247" s="31">
        <f t="shared" si="51"/>
        <v>0</v>
      </c>
      <c r="M247" s="31">
        <f t="shared" ca="1" si="45"/>
        <v>-3.6897241649566539E-3</v>
      </c>
      <c r="N247" s="31">
        <f t="shared" ca="1" si="52"/>
        <v>0</v>
      </c>
      <c r="O247" s="52">
        <f t="shared" ca="1" si="53"/>
        <v>0</v>
      </c>
      <c r="P247" s="31">
        <f t="shared" ca="1" si="54"/>
        <v>0</v>
      </c>
      <c r="Q247" s="31">
        <f t="shared" ca="1" si="55"/>
        <v>0</v>
      </c>
      <c r="R247" s="19">
        <f t="shared" ca="1" si="46"/>
        <v>3.6897241649566539E-3</v>
      </c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</row>
    <row r="248" spans="1:35">
      <c r="A248" s="87"/>
      <c r="B248" s="87"/>
      <c r="C248" s="87"/>
      <c r="D248" s="89">
        <f t="shared" si="43"/>
        <v>0</v>
      </c>
      <c r="E248" s="89">
        <f t="shared" si="43"/>
        <v>0</v>
      </c>
      <c r="F248" s="31">
        <f t="shared" si="44"/>
        <v>0</v>
      </c>
      <c r="G248" s="31">
        <f t="shared" si="44"/>
        <v>0</v>
      </c>
      <c r="H248" s="31">
        <f t="shared" si="47"/>
        <v>0</v>
      </c>
      <c r="I248" s="31">
        <f t="shared" si="48"/>
        <v>0</v>
      </c>
      <c r="J248" s="31">
        <f t="shared" si="49"/>
        <v>0</v>
      </c>
      <c r="K248" s="31">
        <f t="shared" si="50"/>
        <v>0</v>
      </c>
      <c r="L248" s="31">
        <f t="shared" si="51"/>
        <v>0</v>
      </c>
      <c r="M248" s="31">
        <f t="shared" ca="1" si="45"/>
        <v>-3.6897241649566539E-3</v>
      </c>
      <c r="N248" s="31">
        <f t="shared" ca="1" si="52"/>
        <v>0</v>
      </c>
      <c r="O248" s="52">
        <f t="shared" ca="1" si="53"/>
        <v>0</v>
      </c>
      <c r="P248" s="31">
        <f t="shared" ca="1" si="54"/>
        <v>0</v>
      </c>
      <c r="Q248" s="31">
        <f t="shared" ca="1" si="55"/>
        <v>0</v>
      </c>
      <c r="R248" s="19">
        <f t="shared" ca="1" si="46"/>
        <v>3.6897241649566539E-3</v>
      </c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</row>
    <row r="249" spans="1:35">
      <c r="A249" s="87"/>
      <c r="B249" s="87"/>
      <c r="C249" s="87"/>
      <c r="D249" s="89">
        <f t="shared" si="43"/>
        <v>0</v>
      </c>
      <c r="E249" s="89">
        <f t="shared" si="43"/>
        <v>0</v>
      </c>
      <c r="F249" s="31">
        <f t="shared" si="44"/>
        <v>0</v>
      </c>
      <c r="G249" s="31">
        <f t="shared" si="44"/>
        <v>0</v>
      </c>
      <c r="H249" s="31">
        <f t="shared" si="47"/>
        <v>0</v>
      </c>
      <c r="I249" s="31">
        <f t="shared" si="48"/>
        <v>0</v>
      </c>
      <c r="J249" s="31">
        <f t="shared" si="49"/>
        <v>0</v>
      </c>
      <c r="K249" s="31">
        <f t="shared" si="50"/>
        <v>0</v>
      </c>
      <c r="L249" s="31">
        <f t="shared" si="51"/>
        <v>0</v>
      </c>
      <c r="M249" s="31">
        <f t="shared" ca="1" si="45"/>
        <v>-3.6897241649566539E-3</v>
      </c>
      <c r="N249" s="31">
        <f t="shared" ca="1" si="52"/>
        <v>0</v>
      </c>
      <c r="O249" s="52">
        <f t="shared" ca="1" si="53"/>
        <v>0</v>
      </c>
      <c r="P249" s="31">
        <f t="shared" ca="1" si="54"/>
        <v>0</v>
      </c>
      <c r="Q249" s="31">
        <f t="shared" ca="1" si="55"/>
        <v>0</v>
      </c>
      <c r="R249" s="19">
        <f t="shared" ca="1" si="46"/>
        <v>3.6897241649566539E-3</v>
      </c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</row>
    <row r="250" spans="1:35">
      <c r="A250" s="87"/>
      <c r="B250" s="87"/>
      <c r="C250" s="87"/>
      <c r="D250" s="89">
        <f t="shared" si="43"/>
        <v>0</v>
      </c>
      <c r="E250" s="89">
        <f t="shared" si="43"/>
        <v>0</v>
      </c>
      <c r="F250" s="31">
        <f t="shared" si="44"/>
        <v>0</v>
      </c>
      <c r="G250" s="31">
        <f t="shared" si="44"/>
        <v>0</v>
      </c>
      <c r="H250" s="31">
        <f t="shared" si="47"/>
        <v>0</v>
      </c>
      <c r="I250" s="31">
        <f t="shared" si="48"/>
        <v>0</v>
      </c>
      <c r="J250" s="31">
        <f t="shared" si="49"/>
        <v>0</v>
      </c>
      <c r="K250" s="31">
        <f t="shared" si="50"/>
        <v>0</v>
      </c>
      <c r="L250" s="31">
        <f t="shared" si="51"/>
        <v>0</v>
      </c>
      <c r="M250" s="31">
        <f t="shared" ca="1" si="45"/>
        <v>-3.6897241649566539E-3</v>
      </c>
      <c r="N250" s="31">
        <f t="shared" ca="1" si="52"/>
        <v>0</v>
      </c>
      <c r="O250" s="52">
        <f t="shared" ca="1" si="53"/>
        <v>0</v>
      </c>
      <c r="P250" s="31">
        <f t="shared" ca="1" si="54"/>
        <v>0</v>
      </c>
      <c r="Q250" s="31">
        <f t="shared" ca="1" si="55"/>
        <v>0</v>
      </c>
      <c r="R250" s="19">
        <f t="shared" ca="1" si="46"/>
        <v>3.6897241649566539E-3</v>
      </c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</row>
    <row r="251" spans="1:35">
      <c r="A251" s="87"/>
      <c r="B251" s="87"/>
      <c r="C251" s="87"/>
      <c r="D251" s="89">
        <f t="shared" si="43"/>
        <v>0</v>
      </c>
      <c r="E251" s="89">
        <f t="shared" si="43"/>
        <v>0</v>
      </c>
      <c r="F251" s="31">
        <f t="shared" si="44"/>
        <v>0</v>
      </c>
      <c r="G251" s="31">
        <f t="shared" si="44"/>
        <v>0</v>
      </c>
      <c r="H251" s="31">
        <f t="shared" si="47"/>
        <v>0</v>
      </c>
      <c r="I251" s="31">
        <f t="shared" si="48"/>
        <v>0</v>
      </c>
      <c r="J251" s="31">
        <f t="shared" si="49"/>
        <v>0</v>
      </c>
      <c r="K251" s="31">
        <f t="shared" si="50"/>
        <v>0</v>
      </c>
      <c r="L251" s="31">
        <f t="shared" si="51"/>
        <v>0</v>
      </c>
      <c r="M251" s="31">
        <f t="shared" ca="1" si="45"/>
        <v>-3.6897241649566539E-3</v>
      </c>
      <c r="N251" s="31">
        <f t="shared" ca="1" si="52"/>
        <v>0</v>
      </c>
      <c r="O251" s="52">
        <f t="shared" ca="1" si="53"/>
        <v>0</v>
      </c>
      <c r="P251" s="31">
        <f t="shared" ca="1" si="54"/>
        <v>0</v>
      </c>
      <c r="Q251" s="31">
        <f t="shared" ca="1" si="55"/>
        <v>0</v>
      </c>
      <c r="R251" s="19">
        <f t="shared" ca="1" si="46"/>
        <v>3.6897241649566539E-3</v>
      </c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</row>
    <row r="252" spans="1:35">
      <c r="A252" s="87"/>
      <c r="B252" s="87"/>
      <c r="C252" s="87"/>
      <c r="D252" s="89">
        <f t="shared" si="43"/>
        <v>0</v>
      </c>
      <c r="E252" s="89">
        <f t="shared" si="43"/>
        <v>0</v>
      </c>
      <c r="F252" s="31">
        <f t="shared" si="44"/>
        <v>0</v>
      </c>
      <c r="G252" s="31">
        <f t="shared" si="44"/>
        <v>0</v>
      </c>
      <c r="H252" s="31">
        <f t="shared" si="47"/>
        <v>0</v>
      </c>
      <c r="I252" s="31">
        <f t="shared" si="48"/>
        <v>0</v>
      </c>
      <c r="J252" s="31">
        <f t="shared" si="49"/>
        <v>0</v>
      </c>
      <c r="K252" s="31">
        <f t="shared" si="50"/>
        <v>0</v>
      </c>
      <c r="L252" s="31">
        <f t="shared" si="51"/>
        <v>0</v>
      </c>
      <c r="M252" s="31">
        <f t="shared" ca="1" si="45"/>
        <v>-3.6897241649566539E-3</v>
      </c>
      <c r="N252" s="31">
        <f t="shared" ca="1" si="52"/>
        <v>0</v>
      </c>
      <c r="O252" s="52">
        <f t="shared" ca="1" si="53"/>
        <v>0</v>
      </c>
      <c r="P252" s="31">
        <f t="shared" ca="1" si="54"/>
        <v>0</v>
      </c>
      <c r="Q252" s="31">
        <f t="shared" ca="1" si="55"/>
        <v>0</v>
      </c>
      <c r="R252" s="19">
        <f t="shared" ca="1" si="46"/>
        <v>3.6897241649566539E-3</v>
      </c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5">
      <c r="A253" s="87"/>
      <c r="B253" s="87"/>
      <c r="C253" s="87"/>
      <c r="D253" s="89">
        <f t="shared" si="43"/>
        <v>0</v>
      </c>
      <c r="E253" s="89">
        <f t="shared" si="43"/>
        <v>0</v>
      </c>
      <c r="F253" s="31">
        <f t="shared" si="44"/>
        <v>0</v>
      </c>
      <c r="G253" s="31">
        <f t="shared" si="44"/>
        <v>0</v>
      </c>
      <c r="H253" s="31">
        <f t="shared" si="47"/>
        <v>0</v>
      </c>
      <c r="I253" s="31">
        <f t="shared" si="48"/>
        <v>0</v>
      </c>
      <c r="J253" s="31">
        <f t="shared" si="49"/>
        <v>0</v>
      </c>
      <c r="K253" s="31">
        <f t="shared" si="50"/>
        <v>0</v>
      </c>
      <c r="L253" s="31">
        <f t="shared" si="51"/>
        <v>0</v>
      </c>
      <c r="M253" s="31">
        <f t="shared" ca="1" si="45"/>
        <v>-3.6897241649566539E-3</v>
      </c>
      <c r="N253" s="31">
        <f t="shared" ca="1" si="52"/>
        <v>0</v>
      </c>
      <c r="O253" s="52">
        <f t="shared" ca="1" si="53"/>
        <v>0</v>
      </c>
      <c r="P253" s="31">
        <f t="shared" ca="1" si="54"/>
        <v>0</v>
      </c>
      <c r="Q253" s="31">
        <f t="shared" ca="1" si="55"/>
        <v>0</v>
      </c>
      <c r="R253" s="19">
        <f t="shared" ca="1" si="46"/>
        <v>3.6897241649566539E-3</v>
      </c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</row>
    <row r="254" spans="1:35">
      <c r="A254" s="87"/>
      <c r="B254" s="87"/>
      <c r="C254" s="87"/>
      <c r="D254" s="89">
        <f t="shared" si="43"/>
        <v>0</v>
      </c>
      <c r="E254" s="89">
        <f t="shared" si="43"/>
        <v>0</v>
      </c>
      <c r="F254" s="31">
        <f t="shared" si="44"/>
        <v>0</v>
      </c>
      <c r="G254" s="31">
        <f t="shared" si="44"/>
        <v>0</v>
      </c>
      <c r="H254" s="31">
        <f t="shared" si="47"/>
        <v>0</v>
      </c>
      <c r="I254" s="31">
        <f t="shared" si="48"/>
        <v>0</v>
      </c>
      <c r="J254" s="31">
        <f t="shared" si="49"/>
        <v>0</v>
      </c>
      <c r="K254" s="31">
        <f t="shared" si="50"/>
        <v>0</v>
      </c>
      <c r="L254" s="31">
        <f t="shared" si="51"/>
        <v>0</v>
      </c>
      <c r="M254" s="31">
        <f t="shared" ca="1" si="45"/>
        <v>-3.6897241649566539E-3</v>
      </c>
      <c r="N254" s="31">
        <f t="shared" ca="1" si="52"/>
        <v>0</v>
      </c>
      <c r="O254" s="52">
        <f t="shared" ca="1" si="53"/>
        <v>0</v>
      </c>
      <c r="P254" s="31">
        <f t="shared" ca="1" si="54"/>
        <v>0</v>
      </c>
      <c r="Q254" s="31">
        <f t="shared" ca="1" si="55"/>
        <v>0</v>
      </c>
      <c r="R254" s="19">
        <f t="shared" ca="1" si="46"/>
        <v>3.6897241649566539E-3</v>
      </c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</row>
    <row r="255" spans="1:35">
      <c r="A255" s="87"/>
      <c r="B255" s="87"/>
      <c r="C255" s="87"/>
      <c r="D255" s="89">
        <f t="shared" si="43"/>
        <v>0</v>
      </c>
      <c r="E255" s="89">
        <f t="shared" si="43"/>
        <v>0</v>
      </c>
      <c r="F255" s="31">
        <f t="shared" si="44"/>
        <v>0</v>
      </c>
      <c r="G255" s="31">
        <f t="shared" si="44"/>
        <v>0</v>
      </c>
      <c r="H255" s="31">
        <f t="shared" si="47"/>
        <v>0</v>
      </c>
      <c r="I255" s="31">
        <f t="shared" si="48"/>
        <v>0</v>
      </c>
      <c r="J255" s="31">
        <f t="shared" si="49"/>
        <v>0</v>
      </c>
      <c r="K255" s="31">
        <f t="shared" si="50"/>
        <v>0</v>
      </c>
      <c r="L255" s="31">
        <f t="shared" si="51"/>
        <v>0</v>
      </c>
      <c r="M255" s="31">
        <f t="shared" ca="1" si="45"/>
        <v>-3.6897241649566539E-3</v>
      </c>
      <c r="N255" s="31">
        <f t="shared" ca="1" si="52"/>
        <v>0</v>
      </c>
      <c r="O255" s="52">
        <f t="shared" ca="1" si="53"/>
        <v>0</v>
      </c>
      <c r="P255" s="31">
        <f t="shared" ca="1" si="54"/>
        <v>0</v>
      </c>
      <c r="Q255" s="31">
        <f t="shared" ca="1" si="55"/>
        <v>0</v>
      </c>
      <c r="R255" s="19">
        <f t="shared" ca="1" si="46"/>
        <v>3.6897241649566539E-3</v>
      </c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</row>
    <row r="256" spans="1:35">
      <c r="A256" s="87"/>
      <c r="B256" s="87"/>
      <c r="C256" s="87"/>
      <c r="D256" s="89">
        <f t="shared" si="43"/>
        <v>0</v>
      </c>
      <c r="E256" s="89">
        <f t="shared" si="43"/>
        <v>0</v>
      </c>
      <c r="F256" s="31">
        <f t="shared" si="44"/>
        <v>0</v>
      </c>
      <c r="G256" s="31">
        <f t="shared" si="44"/>
        <v>0</v>
      </c>
      <c r="H256" s="31">
        <f t="shared" si="47"/>
        <v>0</v>
      </c>
      <c r="I256" s="31">
        <f t="shared" si="48"/>
        <v>0</v>
      </c>
      <c r="J256" s="31">
        <f t="shared" si="49"/>
        <v>0</v>
      </c>
      <c r="K256" s="31">
        <f t="shared" si="50"/>
        <v>0</v>
      </c>
      <c r="L256" s="31">
        <f t="shared" si="51"/>
        <v>0</v>
      </c>
      <c r="M256" s="31">
        <f t="shared" ca="1" si="45"/>
        <v>-3.6897241649566539E-3</v>
      </c>
      <c r="N256" s="31">
        <f t="shared" ca="1" si="52"/>
        <v>0</v>
      </c>
      <c r="O256" s="52">
        <f t="shared" ca="1" si="53"/>
        <v>0</v>
      </c>
      <c r="P256" s="31">
        <f t="shared" ca="1" si="54"/>
        <v>0</v>
      </c>
      <c r="Q256" s="31">
        <f t="shared" ca="1" si="55"/>
        <v>0</v>
      </c>
      <c r="R256" s="19">
        <f t="shared" ca="1" si="46"/>
        <v>3.6897241649566539E-3</v>
      </c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</row>
    <row r="257" spans="1:35">
      <c r="A257" s="87"/>
      <c r="B257" s="87"/>
      <c r="C257" s="87"/>
      <c r="D257" s="89">
        <f t="shared" si="43"/>
        <v>0</v>
      </c>
      <c r="E257" s="89">
        <f t="shared" si="43"/>
        <v>0</v>
      </c>
      <c r="F257" s="31">
        <f t="shared" si="44"/>
        <v>0</v>
      </c>
      <c r="G257" s="31">
        <f t="shared" si="44"/>
        <v>0</v>
      </c>
      <c r="H257" s="31">
        <f t="shared" si="47"/>
        <v>0</v>
      </c>
      <c r="I257" s="31">
        <f t="shared" si="48"/>
        <v>0</v>
      </c>
      <c r="J257" s="31">
        <f t="shared" si="49"/>
        <v>0</v>
      </c>
      <c r="K257" s="31">
        <f t="shared" si="50"/>
        <v>0</v>
      </c>
      <c r="L257" s="31">
        <f t="shared" si="51"/>
        <v>0</v>
      </c>
      <c r="M257" s="31">
        <f t="shared" ca="1" si="45"/>
        <v>-3.6897241649566539E-3</v>
      </c>
      <c r="N257" s="31">
        <f t="shared" ca="1" si="52"/>
        <v>0</v>
      </c>
      <c r="O257" s="52">
        <f t="shared" ca="1" si="53"/>
        <v>0</v>
      </c>
      <c r="P257" s="31">
        <f t="shared" ca="1" si="54"/>
        <v>0</v>
      </c>
      <c r="Q257" s="31">
        <f t="shared" ca="1" si="55"/>
        <v>0</v>
      </c>
      <c r="R257" s="19">
        <f t="shared" ca="1" si="46"/>
        <v>3.6897241649566539E-3</v>
      </c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5">
      <c r="A258" s="87"/>
      <c r="B258" s="87"/>
      <c r="C258" s="87"/>
      <c r="D258" s="89">
        <f t="shared" si="43"/>
        <v>0</v>
      </c>
      <c r="E258" s="89">
        <f t="shared" si="43"/>
        <v>0</v>
      </c>
      <c r="F258" s="31">
        <f t="shared" si="44"/>
        <v>0</v>
      </c>
      <c r="G258" s="31">
        <f t="shared" si="44"/>
        <v>0</v>
      </c>
      <c r="H258" s="31">
        <f t="shared" si="47"/>
        <v>0</v>
      </c>
      <c r="I258" s="31">
        <f t="shared" si="48"/>
        <v>0</v>
      </c>
      <c r="J258" s="31">
        <f t="shared" si="49"/>
        <v>0</v>
      </c>
      <c r="K258" s="31">
        <f t="shared" si="50"/>
        <v>0</v>
      </c>
      <c r="L258" s="31">
        <f t="shared" si="51"/>
        <v>0</v>
      </c>
      <c r="M258" s="31">
        <f t="shared" ca="1" si="45"/>
        <v>-3.6897241649566539E-3</v>
      </c>
      <c r="N258" s="31">
        <f t="shared" ca="1" si="52"/>
        <v>0</v>
      </c>
      <c r="O258" s="52">
        <f t="shared" ca="1" si="53"/>
        <v>0</v>
      </c>
      <c r="P258" s="31">
        <f t="shared" ca="1" si="54"/>
        <v>0</v>
      </c>
      <c r="Q258" s="31">
        <f t="shared" ca="1" si="55"/>
        <v>0</v>
      </c>
      <c r="R258" s="19">
        <f t="shared" ca="1" si="46"/>
        <v>3.6897241649566539E-3</v>
      </c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5">
      <c r="A259" s="87"/>
      <c r="B259" s="87"/>
      <c r="C259" s="87"/>
      <c r="D259" s="89">
        <f t="shared" si="43"/>
        <v>0</v>
      </c>
      <c r="E259" s="89">
        <f t="shared" si="43"/>
        <v>0</v>
      </c>
      <c r="F259" s="31">
        <f t="shared" si="44"/>
        <v>0</v>
      </c>
      <c r="G259" s="31">
        <f t="shared" si="44"/>
        <v>0</v>
      </c>
      <c r="H259" s="31">
        <f t="shared" si="47"/>
        <v>0</v>
      </c>
      <c r="I259" s="31">
        <f t="shared" si="48"/>
        <v>0</v>
      </c>
      <c r="J259" s="31">
        <f t="shared" si="49"/>
        <v>0</v>
      </c>
      <c r="K259" s="31">
        <f t="shared" si="50"/>
        <v>0</v>
      </c>
      <c r="L259" s="31">
        <f t="shared" si="51"/>
        <v>0</v>
      </c>
      <c r="M259" s="31">
        <f t="shared" ca="1" si="45"/>
        <v>-3.6897241649566539E-3</v>
      </c>
      <c r="N259" s="31">
        <f t="shared" ca="1" si="52"/>
        <v>0</v>
      </c>
      <c r="O259" s="52">
        <f t="shared" ca="1" si="53"/>
        <v>0</v>
      </c>
      <c r="P259" s="31">
        <f t="shared" ca="1" si="54"/>
        <v>0</v>
      </c>
      <c r="Q259" s="31">
        <f t="shared" ca="1" si="55"/>
        <v>0</v>
      </c>
      <c r="R259" s="19">
        <f t="shared" ca="1" si="46"/>
        <v>3.6897241649566539E-3</v>
      </c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</row>
    <row r="260" spans="1:35">
      <c r="A260" s="87"/>
      <c r="B260" s="87"/>
      <c r="C260" s="87"/>
      <c r="D260" s="89">
        <f t="shared" si="43"/>
        <v>0</v>
      </c>
      <c r="E260" s="89">
        <f t="shared" si="43"/>
        <v>0</v>
      </c>
      <c r="F260" s="31">
        <f t="shared" si="44"/>
        <v>0</v>
      </c>
      <c r="G260" s="31">
        <f t="shared" si="44"/>
        <v>0</v>
      </c>
      <c r="H260" s="31">
        <f t="shared" si="47"/>
        <v>0</v>
      </c>
      <c r="I260" s="31">
        <f t="shared" si="48"/>
        <v>0</v>
      </c>
      <c r="J260" s="31">
        <f t="shared" si="49"/>
        <v>0</v>
      </c>
      <c r="K260" s="31">
        <f t="shared" si="50"/>
        <v>0</v>
      </c>
      <c r="L260" s="31">
        <f t="shared" si="51"/>
        <v>0</v>
      </c>
      <c r="M260" s="31">
        <f t="shared" ca="1" si="45"/>
        <v>-3.6897241649566539E-3</v>
      </c>
      <c r="N260" s="31">
        <f t="shared" ca="1" si="52"/>
        <v>0</v>
      </c>
      <c r="O260" s="52">
        <f t="shared" ca="1" si="53"/>
        <v>0</v>
      </c>
      <c r="P260" s="31">
        <f t="shared" ca="1" si="54"/>
        <v>0</v>
      </c>
      <c r="Q260" s="31">
        <f t="shared" ca="1" si="55"/>
        <v>0</v>
      </c>
      <c r="R260" s="19">
        <f t="shared" ca="1" si="46"/>
        <v>3.6897241649566539E-3</v>
      </c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</row>
    <row r="261" spans="1:35">
      <c r="A261" s="87"/>
      <c r="B261" s="87"/>
      <c r="C261" s="87"/>
      <c r="D261" s="89">
        <f t="shared" si="43"/>
        <v>0</v>
      </c>
      <c r="E261" s="89">
        <f t="shared" si="43"/>
        <v>0</v>
      </c>
      <c r="F261" s="31">
        <f t="shared" si="44"/>
        <v>0</v>
      </c>
      <c r="G261" s="31">
        <f t="shared" si="44"/>
        <v>0</v>
      </c>
      <c r="H261" s="31">
        <f t="shared" si="47"/>
        <v>0</v>
      </c>
      <c r="I261" s="31">
        <f t="shared" si="48"/>
        <v>0</v>
      </c>
      <c r="J261" s="31">
        <f t="shared" si="49"/>
        <v>0</v>
      </c>
      <c r="K261" s="31">
        <f t="shared" si="50"/>
        <v>0</v>
      </c>
      <c r="L261" s="31">
        <f t="shared" si="51"/>
        <v>0</v>
      </c>
      <c r="M261" s="31">
        <f t="shared" ca="1" si="45"/>
        <v>-3.6897241649566539E-3</v>
      </c>
      <c r="N261" s="31">
        <f t="shared" ca="1" si="52"/>
        <v>0</v>
      </c>
      <c r="O261" s="52">
        <f t="shared" ca="1" si="53"/>
        <v>0</v>
      </c>
      <c r="P261" s="31">
        <f t="shared" ca="1" si="54"/>
        <v>0</v>
      </c>
      <c r="Q261" s="31">
        <f t="shared" ca="1" si="55"/>
        <v>0</v>
      </c>
      <c r="R261" s="19">
        <f t="shared" ca="1" si="46"/>
        <v>3.6897241649566539E-3</v>
      </c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</row>
    <row r="262" spans="1:35">
      <c r="A262" s="87"/>
      <c r="B262" s="87"/>
      <c r="C262" s="87"/>
      <c r="D262" s="89">
        <f t="shared" si="43"/>
        <v>0</v>
      </c>
      <c r="E262" s="89">
        <f t="shared" si="43"/>
        <v>0</v>
      </c>
      <c r="F262" s="31">
        <f t="shared" si="44"/>
        <v>0</v>
      </c>
      <c r="G262" s="31">
        <f t="shared" si="44"/>
        <v>0</v>
      </c>
      <c r="H262" s="31">
        <f t="shared" si="47"/>
        <v>0</v>
      </c>
      <c r="I262" s="31">
        <f t="shared" si="48"/>
        <v>0</v>
      </c>
      <c r="J262" s="31">
        <f t="shared" si="49"/>
        <v>0</v>
      </c>
      <c r="K262" s="31">
        <f t="shared" si="50"/>
        <v>0</v>
      </c>
      <c r="L262" s="31">
        <f t="shared" si="51"/>
        <v>0</v>
      </c>
      <c r="M262" s="31">
        <f t="shared" ca="1" si="45"/>
        <v>-3.6897241649566539E-3</v>
      </c>
      <c r="N262" s="31">
        <f t="shared" ca="1" si="52"/>
        <v>0</v>
      </c>
      <c r="O262" s="52">
        <f t="shared" ca="1" si="53"/>
        <v>0</v>
      </c>
      <c r="P262" s="31">
        <f t="shared" ca="1" si="54"/>
        <v>0</v>
      </c>
      <c r="Q262" s="31">
        <f t="shared" ca="1" si="55"/>
        <v>0</v>
      </c>
      <c r="R262" s="19">
        <f t="shared" ca="1" si="46"/>
        <v>3.6897241649566539E-3</v>
      </c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</row>
    <row r="263" spans="1:35">
      <c r="A263" s="87"/>
      <c r="B263" s="87"/>
      <c r="C263" s="87"/>
      <c r="D263" s="89">
        <f t="shared" si="43"/>
        <v>0</v>
      </c>
      <c r="E263" s="89">
        <f t="shared" si="43"/>
        <v>0</v>
      </c>
      <c r="F263" s="31">
        <f t="shared" si="44"/>
        <v>0</v>
      </c>
      <c r="G263" s="31">
        <f t="shared" si="44"/>
        <v>0</v>
      </c>
      <c r="H263" s="31">
        <f t="shared" si="47"/>
        <v>0</v>
      </c>
      <c r="I263" s="31">
        <f t="shared" si="48"/>
        <v>0</v>
      </c>
      <c r="J263" s="31">
        <f t="shared" si="49"/>
        <v>0</v>
      </c>
      <c r="K263" s="31">
        <f t="shared" si="50"/>
        <v>0</v>
      </c>
      <c r="L263" s="31">
        <f t="shared" si="51"/>
        <v>0</v>
      </c>
      <c r="M263" s="31">
        <f t="shared" ca="1" si="45"/>
        <v>-3.6897241649566539E-3</v>
      </c>
      <c r="N263" s="31">
        <f t="shared" ca="1" si="52"/>
        <v>0</v>
      </c>
      <c r="O263" s="52">
        <f t="shared" ca="1" si="53"/>
        <v>0</v>
      </c>
      <c r="P263" s="31">
        <f t="shared" ca="1" si="54"/>
        <v>0</v>
      </c>
      <c r="Q263" s="31">
        <f t="shared" ca="1" si="55"/>
        <v>0</v>
      </c>
      <c r="R263" s="19">
        <f t="shared" ca="1" si="46"/>
        <v>3.6897241649566539E-3</v>
      </c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</row>
    <row r="264" spans="1:35">
      <c r="A264" s="87"/>
      <c r="B264" s="87"/>
      <c r="C264" s="87"/>
      <c r="D264" s="89">
        <f t="shared" si="43"/>
        <v>0</v>
      </c>
      <c r="E264" s="89">
        <f t="shared" si="43"/>
        <v>0</v>
      </c>
      <c r="F264" s="31">
        <f t="shared" si="44"/>
        <v>0</v>
      </c>
      <c r="G264" s="31">
        <f t="shared" si="44"/>
        <v>0</v>
      </c>
      <c r="H264" s="31">
        <f t="shared" si="47"/>
        <v>0</v>
      </c>
      <c r="I264" s="31">
        <f t="shared" si="48"/>
        <v>0</v>
      </c>
      <c r="J264" s="31">
        <f t="shared" si="49"/>
        <v>0</v>
      </c>
      <c r="K264" s="31">
        <f t="shared" si="50"/>
        <v>0</v>
      </c>
      <c r="L264" s="31">
        <f t="shared" si="51"/>
        <v>0</v>
      </c>
      <c r="M264" s="31">
        <f t="shared" ca="1" si="45"/>
        <v>-3.6897241649566539E-3</v>
      </c>
      <c r="N264" s="31">
        <f t="shared" ca="1" si="52"/>
        <v>0</v>
      </c>
      <c r="O264" s="52">
        <f t="shared" ca="1" si="53"/>
        <v>0</v>
      </c>
      <c r="P264" s="31">
        <f t="shared" ca="1" si="54"/>
        <v>0</v>
      </c>
      <c r="Q264" s="31">
        <f t="shared" ca="1" si="55"/>
        <v>0</v>
      </c>
      <c r="R264" s="19">
        <f t="shared" ca="1" si="46"/>
        <v>3.6897241649566539E-3</v>
      </c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</row>
    <row r="265" spans="1:35">
      <c r="A265" s="87"/>
      <c r="B265" s="87"/>
      <c r="C265" s="87"/>
      <c r="D265" s="89">
        <f t="shared" si="43"/>
        <v>0</v>
      </c>
      <c r="E265" s="89">
        <f t="shared" si="43"/>
        <v>0</v>
      </c>
      <c r="F265" s="31">
        <f t="shared" si="44"/>
        <v>0</v>
      </c>
      <c r="G265" s="31">
        <f t="shared" si="44"/>
        <v>0</v>
      </c>
      <c r="H265" s="31">
        <f t="shared" si="47"/>
        <v>0</v>
      </c>
      <c r="I265" s="31">
        <f t="shared" si="48"/>
        <v>0</v>
      </c>
      <c r="J265" s="31">
        <f t="shared" si="49"/>
        <v>0</v>
      </c>
      <c r="K265" s="31">
        <f t="shared" si="50"/>
        <v>0</v>
      </c>
      <c r="L265" s="31">
        <f t="shared" si="51"/>
        <v>0</v>
      </c>
      <c r="M265" s="31">
        <f t="shared" ca="1" si="45"/>
        <v>-3.6897241649566539E-3</v>
      </c>
      <c r="N265" s="31">
        <f t="shared" ca="1" si="52"/>
        <v>0</v>
      </c>
      <c r="O265" s="52">
        <f t="shared" ca="1" si="53"/>
        <v>0</v>
      </c>
      <c r="P265" s="31">
        <f t="shared" ca="1" si="54"/>
        <v>0</v>
      </c>
      <c r="Q265" s="31">
        <f t="shared" ca="1" si="55"/>
        <v>0</v>
      </c>
      <c r="R265" s="19">
        <f t="shared" ca="1" si="46"/>
        <v>3.6897241649566539E-3</v>
      </c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</row>
    <row r="266" spans="1:35">
      <c r="A266" s="87"/>
      <c r="B266" s="87"/>
      <c r="C266" s="87"/>
      <c r="D266" s="89">
        <f t="shared" si="43"/>
        <v>0</v>
      </c>
      <c r="E266" s="89">
        <f t="shared" si="43"/>
        <v>0</v>
      </c>
      <c r="F266" s="31">
        <f t="shared" si="44"/>
        <v>0</v>
      </c>
      <c r="G266" s="31">
        <f t="shared" si="44"/>
        <v>0</v>
      </c>
      <c r="H266" s="31">
        <f t="shared" si="47"/>
        <v>0</v>
      </c>
      <c r="I266" s="31">
        <f t="shared" si="48"/>
        <v>0</v>
      </c>
      <c r="J266" s="31">
        <f t="shared" si="49"/>
        <v>0</v>
      </c>
      <c r="K266" s="31">
        <f t="shared" si="50"/>
        <v>0</v>
      </c>
      <c r="L266" s="31">
        <f t="shared" si="51"/>
        <v>0</v>
      </c>
      <c r="M266" s="31">
        <f t="shared" ca="1" si="45"/>
        <v>-3.6897241649566539E-3</v>
      </c>
      <c r="N266" s="31">
        <f t="shared" ca="1" si="52"/>
        <v>0</v>
      </c>
      <c r="O266" s="52">
        <f t="shared" ca="1" si="53"/>
        <v>0</v>
      </c>
      <c r="P266" s="31">
        <f t="shared" ca="1" si="54"/>
        <v>0</v>
      </c>
      <c r="Q266" s="31">
        <f t="shared" ca="1" si="55"/>
        <v>0</v>
      </c>
      <c r="R266" s="19">
        <f t="shared" ca="1" si="46"/>
        <v>3.6897241649566539E-3</v>
      </c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</row>
    <row r="267" spans="1:35">
      <c r="A267" s="87"/>
      <c r="B267" s="87"/>
      <c r="C267" s="87"/>
      <c r="D267" s="89">
        <f t="shared" si="43"/>
        <v>0</v>
      </c>
      <c r="E267" s="89">
        <f t="shared" si="43"/>
        <v>0</v>
      </c>
      <c r="F267" s="31">
        <f t="shared" si="44"/>
        <v>0</v>
      </c>
      <c r="G267" s="31">
        <f t="shared" si="44"/>
        <v>0</v>
      </c>
      <c r="H267" s="31">
        <f t="shared" si="47"/>
        <v>0</v>
      </c>
      <c r="I267" s="31">
        <f t="shared" si="48"/>
        <v>0</v>
      </c>
      <c r="J267" s="31">
        <f t="shared" si="49"/>
        <v>0</v>
      </c>
      <c r="K267" s="31">
        <f t="shared" si="50"/>
        <v>0</v>
      </c>
      <c r="L267" s="31">
        <f t="shared" si="51"/>
        <v>0</v>
      </c>
      <c r="M267" s="31">
        <f t="shared" ca="1" si="45"/>
        <v>-3.6897241649566539E-3</v>
      </c>
      <c r="N267" s="31">
        <f t="shared" ca="1" si="52"/>
        <v>0</v>
      </c>
      <c r="O267" s="52">
        <f t="shared" ca="1" si="53"/>
        <v>0</v>
      </c>
      <c r="P267" s="31">
        <f t="shared" ca="1" si="54"/>
        <v>0</v>
      </c>
      <c r="Q267" s="31">
        <f t="shared" ca="1" si="55"/>
        <v>0</v>
      </c>
      <c r="R267" s="19">
        <f t="shared" ca="1" si="46"/>
        <v>3.6897241649566539E-3</v>
      </c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</row>
    <row r="268" spans="1:35">
      <c r="A268" s="87"/>
      <c r="B268" s="87"/>
      <c r="C268" s="87"/>
      <c r="D268" s="89">
        <f t="shared" si="43"/>
        <v>0</v>
      </c>
      <c r="E268" s="89">
        <f t="shared" si="43"/>
        <v>0</v>
      </c>
      <c r="F268" s="31">
        <f t="shared" si="44"/>
        <v>0</v>
      </c>
      <c r="G268" s="31">
        <f t="shared" si="44"/>
        <v>0</v>
      </c>
      <c r="H268" s="31">
        <f t="shared" si="47"/>
        <v>0</v>
      </c>
      <c r="I268" s="31">
        <f t="shared" si="48"/>
        <v>0</v>
      </c>
      <c r="J268" s="31">
        <f t="shared" si="49"/>
        <v>0</v>
      </c>
      <c r="K268" s="31">
        <f t="shared" si="50"/>
        <v>0</v>
      </c>
      <c r="L268" s="31">
        <f t="shared" si="51"/>
        <v>0</v>
      </c>
      <c r="M268" s="31">
        <f t="shared" ca="1" si="45"/>
        <v>-3.6897241649566539E-3</v>
      </c>
      <c r="N268" s="31">
        <f t="shared" ca="1" si="52"/>
        <v>0</v>
      </c>
      <c r="O268" s="52">
        <f t="shared" ca="1" si="53"/>
        <v>0</v>
      </c>
      <c r="P268" s="31">
        <f t="shared" ca="1" si="54"/>
        <v>0</v>
      </c>
      <c r="Q268" s="31">
        <f t="shared" ca="1" si="55"/>
        <v>0</v>
      </c>
      <c r="R268" s="19">
        <f t="shared" ca="1" si="46"/>
        <v>3.6897241649566539E-3</v>
      </c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</row>
    <row r="269" spans="1:35">
      <c r="A269" s="87"/>
      <c r="B269" s="87"/>
      <c r="C269" s="87"/>
      <c r="D269" s="89">
        <f t="shared" si="43"/>
        <v>0</v>
      </c>
      <c r="E269" s="89">
        <f t="shared" si="43"/>
        <v>0</v>
      </c>
      <c r="F269" s="31">
        <f t="shared" si="44"/>
        <v>0</v>
      </c>
      <c r="G269" s="31">
        <f t="shared" si="44"/>
        <v>0</v>
      </c>
      <c r="H269" s="31">
        <f t="shared" si="47"/>
        <v>0</v>
      </c>
      <c r="I269" s="31">
        <f t="shared" si="48"/>
        <v>0</v>
      </c>
      <c r="J269" s="31">
        <f t="shared" si="49"/>
        <v>0</v>
      </c>
      <c r="K269" s="31">
        <f t="shared" si="50"/>
        <v>0</v>
      </c>
      <c r="L269" s="31">
        <f t="shared" si="51"/>
        <v>0</v>
      </c>
      <c r="M269" s="31">
        <f t="shared" ca="1" si="45"/>
        <v>-3.6897241649566539E-3</v>
      </c>
      <c r="N269" s="31">
        <f t="shared" ca="1" si="52"/>
        <v>0</v>
      </c>
      <c r="O269" s="52">
        <f t="shared" ca="1" si="53"/>
        <v>0</v>
      </c>
      <c r="P269" s="31">
        <f t="shared" ca="1" si="54"/>
        <v>0</v>
      </c>
      <c r="Q269" s="31">
        <f t="shared" ca="1" si="55"/>
        <v>0</v>
      </c>
      <c r="R269" s="19">
        <f t="shared" ca="1" si="46"/>
        <v>3.6897241649566539E-3</v>
      </c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</row>
    <row r="270" spans="1:35">
      <c r="A270" s="87"/>
      <c r="B270" s="87"/>
      <c r="C270" s="87"/>
      <c r="D270" s="89">
        <f t="shared" si="43"/>
        <v>0</v>
      </c>
      <c r="E270" s="89">
        <f t="shared" si="43"/>
        <v>0</v>
      </c>
      <c r="F270" s="31">
        <f t="shared" si="44"/>
        <v>0</v>
      </c>
      <c r="G270" s="31">
        <f t="shared" si="44"/>
        <v>0</v>
      </c>
      <c r="H270" s="31">
        <f t="shared" si="47"/>
        <v>0</v>
      </c>
      <c r="I270" s="31">
        <f t="shared" si="48"/>
        <v>0</v>
      </c>
      <c r="J270" s="31">
        <f t="shared" si="49"/>
        <v>0</v>
      </c>
      <c r="K270" s="31">
        <f t="shared" si="50"/>
        <v>0</v>
      </c>
      <c r="L270" s="31">
        <f t="shared" si="51"/>
        <v>0</v>
      </c>
      <c r="M270" s="31">
        <f t="shared" ca="1" si="45"/>
        <v>-3.6897241649566539E-3</v>
      </c>
      <c r="N270" s="31">
        <f t="shared" ca="1" si="52"/>
        <v>0</v>
      </c>
      <c r="O270" s="52">
        <f t="shared" ca="1" si="53"/>
        <v>0</v>
      </c>
      <c r="P270" s="31">
        <f t="shared" ca="1" si="54"/>
        <v>0</v>
      </c>
      <c r="Q270" s="31">
        <f t="shared" ca="1" si="55"/>
        <v>0</v>
      </c>
      <c r="R270" s="19">
        <f t="shared" ca="1" si="46"/>
        <v>3.6897241649566539E-3</v>
      </c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</row>
    <row r="271" spans="1:35">
      <c r="A271" s="87"/>
      <c r="B271" s="87"/>
      <c r="C271" s="87"/>
      <c r="D271" s="89">
        <f t="shared" si="43"/>
        <v>0</v>
      </c>
      <c r="E271" s="89">
        <f t="shared" si="43"/>
        <v>0</v>
      </c>
      <c r="F271" s="31">
        <f t="shared" si="44"/>
        <v>0</v>
      </c>
      <c r="G271" s="31">
        <f t="shared" si="44"/>
        <v>0</v>
      </c>
      <c r="H271" s="31">
        <f t="shared" si="47"/>
        <v>0</v>
      </c>
      <c r="I271" s="31">
        <f t="shared" si="48"/>
        <v>0</v>
      </c>
      <c r="J271" s="31">
        <f t="shared" si="49"/>
        <v>0</v>
      </c>
      <c r="K271" s="31">
        <f t="shared" si="50"/>
        <v>0</v>
      </c>
      <c r="L271" s="31">
        <f t="shared" si="51"/>
        <v>0</v>
      </c>
      <c r="M271" s="31">
        <f t="shared" ca="1" si="45"/>
        <v>-3.6897241649566539E-3</v>
      </c>
      <c r="N271" s="31">
        <f t="shared" ca="1" si="52"/>
        <v>0</v>
      </c>
      <c r="O271" s="52">
        <f t="shared" ca="1" si="53"/>
        <v>0</v>
      </c>
      <c r="P271" s="31">
        <f t="shared" ca="1" si="54"/>
        <v>0</v>
      </c>
      <c r="Q271" s="31">
        <f t="shared" ca="1" si="55"/>
        <v>0</v>
      </c>
      <c r="R271" s="19">
        <f t="shared" ca="1" si="46"/>
        <v>3.6897241649566539E-3</v>
      </c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</row>
    <row r="272" spans="1:35">
      <c r="A272" s="87"/>
      <c r="B272" s="87"/>
      <c r="C272" s="87"/>
      <c r="D272" s="89">
        <f t="shared" si="43"/>
        <v>0</v>
      </c>
      <c r="E272" s="89">
        <f t="shared" si="43"/>
        <v>0</v>
      </c>
      <c r="F272" s="31">
        <f t="shared" si="44"/>
        <v>0</v>
      </c>
      <c r="G272" s="31">
        <f t="shared" si="44"/>
        <v>0</v>
      </c>
      <c r="H272" s="31">
        <f t="shared" si="47"/>
        <v>0</v>
      </c>
      <c r="I272" s="31">
        <f t="shared" si="48"/>
        <v>0</v>
      </c>
      <c r="J272" s="31">
        <f t="shared" si="49"/>
        <v>0</v>
      </c>
      <c r="K272" s="31">
        <f t="shared" si="50"/>
        <v>0</v>
      </c>
      <c r="L272" s="31">
        <f t="shared" si="51"/>
        <v>0</v>
      </c>
      <c r="M272" s="31">
        <f t="shared" ca="1" si="45"/>
        <v>-3.6897241649566539E-3</v>
      </c>
      <c r="N272" s="31">
        <f t="shared" ca="1" si="52"/>
        <v>0</v>
      </c>
      <c r="O272" s="52">
        <f t="shared" ca="1" si="53"/>
        <v>0</v>
      </c>
      <c r="P272" s="31">
        <f t="shared" ca="1" si="54"/>
        <v>0</v>
      </c>
      <c r="Q272" s="31">
        <f t="shared" ca="1" si="55"/>
        <v>0</v>
      </c>
      <c r="R272" s="19">
        <f t="shared" ca="1" si="46"/>
        <v>3.6897241649566539E-3</v>
      </c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</row>
    <row r="273" spans="1:35">
      <c r="A273" s="87"/>
      <c r="B273" s="87"/>
      <c r="C273" s="87"/>
      <c r="D273" s="89">
        <f t="shared" ref="D273:E336" si="56">A273/A$18</f>
        <v>0</v>
      </c>
      <c r="E273" s="89">
        <f t="shared" si="56"/>
        <v>0</v>
      </c>
      <c r="F273" s="31">
        <f t="shared" ref="F273:G336" si="57">$C273*D273</f>
        <v>0</v>
      </c>
      <c r="G273" s="31">
        <f t="shared" si="57"/>
        <v>0</v>
      </c>
      <c r="H273" s="31">
        <f t="shared" si="47"/>
        <v>0</v>
      </c>
      <c r="I273" s="31">
        <f t="shared" si="48"/>
        <v>0</v>
      </c>
      <c r="J273" s="31">
        <f t="shared" si="49"/>
        <v>0</v>
      </c>
      <c r="K273" s="31">
        <f t="shared" si="50"/>
        <v>0</v>
      </c>
      <c r="L273" s="31">
        <f t="shared" si="51"/>
        <v>0</v>
      </c>
      <c r="M273" s="31">
        <f t="shared" ca="1" si="45"/>
        <v>-3.6897241649566539E-3</v>
      </c>
      <c r="N273" s="31">
        <f t="shared" ca="1" si="52"/>
        <v>0</v>
      </c>
      <c r="O273" s="52">
        <f t="shared" ca="1" si="53"/>
        <v>0</v>
      </c>
      <c r="P273" s="31">
        <f t="shared" ca="1" si="54"/>
        <v>0</v>
      </c>
      <c r="Q273" s="31">
        <f t="shared" ca="1" si="55"/>
        <v>0</v>
      </c>
      <c r="R273" s="19">
        <f t="shared" ca="1" si="46"/>
        <v>3.6897241649566539E-3</v>
      </c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5">
      <c r="A274" s="87"/>
      <c r="B274" s="87"/>
      <c r="C274" s="87"/>
      <c r="D274" s="89">
        <f t="shared" si="56"/>
        <v>0</v>
      </c>
      <c r="E274" s="89">
        <f t="shared" si="56"/>
        <v>0</v>
      </c>
      <c r="F274" s="31">
        <f t="shared" si="57"/>
        <v>0</v>
      </c>
      <c r="G274" s="31">
        <f t="shared" si="57"/>
        <v>0</v>
      </c>
      <c r="H274" s="31">
        <f t="shared" si="47"/>
        <v>0</v>
      </c>
      <c r="I274" s="31">
        <f t="shared" si="48"/>
        <v>0</v>
      </c>
      <c r="J274" s="31">
        <f t="shared" si="49"/>
        <v>0</v>
      </c>
      <c r="K274" s="31">
        <f t="shared" si="50"/>
        <v>0</v>
      </c>
      <c r="L274" s="31">
        <f t="shared" si="51"/>
        <v>0</v>
      </c>
      <c r="M274" s="31">
        <f t="shared" ca="1" si="45"/>
        <v>-3.6897241649566539E-3</v>
      </c>
      <c r="N274" s="31">
        <f t="shared" ca="1" si="52"/>
        <v>0</v>
      </c>
      <c r="O274" s="52">
        <f t="shared" ca="1" si="53"/>
        <v>0</v>
      </c>
      <c r="P274" s="31">
        <f t="shared" ca="1" si="54"/>
        <v>0</v>
      </c>
      <c r="Q274" s="31">
        <f t="shared" ca="1" si="55"/>
        <v>0</v>
      </c>
      <c r="R274" s="19">
        <f t="shared" ca="1" si="46"/>
        <v>3.6897241649566539E-3</v>
      </c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</row>
    <row r="275" spans="1:35">
      <c r="A275" s="87"/>
      <c r="B275" s="87"/>
      <c r="C275" s="87"/>
      <c r="D275" s="89">
        <f t="shared" si="56"/>
        <v>0</v>
      </c>
      <c r="E275" s="89">
        <f t="shared" si="56"/>
        <v>0</v>
      </c>
      <c r="F275" s="31">
        <f t="shared" si="57"/>
        <v>0</v>
      </c>
      <c r="G275" s="31">
        <f t="shared" si="57"/>
        <v>0</v>
      </c>
      <c r="H275" s="31">
        <f t="shared" si="47"/>
        <v>0</v>
      </c>
      <c r="I275" s="31">
        <f t="shared" si="48"/>
        <v>0</v>
      </c>
      <c r="J275" s="31">
        <f t="shared" si="49"/>
        <v>0</v>
      </c>
      <c r="K275" s="31">
        <f t="shared" si="50"/>
        <v>0</v>
      </c>
      <c r="L275" s="31">
        <f t="shared" si="51"/>
        <v>0</v>
      </c>
      <c r="M275" s="31">
        <f t="shared" ca="1" si="45"/>
        <v>-3.6897241649566539E-3</v>
      </c>
      <c r="N275" s="31">
        <f t="shared" ca="1" si="52"/>
        <v>0</v>
      </c>
      <c r="O275" s="52">
        <f t="shared" ca="1" si="53"/>
        <v>0</v>
      </c>
      <c r="P275" s="31">
        <f t="shared" ca="1" si="54"/>
        <v>0</v>
      </c>
      <c r="Q275" s="31">
        <f t="shared" ca="1" si="55"/>
        <v>0</v>
      </c>
      <c r="R275" s="19">
        <f t="shared" ca="1" si="46"/>
        <v>3.6897241649566539E-3</v>
      </c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</row>
    <row r="276" spans="1:35">
      <c r="A276" s="87"/>
      <c r="B276" s="87"/>
      <c r="C276" s="87"/>
      <c r="D276" s="89">
        <f t="shared" si="56"/>
        <v>0</v>
      </c>
      <c r="E276" s="89">
        <f t="shared" si="56"/>
        <v>0</v>
      </c>
      <c r="F276" s="31">
        <f t="shared" si="57"/>
        <v>0</v>
      </c>
      <c r="G276" s="31">
        <f t="shared" si="57"/>
        <v>0</v>
      </c>
      <c r="H276" s="31">
        <f t="shared" si="47"/>
        <v>0</v>
      </c>
      <c r="I276" s="31">
        <f t="shared" si="48"/>
        <v>0</v>
      </c>
      <c r="J276" s="31">
        <f t="shared" si="49"/>
        <v>0</v>
      </c>
      <c r="K276" s="31">
        <f t="shared" si="50"/>
        <v>0</v>
      </c>
      <c r="L276" s="31">
        <f t="shared" si="51"/>
        <v>0</v>
      </c>
      <c r="M276" s="31">
        <f t="shared" ca="1" si="45"/>
        <v>-3.6897241649566539E-3</v>
      </c>
      <c r="N276" s="31">
        <f t="shared" ca="1" si="52"/>
        <v>0</v>
      </c>
      <c r="O276" s="52">
        <f t="shared" ca="1" si="53"/>
        <v>0</v>
      </c>
      <c r="P276" s="31">
        <f t="shared" ca="1" si="54"/>
        <v>0</v>
      </c>
      <c r="Q276" s="31">
        <f t="shared" ca="1" si="55"/>
        <v>0</v>
      </c>
      <c r="R276" s="19">
        <f t="shared" ca="1" si="46"/>
        <v>3.6897241649566539E-3</v>
      </c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</row>
    <row r="277" spans="1:35">
      <c r="A277" s="87"/>
      <c r="B277" s="87"/>
      <c r="C277" s="87"/>
      <c r="D277" s="89">
        <f t="shared" si="56"/>
        <v>0</v>
      </c>
      <c r="E277" s="89">
        <f t="shared" si="56"/>
        <v>0</v>
      </c>
      <c r="F277" s="31">
        <f t="shared" si="57"/>
        <v>0</v>
      </c>
      <c r="G277" s="31">
        <f t="shared" si="57"/>
        <v>0</v>
      </c>
      <c r="H277" s="31">
        <f t="shared" si="47"/>
        <v>0</v>
      </c>
      <c r="I277" s="31">
        <f t="shared" si="48"/>
        <v>0</v>
      </c>
      <c r="J277" s="31">
        <f t="shared" si="49"/>
        <v>0</v>
      </c>
      <c r="K277" s="31">
        <f t="shared" si="50"/>
        <v>0</v>
      </c>
      <c r="L277" s="31">
        <f t="shared" si="51"/>
        <v>0</v>
      </c>
      <c r="M277" s="31">
        <f t="shared" ref="M277:M337" ca="1" si="58">+E$4+E$5*D277+E$6*D277^2</f>
        <v>-3.6897241649566539E-3</v>
      </c>
      <c r="N277" s="31">
        <f t="shared" ca="1" si="52"/>
        <v>0</v>
      </c>
      <c r="O277" s="52">
        <f t="shared" ca="1" si="53"/>
        <v>0</v>
      </c>
      <c r="P277" s="31">
        <f t="shared" ca="1" si="54"/>
        <v>0</v>
      </c>
      <c r="Q277" s="31">
        <f t="shared" ca="1" si="55"/>
        <v>0</v>
      </c>
      <c r="R277" s="19">
        <f t="shared" ref="R277:R337" ca="1" si="59">+E277-M277</f>
        <v>3.6897241649566539E-3</v>
      </c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</row>
    <row r="278" spans="1:35">
      <c r="A278" s="87"/>
      <c r="B278" s="87"/>
      <c r="C278" s="87"/>
      <c r="D278" s="89">
        <f t="shared" si="56"/>
        <v>0</v>
      </c>
      <c r="E278" s="89">
        <f t="shared" si="56"/>
        <v>0</v>
      </c>
      <c r="F278" s="31">
        <f t="shared" si="57"/>
        <v>0</v>
      </c>
      <c r="G278" s="31">
        <f t="shared" si="57"/>
        <v>0</v>
      </c>
      <c r="H278" s="31">
        <f t="shared" ref="H278:H336" si="60">C278*D278*D278</f>
        <v>0</v>
      </c>
      <c r="I278" s="31">
        <f t="shared" ref="I278:I336" si="61">C278*D278*D278*D278</f>
        <v>0</v>
      </c>
      <c r="J278" s="31">
        <f t="shared" ref="J278:J336" si="62">C278*D278*D278*D278*D278</f>
        <v>0</v>
      </c>
      <c r="K278" s="31">
        <f t="shared" ref="K278:K336" si="63">C278*E278*D278</f>
        <v>0</v>
      </c>
      <c r="L278" s="31">
        <f t="shared" ref="L278:L336" si="64">C278*E278*D278*D278</f>
        <v>0</v>
      </c>
      <c r="M278" s="31">
        <f t="shared" ca="1" si="58"/>
        <v>-3.6897241649566539E-3</v>
      </c>
      <c r="N278" s="31">
        <f t="shared" ref="N278:N336" ca="1" si="65">C278*(M278-E278)^2</f>
        <v>0</v>
      </c>
      <c r="O278" s="52">
        <f t="shared" ref="O278:O336" ca="1" si="66">(C278*O$1-O$2*F278+O$3*H278)^2</f>
        <v>0</v>
      </c>
      <c r="P278" s="31">
        <f t="shared" ref="P278:P336" ca="1" si="67">(-C278*O$2+O$4*F278-O$5*H278)^2</f>
        <v>0</v>
      </c>
      <c r="Q278" s="31">
        <f t="shared" ref="Q278:Q336" ca="1" si="68">+(C278*O$3-F278*O$5+H278*O$6)^2</f>
        <v>0</v>
      </c>
      <c r="R278" s="19">
        <f t="shared" ca="1" si="59"/>
        <v>3.6897241649566539E-3</v>
      </c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5">
      <c r="A279" s="87"/>
      <c r="B279" s="87"/>
      <c r="C279" s="87"/>
      <c r="D279" s="89">
        <f t="shared" si="56"/>
        <v>0</v>
      </c>
      <c r="E279" s="89">
        <f t="shared" si="56"/>
        <v>0</v>
      </c>
      <c r="F279" s="31">
        <f t="shared" si="57"/>
        <v>0</v>
      </c>
      <c r="G279" s="31">
        <f t="shared" si="57"/>
        <v>0</v>
      </c>
      <c r="H279" s="31">
        <f t="shared" si="60"/>
        <v>0</v>
      </c>
      <c r="I279" s="31">
        <f t="shared" si="61"/>
        <v>0</v>
      </c>
      <c r="J279" s="31">
        <f t="shared" si="62"/>
        <v>0</v>
      </c>
      <c r="K279" s="31">
        <f t="shared" si="63"/>
        <v>0</v>
      </c>
      <c r="L279" s="31">
        <f t="shared" si="64"/>
        <v>0</v>
      </c>
      <c r="M279" s="31">
        <f t="shared" ca="1" si="58"/>
        <v>-3.6897241649566539E-3</v>
      </c>
      <c r="N279" s="31">
        <f t="shared" ca="1" si="65"/>
        <v>0</v>
      </c>
      <c r="O279" s="52">
        <f t="shared" ca="1" si="66"/>
        <v>0</v>
      </c>
      <c r="P279" s="31">
        <f t="shared" ca="1" si="67"/>
        <v>0</v>
      </c>
      <c r="Q279" s="31">
        <f t="shared" ca="1" si="68"/>
        <v>0</v>
      </c>
      <c r="R279" s="19">
        <f t="shared" ca="1" si="59"/>
        <v>3.6897241649566539E-3</v>
      </c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5">
      <c r="A280" s="87"/>
      <c r="B280" s="87"/>
      <c r="C280" s="87"/>
      <c r="D280" s="89">
        <f t="shared" si="56"/>
        <v>0</v>
      </c>
      <c r="E280" s="89">
        <f t="shared" si="56"/>
        <v>0</v>
      </c>
      <c r="F280" s="31">
        <f t="shared" si="57"/>
        <v>0</v>
      </c>
      <c r="G280" s="31">
        <f t="shared" si="57"/>
        <v>0</v>
      </c>
      <c r="H280" s="31">
        <f t="shared" si="60"/>
        <v>0</v>
      </c>
      <c r="I280" s="31">
        <f t="shared" si="61"/>
        <v>0</v>
      </c>
      <c r="J280" s="31">
        <f t="shared" si="62"/>
        <v>0</v>
      </c>
      <c r="K280" s="31">
        <f t="shared" si="63"/>
        <v>0</v>
      </c>
      <c r="L280" s="31">
        <f t="shared" si="64"/>
        <v>0</v>
      </c>
      <c r="M280" s="31">
        <f t="shared" ca="1" si="58"/>
        <v>-3.6897241649566539E-3</v>
      </c>
      <c r="N280" s="31">
        <f t="shared" ca="1" si="65"/>
        <v>0</v>
      </c>
      <c r="O280" s="52">
        <f t="shared" ca="1" si="66"/>
        <v>0</v>
      </c>
      <c r="P280" s="31">
        <f t="shared" ca="1" si="67"/>
        <v>0</v>
      </c>
      <c r="Q280" s="31">
        <f t="shared" ca="1" si="68"/>
        <v>0</v>
      </c>
      <c r="R280" s="19">
        <f t="shared" ca="1" si="59"/>
        <v>3.6897241649566539E-3</v>
      </c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</row>
    <row r="281" spans="1:35">
      <c r="A281" s="87"/>
      <c r="B281" s="87"/>
      <c r="C281" s="87"/>
      <c r="D281" s="89">
        <f t="shared" si="56"/>
        <v>0</v>
      </c>
      <c r="E281" s="89">
        <f t="shared" si="56"/>
        <v>0</v>
      </c>
      <c r="F281" s="31">
        <f t="shared" si="57"/>
        <v>0</v>
      </c>
      <c r="G281" s="31">
        <f t="shared" si="57"/>
        <v>0</v>
      </c>
      <c r="H281" s="31">
        <f t="shared" si="60"/>
        <v>0</v>
      </c>
      <c r="I281" s="31">
        <f t="shared" si="61"/>
        <v>0</v>
      </c>
      <c r="J281" s="31">
        <f t="shared" si="62"/>
        <v>0</v>
      </c>
      <c r="K281" s="31">
        <f t="shared" si="63"/>
        <v>0</v>
      </c>
      <c r="L281" s="31">
        <f t="shared" si="64"/>
        <v>0</v>
      </c>
      <c r="M281" s="31">
        <f t="shared" ca="1" si="58"/>
        <v>-3.6897241649566539E-3</v>
      </c>
      <c r="N281" s="31">
        <f t="shared" ca="1" si="65"/>
        <v>0</v>
      </c>
      <c r="O281" s="52">
        <f t="shared" ca="1" si="66"/>
        <v>0</v>
      </c>
      <c r="P281" s="31">
        <f t="shared" ca="1" si="67"/>
        <v>0</v>
      </c>
      <c r="Q281" s="31">
        <f t="shared" ca="1" si="68"/>
        <v>0</v>
      </c>
      <c r="R281" s="19">
        <f t="shared" ca="1" si="59"/>
        <v>3.6897241649566539E-3</v>
      </c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</row>
    <row r="282" spans="1:35">
      <c r="A282" s="87"/>
      <c r="B282" s="87"/>
      <c r="C282" s="87"/>
      <c r="D282" s="89">
        <f t="shared" si="56"/>
        <v>0</v>
      </c>
      <c r="E282" s="89">
        <f t="shared" si="56"/>
        <v>0</v>
      </c>
      <c r="F282" s="31">
        <f t="shared" si="57"/>
        <v>0</v>
      </c>
      <c r="G282" s="31">
        <f t="shared" si="57"/>
        <v>0</v>
      </c>
      <c r="H282" s="31">
        <f t="shared" si="60"/>
        <v>0</v>
      </c>
      <c r="I282" s="31">
        <f t="shared" si="61"/>
        <v>0</v>
      </c>
      <c r="J282" s="31">
        <f t="shared" si="62"/>
        <v>0</v>
      </c>
      <c r="K282" s="31">
        <f t="shared" si="63"/>
        <v>0</v>
      </c>
      <c r="L282" s="31">
        <f t="shared" si="64"/>
        <v>0</v>
      </c>
      <c r="M282" s="31">
        <f t="shared" ca="1" si="58"/>
        <v>-3.6897241649566539E-3</v>
      </c>
      <c r="N282" s="31">
        <f t="shared" ca="1" si="65"/>
        <v>0</v>
      </c>
      <c r="O282" s="52">
        <f t="shared" ca="1" si="66"/>
        <v>0</v>
      </c>
      <c r="P282" s="31">
        <f t="shared" ca="1" si="67"/>
        <v>0</v>
      </c>
      <c r="Q282" s="31">
        <f t="shared" ca="1" si="68"/>
        <v>0</v>
      </c>
      <c r="R282" s="19">
        <f t="shared" ca="1" si="59"/>
        <v>3.6897241649566539E-3</v>
      </c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</row>
    <row r="283" spans="1:35">
      <c r="A283" s="87"/>
      <c r="B283" s="87"/>
      <c r="C283" s="87"/>
      <c r="D283" s="89">
        <f t="shared" si="56"/>
        <v>0</v>
      </c>
      <c r="E283" s="89">
        <f t="shared" si="56"/>
        <v>0</v>
      </c>
      <c r="F283" s="31">
        <f t="shared" si="57"/>
        <v>0</v>
      </c>
      <c r="G283" s="31">
        <f t="shared" si="57"/>
        <v>0</v>
      </c>
      <c r="H283" s="31">
        <f t="shared" si="60"/>
        <v>0</v>
      </c>
      <c r="I283" s="31">
        <f t="shared" si="61"/>
        <v>0</v>
      </c>
      <c r="J283" s="31">
        <f t="shared" si="62"/>
        <v>0</v>
      </c>
      <c r="K283" s="31">
        <f t="shared" si="63"/>
        <v>0</v>
      </c>
      <c r="L283" s="31">
        <f t="shared" si="64"/>
        <v>0</v>
      </c>
      <c r="M283" s="31">
        <f t="shared" ca="1" si="58"/>
        <v>-3.6897241649566539E-3</v>
      </c>
      <c r="N283" s="31">
        <f t="shared" ca="1" si="65"/>
        <v>0</v>
      </c>
      <c r="O283" s="52">
        <f t="shared" ca="1" si="66"/>
        <v>0</v>
      </c>
      <c r="P283" s="31">
        <f t="shared" ca="1" si="67"/>
        <v>0</v>
      </c>
      <c r="Q283" s="31">
        <f t="shared" ca="1" si="68"/>
        <v>0</v>
      </c>
      <c r="R283" s="19">
        <f t="shared" ca="1" si="59"/>
        <v>3.6897241649566539E-3</v>
      </c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</row>
    <row r="284" spans="1:35">
      <c r="A284" s="87"/>
      <c r="B284" s="87"/>
      <c r="C284" s="87"/>
      <c r="D284" s="89">
        <f t="shared" si="56"/>
        <v>0</v>
      </c>
      <c r="E284" s="89">
        <f t="shared" si="56"/>
        <v>0</v>
      </c>
      <c r="F284" s="31">
        <f t="shared" si="57"/>
        <v>0</v>
      </c>
      <c r="G284" s="31">
        <f t="shared" si="57"/>
        <v>0</v>
      </c>
      <c r="H284" s="31">
        <f t="shared" si="60"/>
        <v>0</v>
      </c>
      <c r="I284" s="31">
        <f t="shared" si="61"/>
        <v>0</v>
      </c>
      <c r="J284" s="31">
        <f t="shared" si="62"/>
        <v>0</v>
      </c>
      <c r="K284" s="31">
        <f t="shared" si="63"/>
        <v>0</v>
      </c>
      <c r="L284" s="31">
        <f t="shared" si="64"/>
        <v>0</v>
      </c>
      <c r="M284" s="31">
        <f t="shared" ca="1" si="58"/>
        <v>-3.6897241649566539E-3</v>
      </c>
      <c r="N284" s="31">
        <f t="shared" ca="1" si="65"/>
        <v>0</v>
      </c>
      <c r="O284" s="52">
        <f t="shared" ca="1" si="66"/>
        <v>0</v>
      </c>
      <c r="P284" s="31">
        <f t="shared" ca="1" si="67"/>
        <v>0</v>
      </c>
      <c r="Q284" s="31">
        <f t="shared" ca="1" si="68"/>
        <v>0</v>
      </c>
      <c r="R284" s="19">
        <f t="shared" ca="1" si="59"/>
        <v>3.6897241649566539E-3</v>
      </c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</row>
    <row r="285" spans="1:35">
      <c r="A285" s="87"/>
      <c r="B285" s="87"/>
      <c r="C285" s="87"/>
      <c r="D285" s="89">
        <f t="shared" si="56"/>
        <v>0</v>
      </c>
      <c r="E285" s="89">
        <f t="shared" si="56"/>
        <v>0</v>
      </c>
      <c r="F285" s="31">
        <f t="shared" si="57"/>
        <v>0</v>
      </c>
      <c r="G285" s="31">
        <f t="shared" si="57"/>
        <v>0</v>
      </c>
      <c r="H285" s="31">
        <f t="shared" si="60"/>
        <v>0</v>
      </c>
      <c r="I285" s="31">
        <f t="shared" si="61"/>
        <v>0</v>
      </c>
      <c r="J285" s="31">
        <f t="shared" si="62"/>
        <v>0</v>
      </c>
      <c r="K285" s="31">
        <f t="shared" si="63"/>
        <v>0</v>
      </c>
      <c r="L285" s="31">
        <f t="shared" si="64"/>
        <v>0</v>
      </c>
      <c r="M285" s="31">
        <f t="shared" ca="1" si="58"/>
        <v>-3.6897241649566539E-3</v>
      </c>
      <c r="N285" s="31">
        <f t="shared" ca="1" si="65"/>
        <v>0</v>
      </c>
      <c r="O285" s="52">
        <f t="shared" ca="1" si="66"/>
        <v>0</v>
      </c>
      <c r="P285" s="31">
        <f t="shared" ca="1" si="67"/>
        <v>0</v>
      </c>
      <c r="Q285" s="31">
        <f t="shared" ca="1" si="68"/>
        <v>0</v>
      </c>
      <c r="R285" s="19">
        <f t="shared" ca="1" si="59"/>
        <v>3.6897241649566539E-3</v>
      </c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</row>
    <row r="286" spans="1:35">
      <c r="A286" s="87"/>
      <c r="B286" s="87"/>
      <c r="C286" s="87"/>
      <c r="D286" s="89">
        <f t="shared" si="56"/>
        <v>0</v>
      </c>
      <c r="E286" s="89">
        <f t="shared" si="56"/>
        <v>0</v>
      </c>
      <c r="F286" s="31">
        <f t="shared" si="57"/>
        <v>0</v>
      </c>
      <c r="G286" s="31">
        <f t="shared" si="57"/>
        <v>0</v>
      </c>
      <c r="H286" s="31">
        <f t="shared" si="60"/>
        <v>0</v>
      </c>
      <c r="I286" s="31">
        <f t="shared" si="61"/>
        <v>0</v>
      </c>
      <c r="J286" s="31">
        <f t="shared" si="62"/>
        <v>0</v>
      </c>
      <c r="K286" s="31">
        <f t="shared" si="63"/>
        <v>0</v>
      </c>
      <c r="L286" s="31">
        <f t="shared" si="64"/>
        <v>0</v>
      </c>
      <c r="M286" s="31">
        <f t="shared" ca="1" si="58"/>
        <v>-3.6897241649566539E-3</v>
      </c>
      <c r="N286" s="31">
        <f t="shared" ca="1" si="65"/>
        <v>0</v>
      </c>
      <c r="O286" s="52">
        <f t="shared" ca="1" si="66"/>
        <v>0</v>
      </c>
      <c r="P286" s="31">
        <f t="shared" ca="1" si="67"/>
        <v>0</v>
      </c>
      <c r="Q286" s="31">
        <f t="shared" ca="1" si="68"/>
        <v>0</v>
      </c>
      <c r="R286" s="19">
        <f t="shared" ca="1" si="59"/>
        <v>3.6897241649566539E-3</v>
      </c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</row>
    <row r="287" spans="1:35">
      <c r="A287" s="87"/>
      <c r="B287" s="87"/>
      <c r="C287" s="87"/>
      <c r="D287" s="89">
        <f t="shared" si="56"/>
        <v>0</v>
      </c>
      <c r="E287" s="89">
        <f t="shared" si="56"/>
        <v>0</v>
      </c>
      <c r="F287" s="31">
        <f t="shared" si="57"/>
        <v>0</v>
      </c>
      <c r="G287" s="31">
        <f t="shared" si="57"/>
        <v>0</v>
      </c>
      <c r="H287" s="31">
        <f t="shared" si="60"/>
        <v>0</v>
      </c>
      <c r="I287" s="31">
        <f t="shared" si="61"/>
        <v>0</v>
      </c>
      <c r="J287" s="31">
        <f t="shared" si="62"/>
        <v>0</v>
      </c>
      <c r="K287" s="31">
        <f t="shared" si="63"/>
        <v>0</v>
      </c>
      <c r="L287" s="31">
        <f t="shared" si="64"/>
        <v>0</v>
      </c>
      <c r="M287" s="31">
        <f t="shared" ca="1" si="58"/>
        <v>-3.6897241649566539E-3</v>
      </c>
      <c r="N287" s="31">
        <f t="shared" ca="1" si="65"/>
        <v>0</v>
      </c>
      <c r="O287" s="52">
        <f t="shared" ca="1" si="66"/>
        <v>0</v>
      </c>
      <c r="P287" s="31">
        <f t="shared" ca="1" si="67"/>
        <v>0</v>
      </c>
      <c r="Q287" s="31">
        <f t="shared" ca="1" si="68"/>
        <v>0</v>
      </c>
      <c r="R287" s="19">
        <f t="shared" ca="1" si="59"/>
        <v>3.6897241649566539E-3</v>
      </c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</row>
    <row r="288" spans="1:35">
      <c r="A288" s="87"/>
      <c r="B288" s="87"/>
      <c r="C288" s="87"/>
      <c r="D288" s="89">
        <f t="shared" si="56"/>
        <v>0</v>
      </c>
      <c r="E288" s="89">
        <f t="shared" si="56"/>
        <v>0</v>
      </c>
      <c r="F288" s="31">
        <f t="shared" si="57"/>
        <v>0</v>
      </c>
      <c r="G288" s="31">
        <f t="shared" si="57"/>
        <v>0</v>
      </c>
      <c r="H288" s="31">
        <f t="shared" si="60"/>
        <v>0</v>
      </c>
      <c r="I288" s="31">
        <f t="shared" si="61"/>
        <v>0</v>
      </c>
      <c r="J288" s="31">
        <f t="shared" si="62"/>
        <v>0</v>
      </c>
      <c r="K288" s="31">
        <f t="shared" si="63"/>
        <v>0</v>
      </c>
      <c r="L288" s="31">
        <f t="shared" si="64"/>
        <v>0</v>
      </c>
      <c r="M288" s="31">
        <f t="shared" ca="1" si="58"/>
        <v>-3.6897241649566539E-3</v>
      </c>
      <c r="N288" s="31">
        <f t="shared" ca="1" si="65"/>
        <v>0</v>
      </c>
      <c r="O288" s="52">
        <f t="shared" ca="1" si="66"/>
        <v>0</v>
      </c>
      <c r="P288" s="31">
        <f t="shared" ca="1" si="67"/>
        <v>0</v>
      </c>
      <c r="Q288" s="31">
        <f t="shared" ca="1" si="68"/>
        <v>0</v>
      </c>
      <c r="R288" s="19">
        <f t="shared" ca="1" si="59"/>
        <v>3.6897241649566539E-3</v>
      </c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</row>
    <row r="289" spans="1:35">
      <c r="A289" s="87"/>
      <c r="B289" s="87"/>
      <c r="C289" s="87"/>
      <c r="D289" s="89">
        <f t="shared" si="56"/>
        <v>0</v>
      </c>
      <c r="E289" s="89">
        <f t="shared" si="56"/>
        <v>0</v>
      </c>
      <c r="F289" s="31">
        <f t="shared" si="57"/>
        <v>0</v>
      </c>
      <c r="G289" s="31">
        <f t="shared" si="57"/>
        <v>0</v>
      </c>
      <c r="H289" s="31">
        <f t="shared" si="60"/>
        <v>0</v>
      </c>
      <c r="I289" s="31">
        <f t="shared" si="61"/>
        <v>0</v>
      </c>
      <c r="J289" s="31">
        <f t="shared" si="62"/>
        <v>0</v>
      </c>
      <c r="K289" s="31">
        <f t="shared" si="63"/>
        <v>0</v>
      </c>
      <c r="L289" s="31">
        <f t="shared" si="64"/>
        <v>0</v>
      </c>
      <c r="M289" s="31">
        <f t="shared" ca="1" si="58"/>
        <v>-3.6897241649566539E-3</v>
      </c>
      <c r="N289" s="31">
        <f t="shared" ca="1" si="65"/>
        <v>0</v>
      </c>
      <c r="O289" s="52">
        <f t="shared" ca="1" si="66"/>
        <v>0</v>
      </c>
      <c r="P289" s="31">
        <f t="shared" ca="1" si="67"/>
        <v>0</v>
      </c>
      <c r="Q289" s="31">
        <f t="shared" ca="1" si="68"/>
        <v>0</v>
      </c>
      <c r="R289" s="19">
        <f t="shared" ca="1" si="59"/>
        <v>3.6897241649566539E-3</v>
      </c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</row>
    <row r="290" spans="1:35">
      <c r="A290" s="87"/>
      <c r="B290" s="87"/>
      <c r="C290" s="87"/>
      <c r="D290" s="89">
        <f t="shared" si="56"/>
        <v>0</v>
      </c>
      <c r="E290" s="89">
        <f t="shared" si="56"/>
        <v>0</v>
      </c>
      <c r="F290" s="31">
        <f t="shared" si="57"/>
        <v>0</v>
      </c>
      <c r="G290" s="31">
        <f t="shared" si="57"/>
        <v>0</v>
      </c>
      <c r="H290" s="31">
        <f t="shared" si="60"/>
        <v>0</v>
      </c>
      <c r="I290" s="31">
        <f t="shared" si="61"/>
        <v>0</v>
      </c>
      <c r="J290" s="31">
        <f t="shared" si="62"/>
        <v>0</v>
      </c>
      <c r="K290" s="31">
        <f t="shared" si="63"/>
        <v>0</v>
      </c>
      <c r="L290" s="31">
        <f t="shared" si="64"/>
        <v>0</v>
      </c>
      <c r="M290" s="31">
        <f t="shared" ca="1" si="58"/>
        <v>-3.6897241649566539E-3</v>
      </c>
      <c r="N290" s="31">
        <f t="shared" ca="1" si="65"/>
        <v>0</v>
      </c>
      <c r="O290" s="52">
        <f t="shared" ca="1" si="66"/>
        <v>0</v>
      </c>
      <c r="P290" s="31">
        <f t="shared" ca="1" si="67"/>
        <v>0</v>
      </c>
      <c r="Q290" s="31">
        <f t="shared" ca="1" si="68"/>
        <v>0</v>
      </c>
      <c r="R290" s="19">
        <f t="shared" ca="1" si="59"/>
        <v>3.6897241649566539E-3</v>
      </c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</row>
    <row r="291" spans="1:35">
      <c r="A291" s="87"/>
      <c r="B291" s="87"/>
      <c r="C291" s="87"/>
      <c r="D291" s="89">
        <f t="shared" si="56"/>
        <v>0</v>
      </c>
      <c r="E291" s="89">
        <f t="shared" si="56"/>
        <v>0</v>
      </c>
      <c r="F291" s="31">
        <f t="shared" si="57"/>
        <v>0</v>
      </c>
      <c r="G291" s="31">
        <f t="shared" si="57"/>
        <v>0</v>
      </c>
      <c r="H291" s="31">
        <f t="shared" si="60"/>
        <v>0</v>
      </c>
      <c r="I291" s="31">
        <f t="shared" si="61"/>
        <v>0</v>
      </c>
      <c r="J291" s="31">
        <f t="shared" si="62"/>
        <v>0</v>
      </c>
      <c r="K291" s="31">
        <f t="shared" si="63"/>
        <v>0</v>
      </c>
      <c r="L291" s="31">
        <f t="shared" si="64"/>
        <v>0</v>
      </c>
      <c r="M291" s="31">
        <f t="shared" ca="1" si="58"/>
        <v>-3.6897241649566539E-3</v>
      </c>
      <c r="N291" s="31">
        <f t="shared" ca="1" si="65"/>
        <v>0</v>
      </c>
      <c r="O291" s="52">
        <f t="shared" ca="1" si="66"/>
        <v>0</v>
      </c>
      <c r="P291" s="31">
        <f t="shared" ca="1" si="67"/>
        <v>0</v>
      </c>
      <c r="Q291" s="31">
        <f t="shared" ca="1" si="68"/>
        <v>0</v>
      </c>
      <c r="R291" s="19">
        <f t="shared" ca="1" si="59"/>
        <v>3.6897241649566539E-3</v>
      </c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</row>
    <row r="292" spans="1:35">
      <c r="A292" s="87"/>
      <c r="B292" s="87"/>
      <c r="C292" s="87"/>
      <c r="D292" s="89">
        <f t="shared" si="56"/>
        <v>0</v>
      </c>
      <c r="E292" s="89">
        <f t="shared" si="56"/>
        <v>0</v>
      </c>
      <c r="F292" s="31">
        <f t="shared" si="57"/>
        <v>0</v>
      </c>
      <c r="G292" s="31">
        <f t="shared" si="57"/>
        <v>0</v>
      </c>
      <c r="H292" s="31">
        <f t="shared" si="60"/>
        <v>0</v>
      </c>
      <c r="I292" s="31">
        <f t="shared" si="61"/>
        <v>0</v>
      </c>
      <c r="J292" s="31">
        <f t="shared" si="62"/>
        <v>0</v>
      </c>
      <c r="K292" s="31">
        <f t="shared" si="63"/>
        <v>0</v>
      </c>
      <c r="L292" s="31">
        <f t="shared" si="64"/>
        <v>0</v>
      </c>
      <c r="M292" s="31">
        <f t="shared" ca="1" si="58"/>
        <v>-3.6897241649566539E-3</v>
      </c>
      <c r="N292" s="31">
        <f t="shared" ca="1" si="65"/>
        <v>0</v>
      </c>
      <c r="O292" s="52">
        <f t="shared" ca="1" si="66"/>
        <v>0</v>
      </c>
      <c r="P292" s="31">
        <f t="shared" ca="1" si="67"/>
        <v>0</v>
      </c>
      <c r="Q292" s="31">
        <f t="shared" ca="1" si="68"/>
        <v>0</v>
      </c>
      <c r="R292" s="19">
        <f t="shared" ca="1" si="59"/>
        <v>3.6897241649566539E-3</v>
      </c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</row>
    <row r="293" spans="1:35">
      <c r="A293" s="87"/>
      <c r="B293" s="87"/>
      <c r="C293" s="87"/>
      <c r="D293" s="89">
        <f t="shared" si="56"/>
        <v>0</v>
      </c>
      <c r="E293" s="89">
        <f t="shared" si="56"/>
        <v>0</v>
      </c>
      <c r="F293" s="31">
        <f t="shared" si="57"/>
        <v>0</v>
      </c>
      <c r="G293" s="31">
        <f t="shared" si="57"/>
        <v>0</v>
      </c>
      <c r="H293" s="31">
        <f t="shared" si="60"/>
        <v>0</v>
      </c>
      <c r="I293" s="31">
        <f t="shared" si="61"/>
        <v>0</v>
      </c>
      <c r="J293" s="31">
        <f t="shared" si="62"/>
        <v>0</v>
      </c>
      <c r="K293" s="31">
        <f t="shared" si="63"/>
        <v>0</v>
      </c>
      <c r="L293" s="31">
        <f t="shared" si="64"/>
        <v>0</v>
      </c>
      <c r="M293" s="31">
        <f t="shared" ca="1" si="58"/>
        <v>-3.6897241649566539E-3</v>
      </c>
      <c r="N293" s="31">
        <f t="shared" ca="1" si="65"/>
        <v>0</v>
      </c>
      <c r="O293" s="52">
        <f t="shared" ca="1" si="66"/>
        <v>0</v>
      </c>
      <c r="P293" s="31">
        <f t="shared" ca="1" si="67"/>
        <v>0</v>
      </c>
      <c r="Q293" s="31">
        <f t="shared" ca="1" si="68"/>
        <v>0</v>
      </c>
      <c r="R293" s="19">
        <f t="shared" ca="1" si="59"/>
        <v>3.6897241649566539E-3</v>
      </c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</row>
    <row r="294" spans="1:35">
      <c r="A294" s="87"/>
      <c r="B294" s="87"/>
      <c r="C294" s="87"/>
      <c r="D294" s="89">
        <f t="shared" si="56"/>
        <v>0</v>
      </c>
      <c r="E294" s="89">
        <f t="shared" si="56"/>
        <v>0</v>
      </c>
      <c r="F294" s="31">
        <f t="shared" si="57"/>
        <v>0</v>
      </c>
      <c r="G294" s="31">
        <f t="shared" si="57"/>
        <v>0</v>
      </c>
      <c r="H294" s="31">
        <f t="shared" si="60"/>
        <v>0</v>
      </c>
      <c r="I294" s="31">
        <f t="shared" si="61"/>
        <v>0</v>
      </c>
      <c r="J294" s="31">
        <f t="shared" si="62"/>
        <v>0</v>
      </c>
      <c r="K294" s="31">
        <f t="shared" si="63"/>
        <v>0</v>
      </c>
      <c r="L294" s="31">
        <f t="shared" si="64"/>
        <v>0</v>
      </c>
      <c r="M294" s="31">
        <f t="shared" ca="1" si="58"/>
        <v>-3.6897241649566539E-3</v>
      </c>
      <c r="N294" s="31">
        <f t="shared" ca="1" si="65"/>
        <v>0</v>
      </c>
      <c r="O294" s="52">
        <f t="shared" ca="1" si="66"/>
        <v>0</v>
      </c>
      <c r="P294" s="31">
        <f t="shared" ca="1" si="67"/>
        <v>0</v>
      </c>
      <c r="Q294" s="31">
        <f t="shared" ca="1" si="68"/>
        <v>0</v>
      </c>
      <c r="R294" s="19">
        <f t="shared" ca="1" si="59"/>
        <v>3.6897241649566539E-3</v>
      </c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5">
      <c r="A295" s="87"/>
      <c r="B295" s="87"/>
      <c r="C295" s="87"/>
      <c r="D295" s="89">
        <f t="shared" si="56"/>
        <v>0</v>
      </c>
      <c r="E295" s="89">
        <f t="shared" si="56"/>
        <v>0</v>
      </c>
      <c r="F295" s="31">
        <f t="shared" si="57"/>
        <v>0</v>
      </c>
      <c r="G295" s="31">
        <f t="shared" si="57"/>
        <v>0</v>
      </c>
      <c r="H295" s="31">
        <f t="shared" si="60"/>
        <v>0</v>
      </c>
      <c r="I295" s="31">
        <f t="shared" si="61"/>
        <v>0</v>
      </c>
      <c r="J295" s="31">
        <f t="shared" si="62"/>
        <v>0</v>
      </c>
      <c r="K295" s="31">
        <f t="shared" si="63"/>
        <v>0</v>
      </c>
      <c r="L295" s="31">
        <f t="shared" si="64"/>
        <v>0</v>
      </c>
      <c r="M295" s="31">
        <f t="shared" ca="1" si="58"/>
        <v>-3.6897241649566539E-3</v>
      </c>
      <c r="N295" s="31">
        <f t="shared" ca="1" si="65"/>
        <v>0</v>
      </c>
      <c r="O295" s="52">
        <f t="shared" ca="1" si="66"/>
        <v>0</v>
      </c>
      <c r="P295" s="31">
        <f t="shared" ca="1" si="67"/>
        <v>0</v>
      </c>
      <c r="Q295" s="31">
        <f t="shared" ca="1" si="68"/>
        <v>0</v>
      </c>
      <c r="R295" s="19">
        <f t="shared" ca="1" si="59"/>
        <v>3.6897241649566539E-3</v>
      </c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</row>
    <row r="296" spans="1:35">
      <c r="A296" s="87"/>
      <c r="B296" s="87"/>
      <c r="C296" s="87"/>
      <c r="D296" s="89">
        <f t="shared" si="56"/>
        <v>0</v>
      </c>
      <c r="E296" s="89">
        <f t="shared" si="56"/>
        <v>0</v>
      </c>
      <c r="F296" s="31">
        <f t="shared" si="57"/>
        <v>0</v>
      </c>
      <c r="G296" s="31">
        <f t="shared" si="57"/>
        <v>0</v>
      </c>
      <c r="H296" s="31">
        <f t="shared" si="60"/>
        <v>0</v>
      </c>
      <c r="I296" s="31">
        <f t="shared" si="61"/>
        <v>0</v>
      </c>
      <c r="J296" s="31">
        <f t="shared" si="62"/>
        <v>0</v>
      </c>
      <c r="K296" s="31">
        <f t="shared" si="63"/>
        <v>0</v>
      </c>
      <c r="L296" s="31">
        <f t="shared" si="64"/>
        <v>0</v>
      </c>
      <c r="M296" s="31">
        <f t="shared" ca="1" si="58"/>
        <v>-3.6897241649566539E-3</v>
      </c>
      <c r="N296" s="31">
        <f t="shared" ca="1" si="65"/>
        <v>0</v>
      </c>
      <c r="O296" s="52">
        <f t="shared" ca="1" si="66"/>
        <v>0</v>
      </c>
      <c r="P296" s="31">
        <f t="shared" ca="1" si="67"/>
        <v>0</v>
      </c>
      <c r="Q296" s="31">
        <f t="shared" ca="1" si="68"/>
        <v>0</v>
      </c>
      <c r="R296" s="19">
        <f t="shared" ca="1" si="59"/>
        <v>3.6897241649566539E-3</v>
      </c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</row>
    <row r="297" spans="1:35">
      <c r="A297" s="87"/>
      <c r="B297" s="87"/>
      <c r="C297" s="87"/>
      <c r="D297" s="89">
        <f t="shared" si="56"/>
        <v>0</v>
      </c>
      <c r="E297" s="89">
        <f t="shared" si="56"/>
        <v>0</v>
      </c>
      <c r="F297" s="31">
        <f t="shared" si="57"/>
        <v>0</v>
      </c>
      <c r="G297" s="31">
        <f t="shared" si="57"/>
        <v>0</v>
      </c>
      <c r="H297" s="31">
        <f t="shared" si="60"/>
        <v>0</v>
      </c>
      <c r="I297" s="31">
        <f t="shared" si="61"/>
        <v>0</v>
      </c>
      <c r="J297" s="31">
        <f t="shared" si="62"/>
        <v>0</v>
      </c>
      <c r="K297" s="31">
        <f t="shared" si="63"/>
        <v>0</v>
      </c>
      <c r="L297" s="31">
        <f t="shared" si="64"/>
        <v>0</v>
      </c>
      <c r="M297" s="31">
        <f t="shared" ca="1" si="58"/>
        <v>-3.6897241649566539E-3</v>
      </c>
      <c r="N297" s="31">
        <f t="shared" ca="1" si="65"/>
        <v>0</v>
      </c>
      <c r="O297" s="52">
        <f t="shared" ca="1" si="66"/>
        <v>0</v>
      </c>
      <c r="P297" s="31">
        <f t="shared" ca="1" si="67"/>
        <v>0</v>
      </c>
      <c r="Q297" s="31">
        <f t="shared" ca="1" si="68"/>
        <v>0</v>
      </c>
      <c r="R297" s="19">
        <f t="shared" ca="1" si="59"/>
        <v>3.6897241649566539E-3</v>
      </c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</row>
    <row r="298" spans="1:35">
      <c r="A298" s="87"/>
      <c r="B298" s="87"/>
      <c r="C298" s="87"/>
      <c r="D298" s="89">
        <f t="shared" si="56"/>
        <v>0</v>
      </c>
      <c r="E298" s="89">
        <f t="shared" si="56"/>
        <v>0</v>
      </c>
      <c r="F298" s="31">
        <f t="shared" si="57"/>
        <v>0</v>
      </c>
      <c r="G298" s="31">
        <f t="shared" si="57"/>
        <v>0</v>
      </c>
      <c r="H298" s="31">
        <f t="shared" si="60"/>
        <v>0</v>
      </c>
      <c r="I298" s="31">
        <f t="shared" si="61"/>
        <v>0</v>
      </c>
      <c r="J298" s="31">
        <f t="shared" si="62"/>
        <v>0</v>
      </c>
      <c r="K298" s="31">
        <f t="shared" si="63"/>
        <v>0</v>
      </c>
      <c r="L298" s="31">
        <f t="shared" si="64"/>
        <v>0</v>
      </c>
      <c r="M298" s="31">
        <f t="shared" ca="1" si="58"/>
        <v>-3.6897241649566539E-3</v>
      </c>
      <c r="N298" s="31">
        <f t="shared" ca="1" si="65"/>
        <v>0</v>
      </c>
      <c r="O298" s="52">
        <f t="shared" ca="1" si="66"/>
        <v>0</v>
      </c>
      <c r="P298" s="31">
        <f t="shared" ca="1" si="67"/>
        <v>0</v>
      </c>
      <c r="Q298" s="31">
        <f t="shared" ca="1" si="68"/>
        <v>0</v>
      </c>
      <c r="R298" s="19">
        <f t="shared" ca="1" si="59"/>
        <v>3.6897241649566539E-3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</row>
    <row r="299" spans="1:35">
      <c r="A299" s="87"/>
      <c r="B299" s="87"/>
      <c r="C299" s="87"/>
      <c r="D299" s="89">
        <f t="shared" si="56"/>
        <v>0</v>
      </c>
      <c r="E299" s="89">
        <f t="shared" si="56"/>
        <v>0</v>
      </c>
      <c r="F299" s="31">
        <f t="shared" si="57"/>
        <v>0</v>
      </c>
      <c r="G299" s="31">
        <f t="shared" si="57"/>
        <v>0</v>
      </c>
      <c r="H299" s="31">
        <f t="shared" si="60"/>
        <v>0</v>
      </c>
      <c r="I299" s="31">
        <f t="shared" si="61"/>
        <v>0</v>
      </c>
      <c r="J299" s="31">
        <f t="shared" si="62"/>
        <v>0</v>
      </c>
      <c r="K299" s="31">
        <f t="shared" si="63"/>
        <v>0</v>
      </c>
      <c r="L299" s="31">
        <f t="shared" si="64"/>
        <v>0</v>
      </c>
      <c r="M299" s="31">
        <f t="shared" ca="1" si="58"/>
        <v>-3.6897241649566539E-3</v>
      </c>
      <c r="N299" s="31">
        <f t="shared" ca="1" si="65"/>
        <v>0</v>
      </c>
      <c r="O299" s="52">
        <f t="shared" ca="1" si="66"/>
        <v>0</v>
      </c>
      <c r="P299" s="31">
        <f t="shared" ca="1" si="67"/>
        <v>0</v>
      </c>
      <c r="Q299" s="31">
        <f t="shared" ca="1" si="68"/>
        <v>0</v>
      </c>
      <c r="R299" s="19">
        <f t="shared" ca="1" si="59"/>
        <v>3.6897241649566539E-3</v>
      </c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5">
      <c r="A300" s="87"/>
      <c r="B300" s="87"/>
      <c r="C300" s="87"/>
      <c r="D300" s="89">
        <f t="shared" si="56"/>
        <v>0</v>
      </c>
      <c r="E300" s="89">
        <f t="shared" si="56"/>
        <v>0</v>
      </c>
      <c r="F300" s="31">
        <f t="shared" si="57"/>
        <v>0</v>
      </c>
      <c r="G300" s="31">
        <f t="shared" si="57"/>
        <v>0</v>
      </c>
      <c r="H300" s="31">
        <f t="shared" si="60"/>
        <v>0</v>
      </c>
      <c r="I300" s="31">
        <f t="shared" si="61"/>
        <v>0</v>
      </c>
      <c r="J300" s="31">
        <f t="shared" si="62"/>
        <v>0</v>
      </c>
      <c r="K300" s="31">
        <f t="shared" si="63"/>
        <v>0</v>
      </c>
      <c r="L300" s="31">
        <f t="shared" si="64"/>
        <v>0</v>
      </c>
      <c r="M300" s="31">
        <f t="shared" ca="1" si="58"/>
        <v>-3.6897241649566539E-3</v>
      </c>
      <c r="N300" s="31">
        <f t="shared" ca="1" si="65"/>
        <v>0</v>
      </c>
      <c r="O300" s="52">
        <f t="shared" ca="1" si="66"/>
        <v>0</v>
      </c>
      <c r="P300" s="31">
        <f t="shared" ca="1" si="67"/>
        <v>0</v>
      </c>
      <c r="Q300" s="31">
        <f t="shared" ca="1" si="68"/>
        <v>0</v>
      </c>
      <c r="R300" s="19">
        <f t="shared" ca="1" si="59"/>
        <v>3.6897241649566539E-3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5">
      <c r="A301" s="87"/>
      <c r="B301" s="87"/>
      <c r="C301" s="87"/>
      <c r="D301" s="89">
        <f t="shared" si="56"/>
        <v>0</v>
      </c>
      <c r="E301" s="89">
        <f t="shared" si="56"/>
        <v>0</v>
      </c>
      <c r="F301" s="31">
        <f t="shared" si="57"/>
        <v>0</v>
      </c>
      <c r="G301" s="31">
        <f t="shared" si="57"/>
        <v>0</v>
      </c>
      <c r="H301" s="31">
        <f t="shared" si="60"/>
        <v>0</v>
      </c>
      <c r="I301" s="31">
        <f t="shared" si="61"/>
        <v>0</v>
      </c>
      <c r="J301" s="31">
        <f t="shared" si="62"/>
        <v>0</v>
      </c>
      <c r="K301" s="31">
        <f t="shared" si="63"/>
        <v>0</v>
      </c>
      <c r="L301" s="31">
        <f t="shared" si="64"/>
        <v>0</v>
      </c>
      <c r="M301" s="31">
        <f t="shared" ca="1" si="58"/>
        <v>-3.6897241649566539E-3</v>
      </c>
      <c r="N301" s="31">
        <f t="shared" ca="1" si="65"/>
        <v>0</v>
      </c>
      <c r="O301" s="52">
        <f t="shared" ca="1" si="66"/>
        <v>0</v>
      </c>
      <c r="P301" s="31">
        <f t="shared" ca="1" si="67"/>
        <v>0</v>
      </c>
      <c r="Q301" s="31">
        <f t="shared" ca="1" si="68"/>
        <v>0</v>
      </c>
      <c r="R301" s="19">
        <f t="shared" ca="1" si="59"/>
        <v>3.6897241649566539E-3</v>
      </c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</row>
    <row r="302" spans="1:35">
      <c r="A302" s="87"/>
      <c r="B302" s="87"/>
      <c r="C302" s="87"/>
      <c r="D302" s="89">
        <f t="shared" si="56"/>
        <v>0</v>
      </c>
      <c r="E302" s="89">
        <f t="shared" si="56"/>
        <v>0</v>
      </c>
      <c r="F302" s="31">
        <f t="shared" si="57"/>
        <v>0</v>
      </c>
      <c r="G302" s="31">
        <f t="shared" si="57"/>
        <v>0</v>
      </c>
      <c r="H302" s="31">
        <f t="shared" si="60"/>
        <v>0</v>
      </c>
      <c r="I302" s="31">
        <f t="shared" si="61"/>
        <v>0</v>
      </c>
      <c r="J302" s="31">
        <f t="shared" si="62"/>
        <v>0</v>
      </c>
      <c r="K302" s="31">
        <f t="shared" si="63"/>
        <v>0</v>
      </c>
      <c r="L302" s="31">
        <f t="shared" si="64"/>
        <v>0</v>
      </c>
      <c r="M302" s="31">
        <f t="shared" ca="1" si="58"/>
        <v>-3.6897241649566539E-3</v>
      </c>
      <c r="N302" s="31">
        <f t="shared" ca="1" si="65"/>
        <v>0</v>
      </c>
      <c r="O302" s="52">
        <f t="shared" ca="1" si="66"/>
        <v>0</v>
      </c>
      <c r="P302" s="31">
        <f t="shared" ca="1" si="67"/>
        <v>0</v>
      </c>
      <c r="Q302" s="31">
        <f t="shared" ca="1" si="68"/>
        <v>0</v>
      </c>
      <c r="R302" s="19">
        <f t="shared" ca="1" si="59"/>
        <v>3.6897241649566539E-3</v>
      </c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</row>
    <row r="303" spans="1:35">
      <c r="A303" s="87"/>
      <c r="B303" s="87"/>
      <c r="C303" s="87"/>
      <c r="D303" s="89">
        <f t="shared" si="56"/>
        <v>0</v>
      </c>
      <c r="E303" s="89">
        <f t="shared" si="56"/>
        <v>0</v>
      </c>
      <c r="F303" s="31">
        <f t="shared" si="57"/>
        <v>0</v>
      </c>
      <c r="G303" s="31">
        <f t="shared" si="57"/>
        <v>0</v>
      </c>
      <c r="H303" s="31">
        <f t="shared" si="60"/>
        <v>0</v>
      </c>
      <c r="I303" s="31">
        <f t="shared" si="61"/>
        <v>0</v>
      </c>
      <c r="J303" s="31">
        <f t="shared" si="62"/>
        <v>0</v>
      </c>
      <c r="K303" s="31">
        <f t="shared" si="63"/>
        <v>0</v>
      </c>
      <c r="L303" s="31">
        <f t="shared" si="64"/>
        <v>0</v>
      </c>
      <c r="M303" s="31">
        <f t="shared" ca="1" si="58"/>
        <v>-3.6897241649566539E-3</v>
      </c>
      <c r="N303" s="31">
        <f t="shared" ca="1" si="65"/>
        <v>0</v>
      </c>
      <c r="O303" s="52">
        <f t="shared" ca="1" si="66"/>
        <v>0</v>
      </c>
      <c r="P303" s="31">
        <f t="shared" ca="1" si="67"/>
        <v>0</v>
      </c>
      <c r="Q303" s="31">
        <f t="shared" ca="1" si="68"/>
        <v>0</v>
      </c>
      <c r="R303" s="19">
        <f t="shared" ca="1" si="59"/>
        <v>3.6897241649566539E-3</v>
      </c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</row>
    <row r="304" spans="1:35">
      <c r="A304" s="87"/>
      <c r="B304" s="87"/>
      <c r="C304" s="87"/>
      <c r="D304" s="89">
        <f t="shared" si="56"/>
        <v>0</v>
      </c>
      <c r="E304" s="89">
        <f t="shared" si="56"/>
        <v>0</v>
      </c>
      <c r="F304" s="31">
        <f t="shared" si="57"/>
        <v>0</v>
      </c>
      <c r="G304" s="31">
        <f t="shared" si="57"/>
        <v>0</v>
      </c>
      <c r="H304" s="31">
        <f t="shared" si="60"/>
        <v>0</v>
      </c>
      <c r="I304" s="31">
        <f t="shared" si="61"/>
        <v>0</v>
      </c>
      <c r="J304" s="31">
        <f t="shared" si="62"/>
        <v>0</v>
      </c>
      <c r="K304" s="31">
        <f t="shared" si="63"/>
        <v>0</v>
      </c>
      <c r="L304" s="31">
        <f t="shared" si="64"/>
        <v>0</v>
      </c>
      <c r="M304" s="31">
        <f t="shared" ca="1" si="58"/>
        <v>-3.6897241649566539E-3</v>
      </c>
      <c r="N304" s="31">
        <f t="shared" ca="1" si="65"/>
        <v>0</v>
      </c>
      <c r="O304" s="52">
        <f t="shared" ca="1" si="66"/>
        <v>0</v>
      </c>
      <c r="P304" s="31">
        <f t="shared" ca="1" si="67"/>
        <v>0</v>
      </c>
      <c r="Q304" s="31">
        <f t="shared" ca="1" si="68"/>
        <v>0</v>
      </c>
      <c r="R304" s="19">
        <f t="shared" ca="1" si="59"/>
        <v>3.6897241649566539E-3</v>
      </c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</row>
    <row r="305" spans="1:35">
      <c r="A305" s="87"/>
      <c r="B305" s="87"/>
      <c r="C305" s="87"/>
      <c r="D305" s="89">
        <f t="shared" si="56"/>
        <v>0</v>
      </c>
      <c r="E305" s="89">
        <f t="shared" si="56"/>
        <v>0</v>
      </c>
      <c r="F305" s="31">
        <f t="shared" si="57"/>
        <v>0</v>
      </c>
      <c r="G305" s="31">
        <f t="shared" si="57"/>
        <v>0</v>
      </c>
      <c r="H305" s="31">
        <f t="shared" si="60"/>
        <v>0</v>
      </c>
      <c r="I305" s="31">
        <f t="shared" si="61"/>
        <v>0</v>
      </c>
      <c r="J305" s="31">
        <f t="shared" si="62"/>
        <v>0</v>
      </c>
      <c r="K305" s="31">
        <f t="shared" si="63"/>
        <v>0</v>
      </c>
      <c r="L305" s="31">
        <f t="shared" si="64"/>
        <v>0</v>
      </c>
      <c r="M305" s="31">
        <f t="shared" ca="1" si="58"/>
        <v>-3.6897241649566539E-3</v>
      </c>
      <c r="N305" s="31">
        <f t="shared" ca="1" si="65"/>
        <v>0</v>
      </c>
      <c r="O305" s="52">
        <f t="shared" ca="1" si="66"/>
        <v>0</v>
      </c>
      <c r="P305" s="31">
        <f t="shared" ca="1" si="67"/>
        <v>0</v>
      </c>
      <c r="Q305" s="31">
        <f t="shared" ca="1" si="68"/>
        <v>0</v>
      </c>
      <c r="R305" s="19">
        <f t="shared" ca="1" si="59"/>
        <v>3.6897241649566539E-3</v>
      </c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</row>
    <row r="306" spans="1:35">
      <c r="A306" s="87"/>
      <c r="B306" s="87"/>
      <c r="C306" s="87"/>
      <c r="D306" s="89">
        <f t="shared" si="56"/>
        <v>0</v>
      </c>
      <c r="E306" s="89">
        <f t="shared" si="56"/>
        <v>0</v>
      </c>
      <c r="F306" s="31">
        <f t="shared" si="57"/>
        <v>0</v>
      </c>
      <c r="G306" s="31">
        <f t="shared" si="57"/>
        <v>0</v>
      </c>
      <c r="H306" s="31">
        <f t="shared" si="60"/>
        <v>0</v>
      </c>
      <c r="I306" s="31">
        <f t="shared" si="61"/>
        <v>0</v>
      </c>
      <c r="J306" s="31">
        <f t="shared" si="62"/>
        <v>0</v>
      </c>
      <c r="K306" s="31">
        <f t="shared" si="63"/>
        <v>0</v>
      </c>
      <c r="L306" s="31">
        <f t="shared" si="64"/>
        <v>0</v>
      </c>
      <c r="M306" s="31">
        <f t="shared" ca="1" si="58"/>
        <v>-3.6897241649566539E-3</v>
      </c>
      <c r="N306" s="31">
        <f t="shared" ca="1" si="65"/>
        <v>0</v>
      </c>
      <c r="O306" s="52">
        <f t="shared" ca="1" si="66"/>
        <v>0</v>
      </c>
      <c r="P306" s="31">
        <f t="shared" ca="1" si="67"/>
        <v>0</v>
      </c>
      <c r="Q306" s="31">
        <f t="shared" ca="1" si="68"/>
        <v>0</v>
      </c>
      <c r="R306" s="19">
        <f t="shared" ca="1" si="59"/>
        <v>3.6897241649566539E-3</v>
      </c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35">
      <c r="A307" s="87"/>
      <c r="B307" s="87"/>
      <c r="C307" s="87"/>
      <c r="D307" s="89">
        <f t="shared" si="56"/>
        <v>0</v>
      </c>
      <c r="E307" s="89">
        <f t="shared" si="56"/>
        <v>0</v>
      </c>
      <c r="F307" s="31">
        <f t="shared" si="57"/>
        <v>0</v>
      </c>
      <c r="G307" s="31">
        <f t="shared" si="57"/>
        <v>0</v>
      </c>
      <c r="H307" s="31">
        <f t="shared" si="60"/>
        <v>0</v>
      </c>
      <c r="I307" s="31">
        <f t="shared" si="61"/>
        <v>0</v>
      </c>
      <c r="J307" s="31">
        <f t="shared" si="62"/>
        <v>0</v>
      </c>
      <c r="K307" s="31">
        <f t="shared" si="63"/>
        <v>0</v>
      </c>
      <c r="L307" s="31">
        <f t="shared" si="64"/>
        <v>0</v>
      </c>
      <c r="M307" s="31">
        <f t="shared" ca="1" si="58"/>
        <v>-3.6897241649566539E-3</v>
      </c>
      <c r="N307" s="31">
        <f t="shared" ca="1" si="65"/>
        <v>0</v>
      </c>
      <c r="O307" s="52">
        <f t="shared" ca="1" si="66"/>
        <v>0</v>
      </c>
      <c r="P307" s="31">
        <f t="shared" ca="1" si="67"/>
        <v>0</v>
      </c>
      <c r="Q307" s="31">
        <f t="shared" ca="1" si="68"/>
        <v>0</v>
      </c>
      <c r="R307" s="19">
        <f t="shared" ca="1" si="59"/>
        <v>3.6897241649566539E-3</v>
      </c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</row>
    <row r="308" spans="1:35">
      <c r="A308" s="87"/>
      <c r="B308" s="87"/>
      <c r="C308" s="87"/>
      <c r="D308" s="89">
        <f t="shared" si="56"/>
        <v>0</v>
      </c>
      <c r="E308" s="89">
        <f t="shared" si="56"/>
        <v>0</v>
      </c>
      <c r="F308" s="31">
        <f t="shared" si="57"/>
        <v>0</v>
      </c>
      <c r="G308" s="31">
        <f t="shared" si="57"/>
        <v>0</v>
      </c>
      <c r="H308" s="31">
        <f t="shared" si="60"/>
        <v>0</v>
      </c>
      <c r="I308" s="31">
        <f t="shared" si="61"/>
        <v>0</v>
      </c>
      <c r="J308" s="31">
        <f t="shared" si="62"/>
        <v>0</v>
      </c>
      <c r="K308" s="31">
        <f t="shared" si="63"/>
        <v>0</v>
      </c>
      <c r="L308" s="31">
        <f t="shared" si="64"/>
        <v>0</v>
      </c>
      <c r="M308" s="31">
        <f t="shared" ca="1" si="58"/>
        <v>-3.6897241649566539E-3</v>
      </c>
      <c r="N308" s="31">
        <f t="shared" ca="1" si="65"/>
        <v>0</v>
      </c>
      <c r="O308" s="52">
        <f t="shared" ca="1" si="66"/>
        <v>0</v>
      </c>
      <c r="P308" s="31">
        <f t="shared" ca="1" si="67"/>
        <v>0</v>
      </c>
      <c r="Q308" s="31">
        <f t="shared" ca="1" si="68"/>
        <v>0</v>
      </c>
      <c r="R308" s="19">
        <f t="shared" ca="1" si="59"/>
        <v>3.6897241649566539E-3</v>
      </c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</row>
    <row r="309" spans="1:35">
      <c r="A309" s="87"/>
      <c r="B309" s="87"/>
      <c r="C309" s="87"/>
      <c r="D309" s="89">
        <f t="shared" si="56"/>
        <v>0</v>
      </c>
      <c r="E309" s="89">
        <f t="shared" si="56"/>
        <v>0</v>
      </c>
      <c r="F309" s="31">
        <f t="shared" si="57"/>
        <v>0</v>
      </c>
      <c r="G309" s="31">
        <f t="shared" si="57"/>
        <v>0</v>
      </c>
      <c r="H309" s="31">
        <f t="shared" si="60"/>
        <v>0</v>
      </c>
      <c r="I309" s="31">
        <f t="shared" si="61"/>
        <v>0</v>
      </c>
      <c r="J309" s="31">
        <f t="shared" si="62"/>
        <v>0</v>
      </c>
      <c r="K309" s="31">
        <f t="shared" si="63"/>
        <v>0</v>
      </c>
      <c r="L309" s="31">
        <f t="shared" si="64"/>
        <v>0</v>
      </c>
      <c r="M309" s="31">
        <f t="shared" ca="1" si="58"/>
        <v>-3.6897241649566539E-3</v>
      </c>
      <c r="N309" s="31">
        <f t="shared" ca="1" si="65"/>
        <v>0</v>
      </c>
      <c r="O309" s="52">
        <f t="shared" ca="1" si="66"/>
        <v>0</v>
      </c>
      <c r="P309" s="31">
        <f t="shared" ca="1" si="67"/>
        <v>0</v>
      </c>
      <c r="Q309" s="31">
        <f t="shared" ca="1" si="68"/>
        <v>0</v>
      </c>
      <c r="R309" s="19">
        <f t="shared" ca="1" si="59"/>
        <v>3.6897241649566539E-3</v>
      </c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</row>
    <row r="310" spans="1:35">
      <c r="A310" s="87"/>
      <c r="B310" s="87"/>
      <c r="C310" s="87"/>
      <c r="D310" s="89">
        <f t="shared" si="56"/>
        <v>0</v>
      </c>
      <c r="E310" s="89">
        <f t="shared" si="56"/>
        <v>0</v>
      </c>
      <c r="F310" s="31">
        <f t="shared" si="57"/>
        <v>0</v>
      </c>
      <c r="G310" s="31">
        <f t="shared" si="57"/>
        <v>0</v>
      </c>
      <c r="H310" s="31">
        <f t="shared" si="60"/>
        <v>0</v>
      </c>
      <c r="I310" s="31">
        <f t="shared" si="61"/>
        <v>0</v>
      </c>
      <c r="J310" s="31">
        <f t="shared" si="62"/>
        <v>0</v>
      </c>
      <c r="K310" s="31">
        <f t="shared" si="63"/>
        <v>0</v>
      </c>
      <c r="L310" s="31">
        <f t="shared" si="64"/>
        <v>0</v>
      </c>
      <c r="M310" s="31">
        <f t="shared" ca="1" si="58"/>
        <v>-3.6897241649566539E-3</v>
      </c>
      <c r="N310" s="31">
        <f t="shared" ca="1" si="65"/>
        <v>0</v>
      </c>
      <c r="O310" s="52">
        <f t="shared" ca="1" si="66"/>
        <v>0</v>
      </c>
      <c r="P310" s="31">
        <f t="shared" ca="1" si="67"/>
        <v>0</v>
      </c>
      <c r="Q310" s="31">
        <f t="shared" ca="1" si="68"/>
        <v>0</v>
      </c>
      <c r="R310" s="19">
        <f t="shared" ca="1" si="59"/>
        <v>3.6897241649566539E-3</v>
      </c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</row>
    <row r="311" spans="1:35">
      <c r="A311" s="87"/>
      <c r="B311" s="87"/>
      <c r="C311" s="87"/>
      <c r="D311" s="89">
        <f t="shared" si="56"/>
        <v>0</v>
      </c>
      <c r="E311" s="89">
        <f t="shared" si="56"/>
        <v>0</v>
      </c>
      <c r="F311" s="31">
        <f t="shared" si="57"/>
        <v>0</v>
      </c>
      <c r="G311" s="31">
        <f t="shared" si="57"/>
        <v>0</v>
      </c>
      <c r="H311" s="31">
        <f t="shared" si="60"/>
        <v>0</v>
      </c>
      <c r="I311" s="31">
        <f t="shared" si="61"/>
        <v>0</v>
      </c>
      <c r="J311" s="31">
        <f t="shared" si="62"/>
        <v>0</v>
      </c>
      <c r="K311" s="31">
        <f t="shared" si="63"/>
        <v>0</v>
      </c>
      <c r="L311" s="31">
        <f t="shared" si="64"/>
        <v>0</v>
      </c>
      <c r="M311" s="31">
        <f t="shared" ca="1" si="58"/>
        <v>-3.6897241649566539E-3</v>
      </c>
      <c r="N311" s="31">
        <f t="shared" ca="1" si="65"/>
        <v>0</v>
      </c>
      <c r="O311" s="52">
        <f t="shared" ca="1" si="66"/>
        <v>0</v>
      </c>
      <c r="P311" s="31">
        <f t="shared" ca="1" si="67"/>
        <v>0</v>
      </c>
      <c r="Q311" s="31">
        <f t="shared" ca="1" si="68"/>
        <v>0</v>
      </c>
      <c r="R311" s="19">
        <f t="shared" ca="1" si="59"/>
        <v>3.6897241649566539E-3</v>
      </c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</row>
    <row r="312" spans="1:35">
      <c r="A312" s="87"/>
      <c r="B312" s="87"/>
      <c r="C312" s="87"/>
      <c r="D312" s="89">
        <f t="shared" si="56"/>
        <v>0</v>
      </c>
      <c r="E312" s="89">
        <f t="shared" si="56"/>
        <v>0</v>
      </c>
      <c r="F312" s="31">
        <f t="shared" si="57"/>
        <v>0</v>
      </c>
      <c r="G312" s="31">
        <f t="shared" si="57"/>
        <v>0</v>
      </c>
      <c r="H312" s="31">
        <f t="shared" si="60"/>
        <v>0</v>
      </c>
      <c r="I312" s="31">
        <f t="shared" si="61"/>
        <v>0</v>
      </c>
      <c r="J312" s="31">
        <f t="shared" si="62"/>
        <v>0</v>
      </c>
      <c r="K312" s="31">
        <f t="shared" si="63"/>
        <v>0</v>
      </c>
      <c r="L312" s="31">
        <f t="shared" si="64"/>
        <v>0</v>
      </c>
      <c r="M312" s="31">
        <f t="shared" ca="1" si="58"/>
        <v>-3.6897241649566539E-3</v>
      </c>
      <c r="N312" s="31">
        <f t="shared" ca="1" si="65"/>
        <v>0</v>
      </c>
      <c r="O312" s="52">
        <f t="shared" ca="1" si="66"/>
        <v>0</v>
      </c>
      <c r="P312" s="31">
        <f t="shared" ca="1" si="67"/>
        <v>0</v>
      </c>
      <c r="Q312" s="31">
        <f t="shared" ca="1" si="68"/>
        <v>0</v>
      </c>
      <c r="R312" s="19">
        <f t="shared" ca="1" si="59"/>
        <v>3.6897241649566539E-3</v>
      </c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35">
      <c r="A313" s="87"/>
      <c r="B313" s="87"/>
      <c r="C313" s="87"/>
      <c r="D313" s="89">
        <f t="shared" si="56"/>
        <v>0</v>
      </c>
      <c r="E313" s="89">
        <f t="shared" si="56"/>
        <v>0</v>
      </c>
      <c r="F313" s="31">
        <f t="shared" si="57"/>
        <v>0</v>
      </c>
      <c r="G313" s="31">
        <f t="shared" si="57"/>
        <v>0</v>
      </c>
      <c r="H313" s="31">
        <f t="shared" si="60"/>
        <v>0</v>
      </c>
      <c r="I313" s="31">
        <f t="shared" si="61"/>
        <v>0</v>
      </c>
      <c r="J313" s="31">
        <f t="shared" si="62"/>
        <v>0</v>
      </c>
      <c r="K313" s="31">
        <f t="shared" si="63"/>
        <v>0</v>
      </c>
      <c r="L313" s="31">
        <f t="shared" si="64"/>
        <v>0</v>
      </c>
      <c r="M313" s="31">
        <f t="shared" ca="1" si="58"/>
        <v>-3.6897241649566539E-3</v>
      </c>
      <c r="N313" s="31">
        <f t="shared" ca="1" si="65"/>
        <v>0</v>
      </c>
      <c r="O313" s="52">
        <f t="shared" ca="1" si="66"/>
        <v>0</v>
      </c>
      <c r="P313" s="31">
        <f t="shared" ca="1" si="67"/>
        <v>0</v>
      </c>
      <c r="Q313" s="31">
        <f t="shared" ca="1" si="68"/>
        <v>0</v>
      </c>
      <c r="R313" s="19">
        <f t="shared" ca="1" si="59"/>
        <v>3.6897241649566539E-3</v>
      </c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</row>
    <row r="314" spans="1:35">
      <c r="A314" s="87"/>
      <c r="B314" s="87"/>
      <c r="C314" s="87"/>
      <c r="D314" s="89">
        <f t="shared" si="56"/>
        <v>0</v>
      </c>
      <c r="E314" s="89">
        <f t="shared" si="56"/>
        <v>0</v>
      </c>
      <c r="F314" s="31">
        <f t="shared" si="57"/>
        <v>0</v>
      </c>
      <c r="G314" s="31">
        <f t="shared" si="57"/>
        <v>0</v>
      </c>
      <c r="H314" s="31">
        <f t="shared" si="60"/>
        <v>0</v>
      </c>
      <c r="I314" s="31">
        <f t="shared" si="61"/>
        <v>0</v>
      </c>
      <c r="J314" s="31">
        <f t="shared" si="62"/>
        <v>0</v>
      </c>
      <c r="K314" s="31">
        <f t="shared" si="63"/>
        <v>0</v>
      </c>
      <c r="L314" s="31">
        <f t="shared" si="64"/>
        <v>0</v>
      </c>
      <c r="M314" s="31">
        <f t="shared" ca="1" si="58"/>
        <v>-3.6897241649566539E-3</v>
      </c>
      <c r="N314" s="31">
        <f t="shared" ca="1" si="65"/>
        <v>0</v>
      </c>
      <c r="O314" s="52">
        <f t="shared" ca="1" si="66"/>
        <v>0</v>
      </c>
      <c r="P314" s="31">
        <f t="shared" ca="1" si="67"/>
        <v>0</v>
      </c>
      <c r="Q314" s="31">
        <f t="shared" ca="1" si="68"/>
        <v>0</v>
      </c>
      <c r="R314" s="19">
        <f t="shared" ca="1" si="59"/>
        <v>3.6897241649566539E-3</v>
      </c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</row>
    <row r="315" spans="1:35">
      <c r="A315" s="87"/>
      <c r="B315" s="87"/>
      <c r="C315" s="87"/>
      <c r="D315" s="89">
        <f t="shared" si="56"/>
        <v>0</v>
      </c>
      <c r="E315" s="89">
        <f t="shared" si="56"/>
        <v>0</v>
      </c>
      <c r="F315" s="31">
        <f t="shared" si="57"/>
        <v>0</v>
      </c>
      <c r="G315" s="31">
        <f t="shared" si="57"/>
        <v>0</v>
      </c>
      <c r="H315" s="31">
        <f t="shared" si="60"/>
        <v>0</v>
      </c>
      <c r="I315" s="31">
        <f t="shared" si="61"/>
        <v>0</v>
      </c>
      <c r="J315" s="31">
        <f t="shared" si="62"/>
        <v>0</v>
      </c>
      <c r="K315" s="31">
        <f t="shared" si="63"/>
        <v>0</v>
      </c>
      <c r="L315" s="31">
        <f t="shared" si="64"/>
        <v>0</v>
      </c>
      <c r="M315" s="31">
        <f t="shared" ca="1" si="58"/>
        <v>-3.6897241649566539E-3</v>
      </c>
      <c r="N315" s="31">
        <f t="shared" ca="1" si="65"/>
        <v>0</v>
      </c>
      <c r="O315" s="52">
        <f t="shared" ca="1" si="66"/>
        <v>0</v>
      </c>
      <c r="P315" s="31">
        <f t="shared" ca="1" si="67"/>
        <v>0</v>
      </c>
      <c r="Q315" s="31">
        <f t="shared" ca="1" si="68"/>
        <v>0</v>
      </c>
      <c r="R315" s="19">
        <f t="shared" ca="1" si="59"/>
        <v>3.6897241649566539E-3</v>
      </c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5">
      <c r="A316" s="87"/>
      <c r="B316" s="87"/>
      <c r="C316" s="87"/>
      <c r="D316" s="89">
        <f t="shared" si="56"/>
        <v>0</v>
      </c>
      <c r="E316" s="89">
        <f t="shared" si="56"/>
        <v>0</v>
      </c>
      <c r="F316" s="31">
        <f t="shared" si="57"/>
        <v>0</v>
      </c>
      <c r="G316" s="31">
        <f t="shared" si="57"/>
        <v>0</v>
      </c>
      <c r="H316" s="31">
        <f t="shared" si="60"/>
        <v>0</v>
      </c>
      <c r="I316" s="31">
        <f t="shared" si="61"/>
        <v>0</v>
      </c>
      <c r="J316" s="31">
        <f t="shared" si="62"/>
        <v>0</v>
      </c>
      <c r="K316" s="31">
        <f t="shared" si="63"/>
        <v>0</v>
      </c>
      <c r="L316" s="31">
        <f t="shared" si="64"/>
        <v>0</v>
      </c>
      <c r="M316" s="31">
        <f t="shared" ca="1" si="58"/>
        <v>-3.6897241649566539E-3</v>
      </c>
      <c r="N316" s="31">
        <f t="shared" ca="1" si="65"/>
        <v>0</v>
      </c>
      <c r="O316" s="52">
        <f t="shared" ca="1" si="66"/>
        <v>0</v>
      </c>
      <c r="P316" s="31">
        <f t="shared" ca="1" si="67"/>
        <v>0</v>
      </c>
      <c r="Q316" s="31">
        <f t="shared" ca="1" si="68"/>
        <v>0</v>
      </c>
      <c r="R316" s="19">
        <f t="shared" ca="1" si="59"/>
        <v>3.6897241649566539E-3</v>
      </c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</row>
    <row r="317" spans="1:35">
      <c r="A317" s="87"/>
      <c r="B317" s="87"/>
      <c r="C317" s="87"/>
      <c r="D317" s="89">
        <f t="shared" si="56"/>
        <v>0</v>
      </c>
      <c r="E317" s="89">
        <f t="shared" si="56"/>
        <v>0</v>
      </c>
      <c r="F317" s="31">
        <f t="shared" si="57"/>
        <v>0</v>
      </c>
      <c r="G317" s="31">
        <f t="shared" si="57"/>
        <v>0</v>
      </c>
      <c r="H317" s="31">
        <f t="shared" si="60"/>
        <v>0</v>
      </c>
      <c r="I317" s="31">
        <f t="shared" si="61"/>
        <v>0</v>
      </c>
      <c r="J317" s="31">
        <f t="shared" si="62"/>
        <v>0</v>
      </c>
      <c r="K317" s="31">
        <f t="shared" si="63"/>
        <v>0</v>
      </c>
      <c r="L317" s="31">
        <f t="shared" si="64"/>
        <v>0</v>
      </c>
      <c r="M317" s="31">
        <f t="shared" ca="1" si="58"/>
        <v>-3.6897241649566539E-3</v>
      </c>
      <c r="N317" s="31">
        <f t="shared" ca="1" si="65"/>
        <v>0</v>
      </c>
      <c r="O317" s="52">
        <f t="shared" ca="1" si="66"/>
        <v>0</v>
      </c>
      <c r="P317" s="31">
        <f t="shared" ca="1" si="67"/>
        <v>0</v>
      </c>
      <c r="Q317" s="31">
        <f t="shared" ca="1" si="68"/>
        <v>0</v>
      </c>
      <c r="R317" s="19">
        <f t="shared" ca="1" si="59"/>
        <v>3.6897241649566539E-3</v>
      </c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</row>
    <row r="318" spans="1:35">
      <c r="A318" s="87"/>
      <c r="B318" s="87"/>
      <c r="C318" s="87"/>
      <c r="D318" s="89">
        <f t="shared" si="56"/>
        <v>0</v>
      </c>
      <c r="E318" s="89">
        <f t="shared" si="56"/>
        <v>0</v>
      </c>
      <c r="F318" s="31">
        <f t="shared" si="57"/>
        <v>0</v>
      </c>
      <c r="G318" s="31">
        <f t="shared" si="57"/>
        <v>0</v>
      </c>
      <c r="H318" s="31">
        <f t="shared" si="60"/>
        <v>0</v>
      </c>
      <c r="I318" s="31">
        <f t="shared" si="61"/>
        <v>0</v>
      </c>
      <c r="J318" s="31">
        <f t="shared" si="62"/>
        <v>0</v>
      </c>
      <c r="K318" s="31">
        <f t="shared" si="63"/>
        <v>0</v>
      </c>
      <c r="L318" s="31">
        <f t="shared" si="64"/>
        <v>0</v>
      </c>
      <c r="M318" s="31">
        <f t="shared" ca="1" si="58"/>
        <v>-3.6897241649566539E-3</v>
      </c>
      <c r="N318" s="31">
        <f t="shared" ca="1" si="65"/>
        <v>0</v>
      </c>
      <c r="O318" s="52">
        <f t="shared" ca="1" si="66"/>
        <v>0</v>
      </c>
      <c r="P318" s="31">
        <f t="shared" ca="1" si="67"/>
        <v>0</v>
      </c>
      <c r="Q318" s="31">
        <f t="shared" ca="1" si="68"/>
        <v>0</v>
      </c>
      <c r="R318" s="19">
        <f t="shared" ca="1" si="59"/>
        <v>3.6897241649566539E-3</v>
      </c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</row>
    <row r="319" spans="1:35">
      <c r="A319" s="87"/>
      <c r="B319" s="87"/>
      <c r="C319" s="87"/>
      <c r="D319" s="89">
        <f t="shared" si="56"/>
        <v>0</v>
      </c>
      <c r="E319" s="89">
        <f t="shared" si="56"/>
        <v>0</v>
      </c>
      <c r="F319" s="31">
        <f t="shared" si="57"/>
        <v>0</v>
      </c>
      <c r="G319" s="31">
        <f t="shared" si="57"/>
        <v>0</v>
      </c>
      <c r="H319" s="31">
        <f t="shared" si="60"/>
        <v>0</v>
      </c>
      <c r="I319" s="31">
        <f t="shared" si="61"/>
        <v>0</v>
      </c>
      <c r="J319" s="31">
        <f t="shared" si="62"/>
        <v>0</v>
      </c>
      <c r="K319" s="31">
        <f t="shared" si="63"/>
        <v>0</v>
      </c>
      <c r="L319" s="31">
        <f t="shared" si="64"/>
        <v>0</v>
      </c>
      <c r="M319" s="31">
        <f t="shared" ca="1" si="58"/>
        <v>-3.6897241649566539E-3</v>
      </c>
      <c r="N319" s="31">
        <f t="shared" ca="1" si="65"/>
        <v>0</v>
      </c>
      <c r="O319" s="52">
        <f t="shared" ca="1" si="66"/>
        <v>0</v>
      </c>
      <c r="P319" s="31">
        <f t="shared" ca="1" si="67"/>
        <v>0</v>
      </c>
      <c r="Q319" s="31">
        <f t="shared" ca="1" si="68"/>
        <v>0</v>
      </c>
      <c r="R319" s="19">
        <f t="shared" ca="1" si="59"/>
        <v>3.6897241649566539E-3</v>
      </c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</row>
    <row r="320" spans="1:35">
      <c r="A320" s="87"/>
      <c r="B320" s="87"/>
      <c r="C320" s="87"/>
      <c r="D320" s="89">
        <f t="shared" si="56"/>
        <v>0</v>
      </c>
      <c r="E320" s="89">
        <f t="shared" si="56"/>
        <v>0</v>
      </c>
      <c r="F320" s="31">
        <f t="shared" si="57"/>
        <v>0</v>
      </c>
      <c r="G320" s="31">
        <f t="shared" si="57"/>
        <v>0</v>
      </c>
      <c r="H320" s="31">
        <f t="shared" si="60"/>
        <v>0</v>
      </c>
      <c r="I320" s="31">
        <f t="shared" si="61"/>
        <v>0</v>
      </c>
      <c r="J320" s="31">
        <f t="shared" si="62"/>
        <v>0</v>
      </c>
      <c r="K320" s="31">
        <f t="shared" si="63"/>
        <v>0</v>
      </c>
      <c r="L320" s="31">
        <f t="shared" si="64"/>
        <v>0</v>
      </c>
      <c r="M320" s="31">
        <f t="shared" ca="1" si="58"/>
        <v>-3.6897241649566539E-3</v>
      </c>
      <c r="N320" s="31">
        <f t="shared" ca="1" si="65"/>
        <v>0</v>
      </c>
      <c r="O320" s="52">
        <f t="shared" ca="1" si="66"/>
        <v>0</v>
      </c>
      <c r="P320" s="31">
        <f t="shared" ca="1" si="67"/>
        <v>0</v>
      </c>
      <c r="Q320" s="31">
        <f t="shared" ca="1" si="68"/>
        <v>0</v>
      </c>
      <c r="R320" s="19">
        <f t="shared" ca="1" si="59"/>
        <v>3.6897241649566539E-3</v>
      </c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5">
      <c r="A321" s="87"/>
      <c r="B321" s="87"/>
      <c r="C321" s="87"/>
      <c r="D321" s="89">
        <f t="shared" si="56"/>
        <v>0</v>
      </c>
      <c r="E321" s="89">
        <f t="shared" si="56"/>
        <v>0</v>
      </c>
      <c r="F321" s="31">
        <f t="shared" si="57"/>
        <v>0</v>
      </c>
      <c r="G321" s="31">
        <f t="shared" si="57"/>
        <v>0</v>
      </c>
      <c r="H321" s="31">
        <f t="shared" si="60"/>
        <v>0</v>
      </c>
      <c r="I321" s="31">
        <f t="shared" si="61"/>
        <v>0</v>
      </c>
      <c r="J321" s="31">
        <f t="shared" si="62"/>
        <v>0</v>
      </c>
      <c r="K321" s="31">
        <f t="shared" si="63"/>
        <v>0</v>
      </c>
      <c r="L321" s="31">
        <f t="shared" si="64"/>
        <v>0</v>
      </c>
      <c r="M321" s="31">
        <f t="shared" ca="1" si="58"/>
        <v>-3.6897241649566539E-3</v>
      </c>
      <c r="N321" s="31">
        <f t="shared" ca="1" si="65"/>
        <v>0</v>
      </c>
      <c r="O321" s="52">
        <f t="shared" ca="1" si="66"/>
        <v>0</v>
      </c>
      <c r="P321" s="31">
        <f t="shared" ca="1" si="67"/>
        <v>0</v>
      </c>
      <c r="Q321" s="31">
        <f t="shared" ca="1" si="68"/>
        <v>0</v>
      </c>
      <c r="R321" s="19">
        <f t="shared" ca="1" si="59"/>
        <v>3.6897241649566539E-3</v>
      </c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5">
      <c r="A322" s="87"/>
      <c r="B322" s="87"/>
      <c r="C322" s="87"/>
      <c r="D322" s="89">
        <f t="shared" si="56"/>
        <v>0</v>
      </c>
      <c r="E322" s="89">
        <f t="shared" si="56"/>
        <v>0</v>
      </c>
      <c r="F322" s="31">
        <f t="shared" si="57"/>
        <v>0</v>
      </c>
      <c r="G322" s="31">
        <f t="shared" si="57"/>
        <v>0</v>
      </c>
      <c r="H322" s="31">
        <f t="shared" si="60"/>
        <v>0</v>
      </c>
      <c r="I322" s="31">
        <f t="shared" si="61"/>
        <v>0</v>
      </c>
      <c r="J322" s="31">
        <f t="shared" si="62"/>
        <v>0</v>
      </c>
      <c r="K322" s="31">
        <f t="shared" si="63"/>
        <v>0</v>
      </c>
      <c r="L322" s="31">
        <f t="shared" si="64"/>
        <v>0</v>
      </c>
      <c r="M322" s="31">
        <f t="shared" ca="1" si="58"/>
        <v>-3.6897241649566539E-3</v>
      </c>
      <c r="N322" s="31">
        <f t="shared" ca="1" si="65"/>
        <v>0</v>
      </c>
      <c r="O322" s="52">
        <f t="shared" ca="1" si="66"/>
        <v>0</v>
      </c>
      <c r="P322" s="31">
        <f t="shared" ca="1" si="67"/>
        <v>0</v>
      </c>
      <c r="Q322" s="31">
        <f t="shared" ca="1" si="68"/>
        <v>0</v>
      </c>
      <c r="R322" s="19">
        <f t="shared" ca="1" si="59"/>
        <v>3.6897241649566539E-3</v>
      </c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</row>
    <row r="323" spans="1:35">
      <c r="A323" s="87"/>
      <c r="B323" s="87"/>
      <c r="C323" s="87"/>
      <c r="D323" s="89">
        <f t="shared" si="56"/>
        <v>0</v>
      </c>
      <c r="E323" s="89">
        <f t="shared" si="56"/>
        <v>0</v>
      </c>
      <c r="F323" s="31">
        <f t="shared" si="57"/>
        <v>0</v>
      </c>
      <c r="G323" s="31">
        <f t="shared" si="57"/>
        <v>0</v>
      </c>
      <c r="H323" s="31">
        <f t="shared" si="60"/>
        <v>0</v>
      </c>
      <c r="I323" s="31">
        <f t="shared" si="61"/>
        <v>0</v>
      </c>
      <c r="J323" s="31">
        <f t="shared" si="62"/>
        <v>0</v>
      </c>
      <c r="K323" s="31">
        <f t="shared" si="63"/>
        <v>0</v>
      </c>
      <c r="L323" s="31">
        <f t="shared" si="64"/>
        <v>0</v>
      </c>
      <c r="M323" s="31">
        <f t="shared" ca="1" si="58"/>
        <v>-3.6897241649566539E-3</v>
      </c>
      <c r="N323" s="31">
        <f t="shared" ca="1" si="65"/>
        <v>0</v>
      </c>
      <c r="O323" s="52">
        <f t="shared" ca="1" si="66"/>
        <v>0</v>
      </c>
      <c r="P323" s="31">
        <f t="shared" ca="1" si="67"/>
        <v>0</v>
      </c>
      <c r="Q323" s="31">
        <f t="shared" ca="1" si="68"/>
        <v>0</v>
      </c>
      <c r="R323" s="19">
        <f t="shared" ca="1" si="59"/>
        <v>3.6897241649566539E-3</v>
      </c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</row>
    <row r="324" spans="1:35">
      <c r="A324" s="87"/>
      <c r="B324" s="87"/>
      <c r="C324" s="87"/>
      <c r="D324" s="89">
        <f t="shared" si="56"/>
        <v>0</v>
      </c>
      <c r="E324" s="89">
        <f t="shared" si="56"/>
        <v>0</v>
      </c>
      <c r="F324" s="31">
        <f t="shared" si="57"/>
        <v>0</v>
      </c>
      <c r="G324" s="31">
        <f t="shared" si="57"/>
        <v>0</v>
      </c>
      <c r="H324" s="31">
        <f t="shared" si="60"/>
        <v>0</v>
      </c>
      <c r="I324" s="31">
        <f t="shared" si="61"/>
        <v>0</v>
      </c>
      <c r="J324" s="31">
        <f t="shared" si="62"/>
        <v>0</v>
      </c>
      <c r="K324" s="31">
        <f t="shared" si="63"/>
        <v>0</v>
      </c>
      <c r="L324" s="31">
        <f t="shared" si="64"/>
        <v>0</v>
      </c>
      <c r="M324" s="31">
        <f t="shared" ca="1" si="58"/>
        <v>-3.6897241649566539E-3</v>
      </c>
      <c r="N324" s="31">
        <f t="shared" ca="1" si="65"/>
        <v>0</v>
      </c>
      <c r="O324" s="52">
        <f t="shared" ca="1" si="66"/>
        <v>0</v>
      </c>
      <c r="P324" s="31">
        <f t="shared" ca="1" si="67"/>
        <v>0</v>
      </c>
      <c r="Q324" s="31">
        <f t="shared" ca="1" si="68"/>
        <v>0</v>
      </c>
      <c r="R324" s="19">
        <f t="shared" ca="1" si="59"/>
        <v>3.6897241649566539E-3</v>
      </c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</row>
    <row r="325" spans="1:35">
      <c r="A325" s="87"/>
      <c r="B325" s="87"/>
      <c r="C325" s="87"/>
      <c r="D325" s="89">
        <f t="shared" si="56"/>
        <v>0</v>
      </c>
      <c r="E325" s="89">
        <f t="shared" si="56"/>
        <v>0</v>
      </c>
      <c r="F325" s="31">
        <f t="shared" si="57"/>
        <v>0</v>
      </c>
      <c r="G325" s="31">
        <f t="shared" si="57"/>
        <v>0</v>
      </c>
      <c r="H325" s="31">
        <f t="shared" si="60"/>
        <v>0</v>
      </c>
      <c r="I325" s="31">
        <f t="shared" si="61"/>
        <v>0</v>
      </c>
      <c r="J325" s="31">
        <f t="shared" si="62"/>
        <v>0</v>
      </c>
      <c r="K325" s="31">
        <f t="shared" si="63"/>
        <v>0</v>
      </c>
      <c r="L325" s="31">
        <f t="shared" si="64"/>
        <v>0</v>
      </c>
      <c r="M325" s="31">
        <f t="shared" ca="1" si="58"/>
        <v>-3.6897241649566539E-3</v>
      </c>
      <c r="N325" s="31">
        <f t="shared" ca="1" si="65"/>
        <v>0</v>
      </c>
      <c r="O325" s="52">
        <f t="shared" ca="1" si="66"/>
        <v>0</v>
      </c>
      <c r="P325" s="31">
        <f t="shared" ca="1" si="67"/>
        <v>0</v>
      </c>
      <c r="Q325" s="31">
        <f t="shared" ca="1" si="68"/>
        <v>0</v>
      </c>
      <c r="R325" s="19">
        <f t="shared" ca="1" si="59"/>
        <v>3.6897241649566539E-3</v>
      </c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</row>
    <row r="326" spans="1:35">
      <c r="A326" s="87"/>
      <c r="B326" s="87"/>
      <c r="C326" s="87"/>
      <c r="D326" s="89">
        <f t="shared" si="56"/>
        <v>0</v>
      </c>
      <c r="E326" s="89">
        <f t="shared" si="56"/>
        <v>0</v>
      </c>
      <c r="F326" s="31">
        <f t="shared" si="57"/>
        <v>0</v>
      </c>
      <c r="G326" s="31">
        <f t="shared" si="57"/>
        <v>0</v>
      </c>
      <c r="H326" s="31">
        <f t="shared" si="60"/>
        <v>0</v>
      </c>
      <c r="I326" s="31">
        <f t="shared" si="61"/>
        <v>0</v>
      </c>
      <c r="J326" s="31">
        <f t="shared" si="62"/>
        <v>0</v>
      </c>
      <c r="K326" s="31">
        <f t="shared" si="63"/>
        <v>0</v>
      </c>
      <c r="L326" s="31">
        <f t="shared" si="64"/>
        <v>0</v>
      </c>
      <c r="M326" s="31">
        <f t="shared" ca="1" si="58"/>
        <v>-3.6897241649566539E-3</v>
      </c>
      <c r="N326" s="31">
        <f t="shared" ca="1" si="65"/>
        <v>0</v>
      </c>
      <c r="O326" s="52">
        <f t="shared" ca="1" si="66"/>
        <v>0</v>
      </c>
      <c r="P326" s="31">
        <f t="shared" ca="1" si="67"/>
        <v>0</v>
      </c>
      <c r="Q326" s="31">
        <f t="shared" ca="1" si="68"/>
        <v>0</v>
      </c>
      <c r="R326" s="19">
        <f t="shared" ca="1" si="59"/>
        <v>3.6897241649566539E-3</v>
      </c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</row>
    <row r="327" spans="1:35">
      <c r="A327" s="87"/>
      <c r="B327" s="87"/>
      <c r="C327" s="87"/>
      <c r="D327" s="89">
        <f t="shared" si="56"/>
        <v>0</v>
      </c>
      <c r="E327" s="89">
        <f t="shared" si="56"/>
        <v>0</v>
      </c>
      <c r="F327" s="31">
        <f t="shared" si="57"/>
        <v>0</v>
      </c>
      <c r="G327" s="31">
        <f t="shared" si="57"/>
        <v>0</v>
      </c>
      <c r="H327" s="31">
        <f t="shared" si="60"/>
        <v>0</v>
      </c>
      <c r="I327" s="31">
        <f t="shared" si="61"/>
        <v>0</v>
      </c>
      <c r="J327" s="31">
        <f t="shared" si="62"/>
        <v>0</v>
      </c>
      <c r="K327" s="31">
        <f t="shared" si="63"/>
        <v>0</v>
      </c>
      <c r="L327" s="31">
        <f t="shared" si="64"/>
        <v>0</v>
      </c>
      <c r="M327" s="31">
        <f t="shared" ca="1" si="58"/>
        <v>-3.6897241649566539E-3</v>
      </c>
      <c r="N327" s="31">
        <f t="shared" ca="1" si="65"/>
        <v>0</v>
      </c>
      <c r="O327" s="52">
        <f t="shared" ca="1" si="66"/>
        <v>0</v>
      </c>
      <c r="P327" s="31">
        <f t="shared" ca="1" si="67"/>
        <v>0</v>
      </c>
      <c r="Q327" s="31">
        <f t="shared" ca="1" si="68"/>
        <v>0</v>
      </c>
      <c r="R327" s="19">
        <f t="shared" ca="1" si="59"/>
        <v>3.6897241649566539E-3</v>
      </c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</row>
    <row r="328" spans="1:35">
      <c r="A328" s="87"/>
      <c r="B328" s="87"/>
      <c r="C328" s="87"/>
      <c r="D328" s="89">
        <f t="shared" si="56"/>
        <v>0</v>
      </c>
      <c r="E328" s="89">
        <f t="shared" si="56"/>
        <v>0</v>
      </c>
      <c r="F328" s="31">
        <f t="shared" si="57"/>
        <v>0</v>
      </c>
      <c r="G328" s="31">
        <f t="shared" si="57"/>
        <v>0</v>
      </c>
      <c r="H328" s="31">
        <f t="shared" si="60"/>
        <v>0</v>
      </c>
      <c r="I328" s="31">
        <f t="shared" si="61"/>
        <v>0</v>
      </c>
      <c r="J328" s="31">
        <f t="shared" si="62"/>
        <v>0</v>
      </c>
      <c r="K328" s="31">
        <f t="shared" si="63"/>
        <v>0</v>
      </c>
      <c r="L328" s="31">
        <f t="shared" si="64"/>
        <v>0</v>
      </c>
      <c r="M328" s="31">
        <f t="shared" ca="1" si="58"/>
        <v>-3.6897241649566539E-3</v>
      </c>
      <c r="N328" s="31">
        <f t="shared" ca="1" si="65"/>
        <v>0</v>
      </c>
      <c r="O328" s="52">
        <f t="shared" ca="1" si="66"/>
        <v>0</v>
      </c>
      <c r="P328" s="31">
        <f t="shared" ca="1" si="67"/>
        <v>0</v>
      </c>
      <c r="Q328" s="31">
        <f t="shared" ca="1" si="68"/>
        <v>0</v>
      </c>
      <c r="R328" s="19">
        <f t="shared" ca="1" si="59"/>
        <v>3.6897241649566539E-3</v>
      </c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</row>
    <row r="329" spans="1:35">
      <c r="A329" s="87"/>
      <c r="B329" s="87"/>
      <c r="C329" s="87"/>
      <c r="D329" s="89">
        <f t="shared" si="56"/>
        <v>0</v>
      </c>
      <c r="E329" s="89">
        <f t="shared" si="56"/>
        <v>0</v>
      </c>
      <c r="F329" s="31">
        <f t="shared" si="57"/>
        <v>0</v>
      </c>
      <c r="G329" s="31">
        <f t="shared" si="57"/>
        <v>0</v>
      </c>
      <c r="H329" s="31">
        <f t="shared" si="60"/>
        <v>0</v>
      </c>
      <c r="I329" s="31">
        <f t="shared" si="61"/>
        <v>0</v>
      </c>
      <c r="J329" s="31">
        <f t="shared" si="62"/>
        <v>0</v>
      </c>
      <c r="K329" s="31">
        <f t="shared" si="63"/>
        <v>0</v>
      </c>
      <c r="L329" s="31">
        <f t="shared" si="64"/>
        <v>0</v>
      </c>
      <c r="M329" s="31">
        <f t="shared" ca="1" si="58"/>
        <v>-3.6897241649566539E-3</v>
      </c>
      <c r="N329" s="31">
        <f t="shared" ca="1" si="65"/>
        <v>0</v>
      </c>
      <c r="O329" s="52">
        <f t="shared" ca="1" si="66"/>
        <v>0</v>
      </c>
      <c r="P329" s="31">
        <f t="shared" ca="1" si="67"/>
        <v>0</v>
      </c>
      <c r="Q329" s="31">
        <f t="shared" ca="1" si="68"/>
        <v>0</v>
      </c>
      <c r="R329" s="19">
        <f t="shared" ca="1" si="59"/>
        <v>3.6897241649566539E-3</v>
      </c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</row>
    <row r="330" spans="1:35">
      <c r="A330" s="87"/>
      <c r="B330" s="87"/>
      <c r="C330" s="87"/>
      <c r="D330" s="89">
        <f t="shared" si="56"/>
        <v>0</v>
      </c>
      <c r="E330" s="89">
        <f t="shared" si="56"/>
        <v>0</v>
      </c>
      <c r="F330" s="31">
        <f t="shared" si="57"/>
        <v>0</v>
      </c>
      <c r="G330" s="31">
        <f t="shared" si="57"/>
        <v>0</v>
      </c>
      <c r="H330" s="31">
        <f t="shared" si="60"/>
        <v>0</v>
      </c>
      <c r="I330" s="31">
        <f t="shared" si="61"/>
        <v>0</v>
      </c>
      <c r="J330" s="31">
        <f t="shared" si="62"/>
        <v>0</v>
      </c>
      <c r="K330" s="31">
        <f t="shared" si="63"/>
        <v>0</v>
      </c>
      <c r="L330" s="31">
        <f t="shared" si="64"/>
        <v>0</v>
      </c>
      <c r="M330" s="31">
        <f t="shared" ca="1" si="58"/>
        <v>-3.6897241649566539E-3</v>
      </c>
      <c r="N330" s="31">
        <f t="shared" ca="1" si="65"/>
        <v>0</v>
      </c>
      <c r="O330" s="52">
        <f t="shared" ca="1" si="66"/>
        <v>0</v>
      </c>
      <c r="P330" s="31">
        <f t="shared" ca="1" si="67"/>
        <v>0</v>
      </c>
      <c r="Q330" s="31">
        <f t="shared" ca="1" si="68"/>
        <v>0</v>
      </c>
      <c r="R330" s="19">
        <f t="shared" ca="1" si="59"/>
        <v>3.6897241649566539E-3</v>
      </c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</row>
    <row r="331" spans="1:35">
      <c r="A331" s="87"/>
      <c r="B331" s="87"/>
      <c r="C331" s="87"/>
      <c r="D331" s="89">
        <f t="shared" si="56"/>
        <v>0</v>
      </c>
      <c r="E331" s="89">
        <f t="shared" si="56"/>
        <v>0</v>
      </c>
      <c r="F331" s="31">
        <f t="shared" si="57"/>
        <v>0</v>
      </c>
      <c r="G331" s="31">
        <f t="shared" si="57"/>
        <v>0</v>
      </c>
      <c r="H331" s="31">
        <f t="shared" si="60"/>
        <v>0</v>
      </c>
      <c r="I331" s="31">
        <f t="shared" si="61"/>
        <v>0</v>
      </c>
      <c r="J331" s="31">
        <f t="shared" si="62"/>
        <v>0</v>
      </c>
      <c r="K331" s="31">
        <f t="shared" si="63"/>
        <v>0</v>
      </c>
      <c r="L331" s="31">
        <f t="shared" si="64"/>
        <v>0</v>
      </c>
      <c r="M331" s="31">
        <f t="shared" ca="1" si="58"/>
        <v>-3.6897241649566539E-3</v>
      </c>
      <c r="N331" s="31">
        <f t="shared" ca="1" si="65"/>
        <v>0</v>
      </c>
      <c r="O331" s="52">
        <f t="shared" ca="1" si="66"/>
        <v>0</v>
      </c>
      <c r="P331" s="31">
        <f t="shared" ca="1" si="67"/>
        <v>0</v>
      </c>
      <c r="Q331" s="31">
        <f t="shared" ca="1" si="68"/>
        <v>0</v>
      </c>
      <c r="R331" s="19">
        <f t="shared" ca="1" si="59"/>
        <v>3.6897241649566539E-3</v>
      </c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</row>
    <row r="332" spans="1:35">
      <c r="A332" s="87"/>
      <c r="B332" s="87"/>
      <c r="C332" s="87"/>
      <c r="D332" s="89">
        <f t="shared" si="56"/>
        <v>0</v>
      </c>
      <c r="E332" s="89">
        <f t="shared" si="56"/>
        <v>0</v>
      </c>
      <c r="F332" s="31">
        <f t="shared" si="57"/>
        <v>0</v>
      </c>
      <c r="G332" s="31">
        <f t="shared" si="57"/>
        <v>0</v>
      </c>
      <c r="H332" s="31">
        <f t="shared" si="60"/>
        <v>0</v>
      </c>
      <c r="I332" s="31">
        <f t="shared" si="61"/>
        <v>0</v>
      </c>
      <c r="J332" s="31">
        <f t="shared" si="62"/>
        <v>0</v>
      </c>
      <c r="K332" s="31">
        <f t="shared" si="63"/>
        <v>0</v>
      </c>
      <c r="L332" s="31">
        <f t="shared" si="64"/>
        <v>0</v>
      </c>
      <c r="M332" s="31">
        <f t="shared" ca="1" si="58"/>
        <v>-3.6897241649566539E-3</v>
      </c>
      <c r="N332" s="31">
        <f t="shared" ca="1" si="65"/>
        <v>0</v>
      </c>
      <c r="O332" s="52">
        <f t="shared" ca="1" si="66"/>
        <v>0</v>
      </c>
      <c r="P332" s="31">
        <f t="shared" ca="1" si="67"/>
        <v>0</v>
      </c>
      <c r="Q332" s="31">
        <f t="shared" ca="1" si="68"/>
        <v>0</v>
      </c>
      <c r="R332" s="19">
        <f t="shared" ca="1" si="59"/>
        <v>3.6897241649566539E-3</v>
      </c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</row>
    <row r="333" spans="1:35">
      <c r="A333" s="87"/>
      <c r="B333" s="87"/>
      <c r="C333" s="87"/>
      <c r="D333" s="89">
        <f t="shared" si="56"/>
        <v>0</v>
      </c>
      <c r="E333" s="89">
        <f t="shared" si="56"/>
        <v>0</v>
      </c>
      <c r="F333" s="31">
        <f t="shared" si="57"/>
        <v>0</v>
      </c>
      <c r="G333" s="31">
        <f t="shared" si="57"/>
        <v>0</v>
      </c>
      <c r="H333" s="31">
        <f t="shared" si="60"/>
        <v>0</v>
      </c>
      <c r="I333" s="31">
        <f t="shared" si="61"/>
        <v>0</v>
      </c>
      <c r="J333" s="31">
        <f t="shared" si="62"/>
        <v>0</v>
      </c>
      <c r="K333" s="31">
        <f t="shared" si="63"/>
        <v>0</v>
      </c>
      <c r="L333" s="31">
        <f t="shared" si="64"/>
        <v>0</v>
      </c>
      <c r="M333" s="31">
        <f t="shared" ca="1" si="58"/>
        <v>-3.6897241649566539E-3</v>
      </c>
      <c r="N333" s="31">
        <f t="shared" ca="1" si="65"/>
        <v>0</v>
      </c>
      <c r="O333" s="52">
        <f t="shared" ca="1" si="66"/>
        <v>0</v>
      </c>
      <c r="P333" s="31">
        <f t="shared" ca="1" si="67"/>
        <v>0</v>
      </c>
      <c r="Q333" s="31">
        <f t="shared" ca="1" si="68"/>
        <v>0</v>
      </c>
      <c r="R333" s="19">
        <f t="shared" ca="1" si="59"/>
        <v>3.6897241649566539E-3</v>
      </c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</row>
    <row r="334" spans="1:35">
      <c r="A334" s="87"/>
      <c r="B334" s="87"/>
      <c r="C334" s="87"/>
      <c r="D334" s="89">
        <f t="shared" si="56"/>
        <v>0</v>
      </c>
      <c r="E334" s="89">
        <f t="shared" si="56"/>
        <v>0</v>
      </c>
      <c r="F334" s="31">
        <f t="shared" si="57"/>
        <v>0</v>
      </c>
      <c r="G334" s="31">
        <f t="shared" si="57"/>
        <v>0</v>
      </c>
      <c r="H334" s="31">
        <f t="shared" si="60"/>
        <v>0</v>
      </c>
      <c r="I334" s="31">
        <f t="shared" si="61"/>
        <v>0</v>
      </c>
      <c r="J334" s="31">
        <f t="shared" si="62"/>
        <v>0</v>
      </c>
      <c r="K334" s="31">
        <f t="shared" si="63"/>
        <v>0</v>
      </c>
      <c r="L334" s="31">
        <f t="shared" si="64"/>
        <v>0</v>
      </c>
      <c r="M334" s="31">
        <f t="shared" ca="1" si="58"/>
        <v>-3.6897241649566539E-3</v>
      </c>
      <c r="N334" s="31">
        <f t="shared" ca="1" si="65"/>
        <v>0</v>
      </c>
      <c r="O334" s="52">
        <f t="shared" ca="1" si="66"/>
        <v>0</v>
      </c>
      <c r="P334" s="31">
        <f t="shared" ca="1" si="67"/>
        <v>0</v>
      </c>
      <c r="Q334" s="31">
        <f t="shared" ca="1" si="68"/>
        <v>0</v>
      </c>
      <c r="R334" s="19">
        <f t="shared" ca="1" si="59"/>
        <v>3.6897241649566539E-3</v>
      </c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</row>
    <row r="335" spans="1:35">
      <c r="A335" s="87"/>
      <c r="B335" s="87"/>
      <c r="C335" s="87"/>
      <c r="D335" s="89">
        <f t="shared" si="56"/>
        <v>0</v>
      </c>
      <c r="E335" s="89">
        <f t="shared" si="56"/>
        <v>0</v>
      </c>
      <c r="F335" s="31">
        <f t="shared" si="57"/>
        <v>0</v>
      </c>
      <c r="G335" s="31">
        <f t="shared" si="57"/>
        <v>0</v>
      </c>
      <c r="H335" s="31">
        <f t="shared" si="60"/>
        <v>0</v>
      </c>
      <c r="I335" s="31">
        <f t="shared" si="61"/>
        <v>0</v>
      </c>
      <c r="J335" s="31">
        <f t="shared" si="62"/>
        <v>0</v>
      </c>
      <c r="K335" s="31">
        <f t="shared" si="63"/>
        <v>0</v>
      </c>
      <c r="L335" s="31">
        <f t="shared" si="64"/>
        <v>0</v>
      </c>
      <c r="M335" s="31">
        <f t="shared" ca="1" si="58"/>
        <v>-3.6897241649566539E-3</v>
      </c>
      <c r="N335" s="31">
        <f t="shared" ca="1" si="65"/>
        <v>0</v>
      </c>
      <c r="O335" s="52">
        <f t="shared" ca="1" si="66"/>
        <v>0</v>
      </c>
      <c r="P335" s="31">
        <f t="shared" ca="1" si="67"/>
        <v>0</v>
      </c>
      <c r="Q335" s="31">
        <f t="shared" ca="1" si="68"/>
        <v>0</v>
      </c>
      <c r="R335" s="19">
        <f t="shared" ca="1" si="59"/>
        <v>3.6897241649566539E-3</v>
      </c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</row>
    <row r="336" spans="1:35">
      <c r="A336" s="87"/>
      <c r="B336" s="87"/>
      <c r="C336" s="87"/>
      <c r="D336" s="89">
        <f t="shared" si="56"/>
        <v>0</v>
      </c>
      <c r="E336" s="89">
        <f t="shared" si="56"/>
        <v>0</v>
      </c>
      <c r="F336" s="31">
        <f t="shared" si="57"/>
        <v>0</v>
      </c>
      <c r="G336" s="31">
        <f t="shared" si="57"/>
        <v>0</v>
      </c>
      <c r="H336" s="31">
        <f t="shared" si="60"/>
        <v>0</v>
      </c>
      <c r="I336" s="31">
        <f t="shared" si="61"/>
        <v>0</v>
      </c>
      <c r="J336" s="31">
        <f t="shared" si="62"/>
        <v>0</v>
      </c>
      <c r="K336" s="31">
        <f t="shared" si="63"/>
        <v>0</v>
      </c>
      <c r="L336" s="31">
        <f t="shared" si="64"/>
        <v>0</v>
      </c>
      <c r="M336" s="31">
        <f t="shared" ca="1" si="58"/>
        <v>-3.6897241649566539E-3</v>
      </c>
      <c r="N336" s="31">
        <f t="shared" ca="1" si="65"/>
        <v>0</v>
      </c>
      <c r="O336" s="52">
        <f t="shared" ca="1" si="66"/>
        <v>0</v>
      </c>
      <c r="P336" s="31">
        <f t="shared" ca="1" si="67"/>
        <v>0</v>
      </c>
      <c r="Q336" s="31">
        <f t="shared" ca="1" si="68"/>
        <v>0</v>
      </c>
      <c r="R336" s="19">
        <f t="shared" ca="1" si="59"/>
        <v>3.6897241649566539E-3</v>
      </c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5">
      <c r="A337" s="87"/>
      <c r="B337" s="87"/>
      <c r="C337" s="87"/>
      <c r="D337" s="89">
        <f>A337/A$18</f>
        <v>0</v>
      </c>
      <c r="E337" s="89">
        <f>B337/B$18</f>
        <v>0</v>
      </c>
      <c r="F337" s="31">
        <f>$C337*D337</f>
        <v>0</v>
      </c>
      <c r="G337" s="31">
        <f>$C337*E337</f>
        <v>0</v>
      </c>
      <c r="H337" s="31">
        <f>C337*D337*D337</f>
        <v>0</v>
      </c>
      <c r="I337" s="31">
        <f>C337*D337*D337*D337</f>
        <v>0</v>
      </c>
      <c r="J337" s="31">
        <f>C337*D337*D337*D337*D337</f>
        <v>0</v>
      </c>
      <c r="K337" s="31">
        <f>C337*E337*D337</f>
        <v>0</v>
      </c>
      <c r="L337" s="31">
        <f>C337*E337*D337*D337</f>
        <v>0</v>
      </c>
      <c r="M337" s="31">
        <f t="shared" ca="1" si="58"/>
        <v>-3.6897241649566539E-3</v>
      </c>
      <c r="N337" s="31">
        <f ca="1">C337*(M337-E337)^2</f>
        <v>0</v>
      </c>
      <c r="O337" s="52">
        <f ca="1">(C337*O$1-O$2*F337+O$3*H337)^2</f>
        <v>0</v>
      </c>
      <c r="P337" s="31">
        <f ca="1">(-C337*O$2+O$4*F337-O$5*H337)^2</f>
        <v>0</v>
      </c>
      <c r="Q337" s="31">
        <f ca="1">+(C337*O$3-F337*O$5+H337*O$6)^2</f>
        <v>0</v>
      </c>
      <c r="R337" s="19">
        <f t="shared" ca="1" si="59"/>
        <v>3.6897241649566539E-3</v>
      </c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</row>
    <row r="338" spans="1: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</row>
    <row r="339" spans="1: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</row>
    <row r="341" spans="1: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</row>
    <row r="344" spans="1: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</row>
    <row r="345" spans="1: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</row>
    <row r="346" spans="1: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</row>
    <row r="347" spans="1: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</row>
    <row r="348" spans="1: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</row>
    <row r="349" spans="1: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</row>
    <row r="350" spans="1: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</row>
    <row r="351" spans="1: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</row>
    <row r="352" spans="1: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</row>
    <row r="353" spans="1: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</row>
    <row r="354" spans="1: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</row>
    <row r="355" spans="1: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</row>
    <row r="357" spans="1: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</row>
    <row r="359" spans="1: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</row>
    <row r="360" spans="1: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</row>
    <row r="361" spans="1: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</row>
    <row r="362" spans="1: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</row>
    <row r="365" spans="1: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</row>
    <row r="366" spans="1: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</row>
    <row r="367" spans="1: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</row>
    <row r="368" spans="1: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</row>
    <row r="369" spans="1: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</row>
    <row r="370" spans="1: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</row>
    <row r="371" spans="1: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</row>
    <row r="372" spans="1: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</row>
    <row r="373" spans="1: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</row>
    <row r="374" spans="1: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1: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</row>
    <row r="376" spans="1: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</row>
    <row r="377" spans="1: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</row>
    <row r="378" spans="1: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</row>
    <row r="380" spans="1: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</row>
    <row r="381" spans="1: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</row>
    <row r="382" spans="1: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</row>
    <row r="383" spans="1: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</row>
    <row r="385" spans="1: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</row>
    <row r="386" spans="1: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</row>
    <row r="387" spans="1: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</row>
    <row r="388" spans="1: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</row>
    <row r="389" spans="1: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</row>
    <row r="390" spans="1: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</row>
    <row r="392" spans="1: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</row>
    <row r="393" spans="1: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</row>
    <row r="394" spans="1: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</row>
    <row r="395" spans="1: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</row>
    <row r="396" spans="1: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</row>
    <row r="397" spans="1: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</row>
    <row r="398" spans="1:3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</row>
    <row r="399" spans="1:3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</row>
    <row r="400" spans="1:3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</row>
    <row r="402" spans="1:3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</row>
    <row r="403" spans="1:3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</row>
    <row r="404" spans="1:3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</row>
    <row r="405" spans="1:3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</row>
    <row r="407" spans="1:3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</row>
    <row r="408" spans="1:3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1:3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</row>
    <row r="410" spans="1:3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</row>
    <row r="411" spans="1:3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</row>
    <row r="412" spans="1:3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</row>
    <row r="413" spans="1:3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</row>
    <row r="414" spans="1:3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</row>
    <row r="415" spans="1:3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</row>
    <row r="416" spans="1:3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</row>
    <row r="417" spans="1:3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</row>
    <row r="418" spans="1:3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</row>
    <row r="419" spans="1:3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</row>
    <row r="420" spans="1:3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</row>
    <row r="421" spans="1: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</row>
    <row r="423" spans="1:3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</row>
    <row r="424" spans="1:3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</row>
    <row r="425" spans="1:3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</row>
    <row r="426" spans="1:3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</row>
    <row r="428" spans="1:3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</row>
    <row r="429" spans="1:3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</row>
    <row r="430" spans="1:3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</row>
    <row r="431" spans="1:3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</row>
    <row r="432" spans="1:3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</row>
    <row r="433" spans="1:3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</row>
    <row r="434" spans="1:3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</row>
    <row r="435" spans="1: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</row>
    <row r="436" spans="1:3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</row>
    <row r="437" spans="1:3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</row>
    <row r="438" spans="1:3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</row>
    <row r="439" spans="1:3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</row>
    <row r="440" spans="1:3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1:3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</row>
    <row r="442" spans="1:3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</row>
    <row r="444" spans="1:3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</row>
    <row r="445" spans="1:3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</row>
    <row r="446" spans="1:3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</row>
    <row r="447" spans="1:3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</row>
    <row r="449" spans="1:3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</row>
    <row r="450" spans="1:3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</row>
    <row r="451" spans="1:3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</row>
    <row r="452" spans="1:3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</row>
    <row r="453" spans="1:3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</row>
    <row r="454" spans="1:3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</row>
    <row r="455" spans="1:3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</row>
    <row r="456" spans="1:3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</row>
    <row r="457" spans="1:3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</row>
    <row r="458" spans="1:3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</row>
    <row r="459" spans="1:3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</row>
    <row r="460" spans="1:3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</row>
    <row r="461" spans="1:3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</row>
    <row r="462" spans="1:3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</row>
    <row r="463" spans="1:3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</row>
    <row r="465" spans="1:3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</row>
    <row r="466" spans="1:3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</row>
    <row r="467" spans="1:3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</row>
    <row r="468" spans="1:3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</row>
    <row r="470" spans="1:3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</row>
    <row r="471" spans="1:3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</row>
    <row r="472" spans="1:3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</row>
    <row r="473" spans="1:3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1: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</row>
    <row r="475" spans="1:3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</row>
    <row r="476" spans="1:3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</row>
    <row r="477" spans="1:3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</row>
    <row r="478" spans="1:3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</row>
    <row r="479" spans="1:3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</row>
    <row r="480" spans="1:3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</row>
    <row r="481" spans="1:3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</row>
    <row r="482" spans="1:3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</row>
    <row r="483" spans="1:3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</row>
    <row r="484" spans="1:3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</row>
    <row r="486" spans="1:3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</row>
    <row r="487" spans="1:3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</row>
    <row r="488" spans="1:3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</row>
    <row r="489" spans="1:3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</row>
    <row r="491" spans="1:3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</row>
    <row r="492" spans="1:3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</row>
    <row r="493" spans="1:3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</row>
    <row r="494" spans="1:3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</row>
    <row r="495" spans="1:3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</row>
    <row r="496" spans="1:3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</row>
    <row r="497" spans="1:3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</row>
    <row r="498" spans="1:3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</row>
    <row r="499" spans="1:3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</row>
    <row r="500" spans="1:3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</row>
    <row r="501" spans="1:3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</row>
    <row r="502" spans="1:3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</row>
    <row r="503" spans="1:3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</row>
    <row r="504" spans="1:3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</row>
    <row r="505" spans="1:3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1:3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</row>
    <row r="508" spans="1:3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</row>
    <row r="509" spans="1:3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</row>
    <row r="510" spans="1:3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</row>
    <row r="512" spans="1:3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</row>
    <row r="513" spans="1:3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</row>
    <row r="514" spans="1:3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</row>
    <row r="515" spans="1:3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</row>
    <row r="516" spans="1:3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</row>
    <row r="517" spans="1:3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</row>
    <row r="518" spans="1:3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</row>
    <row r="519" spans="1:3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</row>
    <row r="520" spans="1:3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</row>
    <row r="521" spans="1:3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</row>
    <row r="522" spans="1:3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</row>
    <row r="523" spans="1:3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</row>
    <row r="524" spans="1:3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</row>
    <row r="525" spans="1:3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</row>
    <row r="526" spans="1:3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</row>
    <row r="528" spans="1: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</row>
    <row r="529" spans="1:3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</row>
    <row r="530" spans="1:3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</row>
    <row r="531" spans="1:3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</row>
    <row r="533" spans="1:3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</row>
    <row r="534" spans="1:3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1: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</row>
    <row r="536" spans="1:3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</row>
    <row r="537" spans="1:3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</row>
    <row r="538" spans="1:3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</row>
    <row r="539" spans="1:3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1:3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</row>
    <row r="541" spans="1:3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</row>
    <row r="542" spans="1:3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</row>
    <row r="543" spans="1:3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</row>
    <row r="544" spans="1:3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</row>
    <row r="545" spans="1:3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</row>
    <row r="546" spans="1:3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</row>
    <row r="547" spans="1:3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</row>
    <row r="549" spans="1:3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1:3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</row>
    <row r="551" spans="1:3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</row>
    <row r="552" spans="1:3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</row>
    <row r="554" spans="1:3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</row>
    <row r="555" spans="1:3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</row>
    <row r="556" spans="1:3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</row>
    <row r="557" spans="1:3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</row>
    <row r="558" spans="1:3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</row>
    <row r="559" spans="1:3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</row>
    <row r="560" spans="1:3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</row>
    <row r="561" spans="1:3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</row>
    <row r="562" spans="1:3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</row>
    <row r="563" spans="1:3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</row>
    <row r="564" spans="1:3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</row>
    <row r="565" spans="1:3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</row>
    <row r="566" spans="1:3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</row>
    <row r="567" spans="1:3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</row>
    <row r="568" spans="1:3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</row>
    <row r="570" spans="1:3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</row>
    <row r="571" spans="1:3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</row>
    <row r="572" spans="1:3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1:3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</row>
    <row r="575" spans="1:3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</row>
    <row r="576" spans="1:3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</row>
    <row r="577" spans="1:3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</row>
    <row r="578" spans="1:3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</row>
    <row r="579" spans="1:3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</row>
    <row r="580" spans="1: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</row>
    <row r="581" spans="1:3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</row>
    <row r="582" spans="1:3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</row>
    <row r="583" spans="1:3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</row>
    <row r="584" spans="1:3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</row>
    <row r="585" spans="1:3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</row>
    <row r="586" spans="1:3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</row>
    <row r="587" spans="1:3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</row>
    <row r="588" spans="1:3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</row>
    <row r="589" spans="1:3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</row>
    <row r="591" spans="1:3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</row>
    <row r="592" spans="1:3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</row>
    <row r="593" spans="1:3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</row>
    <row r="594" spans="1:3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</row>
    <row r="596" spans="1:3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</row>
    <row r="597" spans="1:3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</row>
    <row r="598" spans="1:3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</row>
    <row r="599" spans="1:3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</row>
    <row r="600" spans="1:3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</row>
    <row r="601" spans="1:3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</row>
    <row r="602" spans="1:3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</row>
    <row r="603" spans="1:3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</row>
    <row r="604" spans="1:3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</row>
    <row r="605" spans="1:3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</row>
    <row r="606" spans="1:3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</row>
    <row r="607" spans="1:3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</row>
    <row r="608" spans="1:3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</row>
    <row r="609" spans="1:3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</row>
    <row r="610" spans="1:3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</row>
    <row r="612" spans="1:3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</row>
    <row r="613" spans="1:3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</row>
    <row r="614" spans="1:3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</row>
    <row r="615" spans="1:3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</row>
    <row r="617" spans="1:3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</row>
    <row r="618" spans="1:3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</row>
    <row r="619" spans="1:3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</row>
    <row r="620" spans="1:3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</row>
    <row r="621" spans="1:3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</row>
    <row r="622" spans="1:3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</row>
    <row r="623" spans="1:3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</row>
    <row r="624" spans="1:3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</row>
    <row r="625" spans="1:3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</row>
    <row r="626" spans="1:3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</row>
    <row r="627" spans="1:3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</row>
    <row r="628" spans="1:3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</row>
    <row r="629" spans="1:3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</row>
    <row r="630" spans="1:3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</row>
    <row r="631" spans="1:3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</row>
    <row r="633" spans="1: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</row>
    <row r="634" spans="1:3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</row>
    <row r="635" spans="1: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</row>
    <row r="636" spans="1:3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</row>
    <row r="638" spans="1:3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</row>
    <row r="639" spans="1:3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</row>
    <row r="640" spans="1:3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</row>
    <row r="641" spans="1:3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</row>
    <row r="642" spans="1:3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</row>
    <row r="643" spans="1:3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</row>
    <row r="644" spans="1:3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</row>
    <row r="645" spans="1:3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</row>
    <row r="646" spans="1:3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</row>
    <row r="647" spans="1:3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</row>
    <row r="648" spans="1:3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</row>
    <row r="649" spans="1:3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</row>
    <row r="650" spans="1:3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</row>
    <row r="651" spans="1:3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</row>
    <row r="652" spans="1:3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</row>
    <row r="653" spans="1:3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</row>
    <row r="654" spans="1:3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</row>
    <row r="655" spans="1:3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</row>
    <row r="656" spans="1:3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</row>
    <row r="657" spans="1:3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</row>
    <row r="658" spans="1:3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</row>
    <row r="659" spans="1:3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</row>
    <row r="660" spans="1:3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</row>
    <row r="661" spans="1:3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</row>
    <row r="662" spans="1:3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</row>
    <row r="663" spans="1:3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</row>
    <row r="664" spans="1:3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</row>
    <row r="665" spans="1:3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</row>
    <row r="666" spans="1:3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</row>
    <row r="667" spans="1:3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</row>
    <row r="668" spans="1:3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</row>
    <row r="669" spans="1:3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</row>
    <row r="670" spans="1:3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</row>
    <row r="671" spans="1:3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</row>
    <row r="672" spans="1:3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</row>
    <row r="673" spans="1:3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</row>
    <row r="674" spans="1:3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</row>
    <row r="675" spans="1:3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</row>
    <row r="676" spans="1:3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</row>
    <row r="677" spans="1:3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</row>
    <row r="678" spans="1:3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</row>
    <row r="679" spans="1:3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</row>
    <row r="680" spans="1:3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</row>
    <row r="681" spans="1:3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</row>
    <row r="682" spans="1:3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</row>
    <row r="683" spans="1:3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</row>
    <row r="684" spans="1:3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</row>
    <row r="685" spans="1:3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</row>
    <row r="686" spans="1: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</row>
    <row r="687" spans="1:3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</row>
    <row r="688" spans="1:3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</row>
    <row r="689" spans="1:3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</row>
    <row r="690" spans="1:3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</row>
    <row r="691" spans="1:3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</row>
    <row r="692" spans="1:3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</row>
    <row r="693" spans="1:3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</row>
    <row r="694" spans="1:3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</row>
    <row r="695" spans="1:3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</row>
    <row r="696" spans="1:3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</row>
    <row r="697" spans="1:3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</row>
    <row r="698" spans="1:3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</row>
    <row r="699" spans="1:3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3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</row>
    <row r="701" spans="1:3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</row>
    <row r="702" spans="1:3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</row>
    <row r="703" spans="1:3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</row>
    <row r="704" spans="1:3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</row>
    <row r="705" spans="1:3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</row>
    <row r="706" spans="1:3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</row>
    <row r="707" spans="1:3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</row>
    <row r="708" spans="1:3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</row>
    <row r="709" spans="1:3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</row>
    <row r="710" spans="1:3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</row>
    <row r="711" spans="1:3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</row>
    <row r="712" spans="1:3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</row>
    <row r="713" spans="1:3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</row>
    <row r="714" spans="1:3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</row>
    <row r="715" spans="1:3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</row>
    <row r="716" spans="1:3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</row>
    <row r="717" spans="1:3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</row>
    <row r="718" spans="1:3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</row>
    <row r="719" spans="1:3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</row>
    <row r="720" spans="1:3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</row>
    <row r="721" spans="1:3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</row>
    <row r="722" spans="1:3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</row>
    <row r="723" spans="1:3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</row>
    <row r="724" spans="1:3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</row>
    <row r="725" spans="1:3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</row>
    <row r="726" spans="1:3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</row>
    <row r="727" spans="1:3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</row>
    <row r="728" spans="1:3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</row>
    <row r="729" spans="1:3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</row>
    <row r="730" spans="1:3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</row>
    <row r="731" spans="1:3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</row>
    <row r="732" spans="1:3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</row>
    <row r="733" spans="1:3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</row>
    <row r="734" spans="1:3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</row>
    <row r="735" spans="1: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</row>
    <row r="736" spans="1:3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</row>
    <row r="737" spans="1:3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</row>
    <row r="738" spans="1:3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</row>
    <row r="739" spans="1: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</row>
    <row r="740" spans="1:3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</row>
    <row r="741" spans="1:3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</row>
    <row r="742" spans="1:3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</row>
    <row r="743" spans="1:3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</row>
    <row r="744" spans="1:3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</row>
    <row r="745" spans="1:3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</row>
    <row r="746" spans="1:3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</row>
    <row r="747" spans="1:3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</row>
    <row r="748" spans="1:3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</row>
    <row r="749" spans="1:3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</row>
    <row r="750" spans="1:3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</row>
    <row r="751" spans="1:3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</row>
    <row r="752" spans="1:3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</row>
    <row r="753" spans="1:3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</row>
    <row r="754" spans="1:3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</row>
    <row r="755" spans="1:3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</row>
    <row r="756" spans="1:3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</row>
    <row r="757" spans="1:3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</row>
    <row r="758" spans="1:3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</row>
    <row r="759" spans="1:3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</row>
    <row r="760" spans="1:3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</row>
    <row r="761" spans="1:3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</row>
    <row r="762" spans="1:3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</row>
    <row r="763" spans="1:3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</row>
    <row r="764" spans="1:3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</row>
    <row r="765" spans="1:3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</row>
    <row r="766" spans="1:3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</row>
    <row r="767" spans="1:3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</row>
    <row r="768" spans="1:3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</row>
    <row r="769" spans="1:3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</row>
    <row r="770" spans="1:3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</row>
    <row r="771" spans="1:3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</row>
    <row r="772" spans="1:3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</row>
    <row r="773" spans="1:3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</row>
    <row r="774" spans="1:3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</row>
    <row r="775" spans="1:3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</row>
    <row r="776" spans="1:3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</row>
    <row r="777" spans="1:3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</row>
    <row r="778" spans="1:3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</row>
    <row r="779" spans="1:3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</row>
    <row r="780" spans="1:3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</row>
    <row r="781" spans="1:3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</row>
    <row r="782" spans="1:3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</row>
    <row r="783" spans="1:3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</row>
    <row r="784" spans="1:3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</row>
    <row r="785" spans="1:3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</row>
    <row r="786" spans="1:3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</row>
    <row r="787" spans="1:3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</row>
    <row r="788" spans="1:3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</row>
    <row r="789" spans="1:3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</row>
    <row r="790" spans="1:3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</row>
    <row r="791" spans="1:3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</row>
    <row r="792" spans="1: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</row>
    <row r="793" spans="1:3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</row>
    <row r="794" spans="1:3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</row>
    <row r="795" spans="1:3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</row>
    <row r="796" spans="1:3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</row>
    <row r="797" spans="1:3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</row>
    <row r="798" spans="1:3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</row>
    <row r="799" spans="1:3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</row>
    <row r="800" spans="1:3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</row>
    <row r="801" spans="1:3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</row>
    <row r="802" spans="1:3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</row>
    <row r="803" spans="1:3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</row>
    <row r="804" spans="1:3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</row>
    <row r="805" spans="1:3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</row>
    <row r="806" spans="1:3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</row>
    <row r="807" spans="1:3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</row>
    <row r="808" spans="1:3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</row>
    <row r="809" spans="1:3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</row>
    <row r="810" spans="1:3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</row>
    <row r="811" spans="1:3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</row>
    <row r="812" spans="1:3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</row>
    <row r="813" spans="1:3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</row>
    <row r="814" spans="1:3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</row>
    <row r="815" spans="1:3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</row>
    <row r="816" spans="1:3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</row>
    <row r="817" spans="1:3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</row>
    <row r="818" spans="1:3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</row>
    <row r="819" spans="1:3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</row>
    <row r="820" spans="1:3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</row>
    <row r="821" spans="1:3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</row>
    <row r="822" spans="1:3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</row>
    <row r="823" spans="1:3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</row>
    <row r="824" spans="1:3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</row>
    <row r="825" spans="1:3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</row>
    <row r="826" spans="1:3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</row>
    <row r="827" spans="1:3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</row>
    <row r="828" spans="1:3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</row>
    <row r="829" spans="1:3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</row>
    <row r="830" spans="1:3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</row>
    <row r="831" spans="1:3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</row>
    <row r="832" spans="1:3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</row>
    <row r="833" spans="1:3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</row>
    <row r="834" spans="1:3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</row>
    <row r="835" spans="1: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</row>
    <row r="836" spans="1:3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</row>
    <row r="837" spans="1:3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</row>
    <row r="838" spans="1:3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</row>
    <row r="839" spans="1:3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</row>
    <row r="840" spans="1:3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</row>
    <row r="841" spans="1:3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</row>
    <row r="842" spans="1:3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</row>
    <row r="843" spans="1:3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</row>
    <row r="844" spans="1:3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</row>
    <row r="845" spans="1: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</row>
    <row r="846" spans="1:3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</row>
    <row r="847" spans="1:3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</row>
    <row r="848" spans="1:3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</row>
    <row r="849" spans="1:3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</row>
    <row r="850" spans="1:3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</row>
    <row r="851" spans="1:3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</row>
    <row r="852" spans="1:3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</row>
    <row r="853" spans="1:3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</row>
    <row r="854" spans="1:3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</row>
    <row r="855" spans="1:3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</row>
    <row r="856" spans="1:3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</row>
    <row r="857" spans="1:3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</row>
    <row r="858" spans="1:3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</row>
    <row r="859" spans="1:3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</row>
    <row r="860" spans="1:3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</row>
    <row r="861" spans="1:3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</row>
    <row r="862" spans="1:3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</row>
    <row r="863" spans="1:3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</row>
    <row r="864" spans="1:3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</row>
    <row r="865" spans="1:3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</row>
    <row r="866" spans="1:3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</row>
    <row r="867" spans="1:3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</row>
    <row r="868" spans="1:3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</row>
    <row r="869" spans="1:3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</row>
    <row r="870" spans="1:3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</row>
    <row r="871" spans="1:3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</row>
    <row r="872" spans="1:3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</row>
    <row r="873" spans="1:3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</row>
    <row r="874" spans="1:3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</row>
    <row r="875" spans="1:3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</row>
    <row r="876" spans="1:3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</row>
    <row r="877" spans="1:3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</row>
    <row r="878" spans="1:3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</row>
    <row r="879" spans="1:3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</row>
    <row r="880" spans="1:3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</row>
    <row r="881" spans="1:3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</row>
    <row r="882" spans="1:3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</row>
    <row r="883" spans="1:3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</row>
    <row r="884" spans="1:3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</row>
    <row r="885" spans="1:3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</row>
    <row r="886" spans="1:3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</row>
    <row r="887" spans="1:3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</row>
    <row r="888" spans="1:3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</row>
    <row r="889" spans="1:3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</row>
    <row r="890" spans="1:3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</row>
    <row r="891" spans="1:3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</row>
    <row r="892" spans="1:3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</row>
    <row r="893" spans="1:3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</row>
    <row r="894" spans="1:3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</row>
    <row r="895" spans="1:3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</row>
    <row r="896" spans="1:3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</row>
    <row r="897" spans="1:3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</row>
    <row r="898" spans="1: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</row>
    <row r="899" spans="1:3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</row>
    <row r="900" spans="1:3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</row>
    <row r="901" spans="1:3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</row>
    <row r="902" spans="1:3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</row>
    <row r="903" spans="1:3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</row>
    <row r="904" spans="1:3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</row>
    <row r="905" spans="1:3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</row>
    <row r="906" spans="1:3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</row>
    <row r="907" spans="1:3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</row>
    <row r="908" spans="1:3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</row>
    <row r="909" spans="1:3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</row>
    <row r="910" spans="1:3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</row>
    <row r="911" spans="1:3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</row>
    <row r="912" spans="1:3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</row>
    <row r="913" spans="1:3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</row>
    <row r="914" spans="1:3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</row>
    <row r="915" spans="1:3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</row>
    <row r="916" spans="1:3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</row>
    <row r="917" spans="1:3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</row>
    <row r="918" spans="1:3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</row>
    <row r="919" spans="1:3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</row>
    <row r="920" spans="1:3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</row>
    <row r="921" spans="1:3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</row>
    <row r="922" spans="1:3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</row>
    <row r="923" spans="1:3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</row>
    <row r="924" spans="1:3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</row>
    <row r="925" spans="1:3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</row>
    <row r="926" spans="1:3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</row>
    <row r="927" spans="1:3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</row>
    <row r="928" spans="1:3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</row>
    <row r="929" spans="1:3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3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</row>
    <row r="931" spans="1:3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</row>
    <row r="932" spans="1:3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</row>
    <row r="933" spans="1:3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</row>
    <row r="934" spans="1:3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</row>
    <row r="935" spans="1: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</row>
    <row r="936" spans="1:3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</row>
    <row r="937" spans="1:3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</row>
    <row r="938" spans="1:3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</row>
    <row r="939" spans="1:3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</row>
    <row r="940" spans="1:3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</row>
    <row r="941" spans="1:3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</row>
    <row r="942" spans="1:3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</row>
    <row r="943" spans="1:3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</row>
    <row r="944" spans="1:3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</row>
    <row r="945" spans="1:3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</row>
    <row r="946" spans="1:3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</row>
    <row r="947" spans="1:3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</row>
    <row r="948" spans="1:3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</row>
    <row r="949" spans="1:3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D1825"/>
  <sheetViews>
    <sheetView workbookViewId="0">
      <pane xSplit="13" ySplit="21" topLeftCell="N83" activePane="bottomRight" state="frozen"/>
      <selection pane="topRight" activeCell="N1" sqref="N1"/>
      <selection pane="bottomLeft" activeCell="A22" sqref="A22"/>
      <selection pane="bottomRight" activeCell="A97" sqref="A97:D105"/>
    </sheetView>
  </sheetViews>
  <sheetFormatPr defaultColWidth="10.28515625" defaultRowHeight="12.75"/>
  <cols>
    <col min="1" max="1" width="18.5703125" customWidth="1"/>
    <col min="2" max="2" width="5.140625" customWidth="1"/>
    <col min="3" max="3" width="11.85546875" customWidth="1"/>
    <col min="4" max="4" width="12.42578125" customWidth="1"/>
    <col min="5" max="5" width="11.5703125" customWidth="1"/>
    <col min="6" max="6" width="15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30" ht="21" thickBot="1">
      <c r="A1" s="1" t="s">
        <v>63</v>
      </c>
      <c r="Q1" s="6" t="s">
        <v>12</v>
      </c>
      <c r="R1" s="8" t="s">
        <v>24</v>
      </c>
      <c r="AC1" s="17">
        <v>1</v>
      </c>
      <c r="AD1" s="17" t="s">
        <v>180</v>
      </c>
    </row>
    <row r="2" spans="1:30">
      <c r="A2" t="s">
        <v>26</v>
      </c>
      <c r="B2" s="15" t="s">
        <v>61</v>
      </c>
      <c r="Q2">
        <v>-30000</v>
      </c>
      <c r="R2">
        <f t="shared" ref="R2:R17" si="0">+D$11+D$12*Q2+D$13*Q2^2</f>
        <v>4.9308946006572922E-2</v>
      </c>
      <c r="AC2" s="17">
        <v>2</v>
      </c>
      <c r="AD2" s="17" t="s">
        <v>181</v>
      </c>
    </row>
    <row r="3" spans="1:30" ht="13.5" thickBot="1">
      <c r="A3" s="94" t="s">
        <v>178</v>
      </c>
      <c r="Q3">
        <v>-25000</v>
      </c>
      <c r="R3">
        <f t="shared" si="0"/>
        <v>2.7840530915194815E-2</v>
      </c>
      <c r="AC3" s="17">
        <v>3</v>
      </c>
      <c r="AD3" s="17" t="s">
        <v>182</v>
      </c>
    </row>
    <row r="4" spans="1:30" ht="14.25" thickTop="1" thickBot="1">
      <c r="A4" s="7" t="s">
        <v>2</v>
      </c>
      <c r="C4" s="3">
        <v>41922.319499999998</v>
      </c>
      <c r="D4" s="4">
        <v>0.44527941999999998</v>
      </c>
      <c r="Q4">
        <v>-20000</v>
      </c>
      <c r="R4">
        <f t="shared" si="0"/>
        <v>9.9530807835585509E-3</v>
      </c>
      <c r="AC4" s="17">
        <v>4</v>
      </c>
      <c r="AD4" s="17" t="s">
        <v>183</v>
      </c>
    </row>
    <row r="5" spans="1:30" ht="13.5" thickTop="1">
      <c r="A5" s="18" t="s">
        <v>64</v>
      </c>
      <c r="B5" s="19"/>
      <c r="C5" s="20">
        <v>8</v>
      </c>
      <c r="D5" s="19" t="s">
        <v>65</v>
      </c>
      <c r="Q5">
        <v>-15000</v>
      </c>
      <c r="R5">
        <f t="shared" si="0"/>
        <v>-4.3534043883358756E-3</v>
      </c>
      <c r="AC5" s="17">
        <v>5</v>
      </c>
      <c r="AD5" s="17" t="s">
        <v>184</v>
      </c>
    </row>
    <row r="6" spans="1:30">
      <c r="A6" s="7" t="s">
        <v>3</v>
      </c>
      <c r="Q6">
        <v>-10000</v>
      </c>
      <c r="R6">
        <f t="shared" si="0"/>
        <v>-1.507892460048846E-2</v>
      </c>
      <c r="AC6" s="17">
        <v>6</v>
      </c>
      <c r="AD6" s="17" t="s">
        <v>185</v>
      </c>
    </row>
    <row r="7" spans="1:30">
      <c r="A7" t="s">
        <v>4</v>
      </c>
      <c r="C7">
        <v>38700.722800000003</v>
      </c>
      <c r="D7" t="s">
        <v>422</v>
      </c>
      <c r="Q7">
        <v>-5000</v>
      </c>
      <c r="R7">
        <f t="shared" si="0"/>
        <v>-2.2223479852899207E-2</v>
      </c>
      <c r="AC7" s="17">
        <v>7</v>
      </c>
      <c r="AD7" s="17" t="s">
        <v>186</v>
      </c>
    </row>
    <row r="8" spans="1:30">
      <c r="A8" t="s">
        <v>5</v>
      </c>
      <c r="C8">
        <v>0.44528225999999999</v>
      </c>
      <c r="D8" t="s">
        <v>423</v>
      </c>
      <c r="Q8">
        <v>0</v>
      </c>
      <c r="R8">
        <f t="shared" si="0"/>
        <v>-2.5787070145568112E-2</v>
      </c>
      <c r="AC8" s="17">
        <v>8</v>
      </c>
      <c r="AD8" s="17" t="s">
        <v>187</v>
      </c>
    </row>
    <row r="9" spans="1:30">
      <c r="A9" s="33" t="s">
        <v>70</v>
      </c>
      <c r="C9" s="47">
        <v>21</v>
      </c>
      <c r="D9" s="32" t="str">
        <f>"F"&amp;C9</f>
        <v>F21</v>
      </c>
      <c r="E9" s="11" t="str">
        <f>"G"&amp;C9</f>
        <v>G21</v>
      </c>
      <c r="Q9">
        <v>5000</v>
      </c>
      <c r="R9">
        <f t="shared" si="0"/>
        <v>-2.5769695478495176E-2</v>
      </c>
      <c r="AC9" s="17">
        <v>9</v>
      </c>
      <c r="AD9" s="17" t="s">
        <v>188</v>
      </c>
    </row>
    <row r="10" spans="1:30" ht="13.5" thickBot="1">
      <c r="A10" s="19"/>
      <c r="B10" s="19"/>
      <c r="C10" s="6" t="s">
        <v>22</v>
      </c>
      <c r="D10" s="6" t="s">
        <v>23</v>
      </c>
      <c r="E10" s="19"/>
      <c r="Q10">
        <v>10000</v>
      </c>
      <c r="R10">
        <f t="shared" si="0"/>
        <v>-2.2171355851680404E-2</v>
      </c>
      <c r="AC10" s="17">
        <v>10</v>
      </c>
      <c r="AD10" s="17" t="s">
        <v>189</v>
      </c>
    </row>
    <row r="11" spans="1:30" ht="13.5" thickTop="1">
      <c r="A11" s="19" t="s">
        <v>18</v>
      </c>
      <c r="B11" s="19"/>
      <c r="C11" s="31">
        <f ca="1">INTERCEPT(INDIRECT($E$9):G948,INDIRECT($D$9):F948)</f>
        <v>1.1300196941243196E-2</v>
      </c>
      <c r="D11" s="16">
        <f>E11*F11</f>
        <v>-2.5787070145568112E-2</v>
      </c>
      <c r="E11" s="48">
        <v>-2.5787070145568112E-2</v>
      </c>
      <c r="F11" s="49">
        <v>1</v>
      </c>
      <c r="Q11">
        <v>15000</v>
      </c>
      <c r="R11">
        <f t="shared" si="0"/>
        <v>-1.499205126512379E-2</v>
      </c>
      <c r="AC11" s="17">
        <v>11</v>
      </c>
      <c r="AD11" s="17" t="s">
        <v>190</v>
      </c>
    </row>
    <row r="12" spans="1:30">
      <c r="A12" s="19" t="s">
        <v>19</v>
      </c>
      <c r="B12" s="19"/>
      <c r="C12" s="31">
        <f ca="1">SLOPE(INDIRECT($E$9):G948,INDIRECT($D$9):F948)</f>
        <v>8.3053278950344871E-7</v>
      </c>
      <c r="D12" s="16">
        <f>E12*F12</f>
        <v>-3.5462156255959722E-7</v>
      </c>
      <c r="E12" s="50">
        <v>-3.5462156255959719E-3</v>
      </c>
      <c r="F12" s="49">
        <v>1E-4</v>
      </c>
      <c r="Q12">
        <v>20000</v>
      </c>
      <c r="R12">
        <f t="shared" si="0"/>
        <v>-4.2317817188253365E-3</v>
      </c>
      <c r="AC12" s="17">
        <v>12</v>
      </c>
      <c r="AD12" s="17" t="s">
        <v>191</v>
      </c>
    </row>
    <row r="13" spans="1:30" ht="13.5" thickBot="1">
      <c r="A13" s="19" t="s">
        <v>21</v>
      </c>
      <c r="B13" s="19"/>
      <c r="C13" s="5" t="s">
        <v>16</v>
      </c>
      <c r="D13" s="16">
        <f>E13*F13</f>
        <v>7.1619299194836793E-11</v>
      </c>
      <c r="E13" s="51">
        <v>7.1619299194836793E-3</v>
      </c>
      <c r="F13" s="49">
        <v>1E-8</v>
      </c>
      <c r="Q13">
        <v>25000</v>
      </c>
      <c r="R13">
        <f t="shared" si="0"/>
        <v>1.0109452787214958E-2</v>
      </c>
      <c r="AC13" s="17">
        <v>13</v>
      </c>
      <c r="AD13" s="17" t="s">
        <v>193</v>
      </c>
    </row>
    <row r="14" spans="1:30" ht="13.5" thickTop="1">
      <c r="A14" s="19"/>
      <c r="B14" s="19"/>
      <c r="C14" s="19"/>
      <c r="D14" s="16"/>
      <c r="E14">
        <f>SUM(T21:T972)</f>
        <v>6.1615777475878993E-3</v>
      </c>
      <c r="Q14">
        <v>30000</v>
      </c>
      <c r="R14">
        <f t="shared" si="0"/>
        <v>2.8031652252997086E-2</v>
      </c>
      <c r="AC14" s="17">
        <v>14</v>
      </c>
      <c r="AD14" s="17" t="s">
        <v>192</v>
      </c>
    </row>
    <row r="15" spans="1:30">
      <c r="A15" s="21" t="s">
        <v>20</v>
      </c>
      <c r="B15" s="19"/>
      <c r="C15" s="22">
        <f ca="1">(C7+C11)+(C8+C12)*INT(MAX(F21:F3489))</f>
        <v>56648.759630302091</v>
      </c>
      <c r="D15" s="52">
        <f>+C7+INT(MAX(F21:F1572))*C8+D11+D12*INT(MAX(F21:F4007))+D13*INT(MAX(F21:F4034)^2)</f>
        <v>56648.79113250404</v>
      </c>
      <c r="E15" s="23" t="s">
        <v>77</v>
      </c>
      <c r="F15" s="20">
        <v>1</v>
      </c>
      <c r="Q15">
        <v>35000</v>
      </c>
      <c r="R15">
        <f t="shared" si="0"/>
        <v>4.9534816678521061E-2</v>
      </c>
    </row>
    <row r="16" spans="1:30">
      <c r="A16" s="25" t="s">
        <v>6</v>
      </c>
      <c r="B16" s="19"/>
      <c r="C16" s="26">
        <f ca="1">+C8+C12</f>
        <v>0.44528309053278947</v>
      </c>
      <c r="D16" s="52">
        <f>+C8+D12+2*D13*MAX(F21:F107)</f>
        <v>0.44528767896824201</v>
      </c>
      <c r="E16" s="23" t="s">
        <v>66</v>
      </c>
      <c r="F16" s="24">
        <f ca="1">NOW()+15018.5+$C$5/24</f>
        <v>60178.49373263889</v>
      </c>
      <c r="Q16">
        <v>40000</v>
      </c>
      <c r="R16">
        <f t="shared" si="0"/>
        <v>7.461894606378687E-2</v>
      </c>
    </row>
    <row r="17" spans="1:21" ht="13.5" thickBot="1">
      <c r="A17" s="23" t="s">
        <v>62</v>
      </c>
      <c r="B17" s="19"/>
      <c r="C17" s="19">
        <f>COUNT(C21:C2147)</f>
        <v>84</v>
      </c>
      <c r="D17" s="23"/>
      <c r="E17" s="23" t="s">
        <v>78</v>
      </c>
      <c r="F17" s="24">
        <f ca="1">ROUND(2*(F16-$C$7)/$C$8,0)/2+F15</f>
        <v>48235</v>
      </c>
      <c r="Q17">
        <v>45000</v>
      </c>
      <c r="R17">
        <f t="shared" si="0"/>
        <v>0.10328404040879451</v>
      </c>
    </row>
    <row r="18" spans="1:21" ht="14.25" thickTop="1" thickBot="1">
      <c r="A18" s="7" t="s">
        <v>81</v>
      </c>
      <c r="B18" s="19"/>
      <c r="C18" s="28">
        <f ca="1">+C15</f>
        <v>56648.759630302091</v>
      </c>
      <c r="D18" s="29">
        <f ca="1">+C16</f>
        <v>0.44528309053278947</v>
      </c>
      <c r="E18" s="23" t="s">
        <v>67</v>
      </c>
      <c r="F18" s="11">
        <f ca="1">ROUND(2*(F16-$C$15)/$C$16,0)/2+F15</f>
        <v>7928</v>
      </c>
    </row>
    <row r="19" spans="1:21" ht="14.25" thickTop="1" thickBot="1">
      <c r="A19" s="7" t="s">
        <v>80</v>
      </c>
      <c r="C19" s="53">
        <f>+D15</f>
        <v>56648.79113250404</v>
      </c>
      <c r="D19" s="54">
        <f>+D16</f>
        <v>0.44528767896824201</v>
      </c>
      <c r="E19" s="23" t="s">
        <v>68</v>
      </c>
      <c r="F19" s="27">
        <f ca="1">+$C$15+$C$16*F18-15018.5-$C$5/24</f>
        <v>45160.130638712712</v>
      </c>
    </row>
    <row r="20" spans="1:21" ht="15" thickBot="1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194</v>
      </c>
      <c r="I20" s="9" t="s">
        <v>195</v>
      </c>
      <c r="J20" s="9" t="s">
        <v>196</v>
      </c>
      <c r="K20" s="9" t="s">
        <v>173</v>
      </c>
      <c r="L20" s="9" t="s">
        <v>177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17</v>
      </c>
      <c r="R20" s="8" t="s">
        <v>82</v>
      </c>
      <c r="S20" s="8" t="s">
        <v>84</v>
      </c>
      <c r="T20" s="8" t="s">
        <v>83</v>
      </c>
      <c r="U20" s="8" t="s">
        <v>197</v>
      </c>
    </row>
    <row r="21" spans="1:21">
      <c r="A21" t="s">
        <v>180</v>
      </c>
      <c r="B21" s="91" t="s">
        <v>51</v>
      </c>
      <c r="C21" s="90">
        <v>34358.101000000002</v>
      </c>
      <c r="D21" t="s">
        <v>176</v>
      </c>
      <c r="E21">
        <f t="shared" ref="E21:E52" si="1">+(C21-C$7)/C$8</f>
        <v>-9752.5147307687512</v>
      </c>
      <c r="F21">
        <f t="shared" ref="F21:F52" si="2">ROUND(2*E21,0)/2</f>
        <v>-9752.5</v>
      </c>
      <c r="G21">
        <f t="shared" ref="G21:G52" si="3">+C21-(C$7+F21*C$8)</f>
        <v>-6.5593500039540231E-3</v>
      </c>
      <c r="H21">
        <f>+G21</f>
        <v>-6.5593500039540231E-3</v>
      </c>
      <c r="O21">
        <f t="shared" ref="O21:O52" ca="1" si="4">+C$11+C$12*$F21</f>
        <v>3.2004259116108127E-3</v>
      </c>
      <c r="P21">
        <f t="shared" ref="P21:P52" si="5">+D$11+D$12*F21+D$13*F21^2</f>
        <v>-1.5516821838540099E-2</v>
      </c>
      <c r="Q21" s="2">
        <f t="shared" ref="Q21:Q52" si="6">+C21-15018.5</f>
        <v>19339.601000000002</v>
      </c>
      <c r="R21">
        <f t="shared" ref="R21:R52" si="7">+(P21-G21)^2</f>
        <v>8.0236301667402832E-5</v>
      </c>
      <c r="S21">
        <v>1</v>
      </c>
      <c r="T21">
        <f t="shared" ref="T21:T52" si="8">+S21*R21</f>
        <v>8.0236301667402832E-5</v>
      </c>
      <c r="U21">
        <f t="shared" ref="U21:U52" si="9">+G21-P21</f>
        <v>8.9574718345860754E-3</v>
      </c>
    </row>
    <row r="22" spans="1:21">
      <c r="A22" t="s">
        <v>180</v>
      </c>
      <c r="B22" s="93" t="s">
        <v>56</v>
      </c>
      <c r="C22" s="17">
        <v>34369.014999999999</v>
      </c>
      <c r="D22" t="s">
        <v>176</v>
      </c>
      <c r="E22">
        <f t="shared" si="1"/>
        <v>-9728.0044347601088</v>
      </c>
      <c r="F22">
        <f t="shared" si="2"/>
        <v>-9728</v>
      </c>
      <c r="G22">
        <f t="shared" si="3"/>
        <v>-1.9747200058191083E-3</v>
      </c>
      <c r="H22">
        <f>+G22</f>
        <v>-1.9747200058191083E-3</v>
      </c>
      <c r="O22">
        <f t="shared" ca="1" si="4"/>
        <v>3.2207739649536479E-3</v>
      </c>
      <c r="P22">
        <f t="shared" si="5"/>
        <v>-1.5559691970892953E-2</v>
      </c>
      <c r="Q22" s="2">
        <f t="shared" si="6"/>
        <v>19350.514999999999</v>
      </c>
      <c r="R22">
        <f t="shared" si="7"/>
        <v>1.8455146329184234E-4</v>
      </c>
      <c r="S22">
        <v>1</v>
      </c>
      <c r="T22">
        <f t="shared" si="8"/>
        <v>1.8455146329184234E-4</v>
      </c>
      <c r="U22">
        <f t="shared" si="9"/>
        <v>1.3584971965073845E-2</v>
      </c>
    </row>
    <row r="23" spans="1:21">
      <c r="A23" t="s">
        <v>180</v>
      </c>
      <c r="B23" s="93" t="s">
        <v>56</v>
      </c>
      <c r="C23" s="17">
        <v>35097.053</v>
      </c>
      <c r="D23" t="s">
        <v>176</v>
      </c>
      <c r="E23">
        <f t="shared" si="1"/>
        <v>-8093.0010551060432</v>
      </c>
      <c r="F23">
        <f t="shared" si="2"/>
        <v>-8093</v>
      </c>
      <c r="G23">
        <f t="shared" si="3"/>
        <v>-4.6982000640127808E-4</v>
      </c>
      <c r="H23">
        <f>+G23</f>
        <v>-4.6982000640127808E-4</v>
      </c>
      <c r="O23">
        <f t="shared" ca="1" si="4"/>
        <v>4.5786950757917859E-3</v>
      </c>
      <c r="P23">
        <f t="shared" si="5"/>
        <v>-1.8226293738783084E-2</v>
      </c>
      <c r="Q23" s="2">
        <f t="shared" si="6"/>
        <v>20078.553</v>
      </c>
      <c r="R23">
        <f t="shared" si="7"/>
        <v>3.1529235940876507E-4</v>
      </c>
      <c r="S23">
        <v>1</v>
      </c>
      <c r="T23">
        <f t="shared" si="8"/>
        <v>3.1529235940876507E-4</v>
      </c>
      <c r="U23">
        <f t="shared" si="9"/>
        <v>1.7756473732381806E-2</v>
      </c>
    </row>
    <row r="24" spans="1:21">
      <c r="A24" t="s">
        <v>181</v>
      </c>
      <c r="B24" s="93" t="s">
        <v>56</v>
      </c>
      <c r="C24" s="17">
        <v>38700.722800000003</v>
      </c>
      <c r="D24" t="s">
        <v>176</v>
      </c>
      <c r="E24">
        <f t="shared" si="1"/>
        <v>0</v>
      </c>
      <c r="F24">
        <f t="shared" si="2"/>
        <v>0</v>
      </c>
      <c r="G24">
        <f t="shared" si="3"/>
        <v>0</v>
      </c>
      <c r="H24">
        <f>+G24</f>
        <v>0</v>
      </c>
      <c r="O24">
        <f t="shared" ca="1" si="4"/>
        <v>1.1300196941243196E-2</v>
      </c>
      <c r="P24">
        <f t="shared" si="5"/>
        <v>-2.5787070145568112E-2</v>
      </c>
      <c r="Q24" s="2">
        <f t="shared" si="6"/>
        <v>23682.222800000003</v>
      </c>
      <c r="R24">
        <f t="shared" si="7"/>
        <v>6.6497298669245019E-4</v>
      </c>
      <c r="S24">
        <v>1</v>
      </c>
      <c r="T24">
        <f t="shared" si="8"/>
        <v>6.6497298669245019E-4</v>
      </c>
      <c r="U24">
        <f t="shared" si="9"/>
        <v>2.5787070145568112E-2</v>
      </c>
    </row>
    <row r="25" spans="1:21">
      <c r="A25" t="s">
        <v>181</v>
      </c>
      <c r="B25" s="93" t="s">
        <v>51</v>
      </c>
      <c r="C25" s="17">
        <v>38727.663500000002</v>
      </c>
      <c r="D25" t="s">
        <v>176</v>
      </c>
      <c r="E25">
        <f t="shared" si="1"/>
        <v>60.502522602178665</v>
      </c>
      <c r="F25">
        <f t="shared" si="2"/>
        <v>60.5</v>
      </c>
      <c r="G25">
        <f t="shared" si="3"/>
        <v>1.123269998061005E-3</v>
      </c>
      <c r="H25">
        <f>+G25</f>
        <v>1.123269998061005E-3</v>
      </c>
      <c r="O25">
        <f t="shared" ca="1" si="4"/>
        <v>1.1350444175008155E-2</v>
      </c>
      <c r="P25">
        <f t="shared" si="5"/>
        <v>-2.5808262605563091E-2</v>
      </c>
      <c r="Q25" s="2">
        <f t="shared" si="6"/>
        <v>23709.163500000002</v>
      </c>
      <c r="R25">
        <f t="shared" si="7"/>
        <v>7.2530744838006768E-4</v>
      </c>
      <c r="S25">
        <v>1</v>
      </c>
      <c r="T25">
        <f t="shared" si="8"/>
        <v>7.2530744838006768E-4</v>
      </c>
      <c r="U25">
        <f t="shared" si="9"/>
        <v>2.6931532603624096E-2</v>
      </c>
    </row>
    <row r="26" spans="1:21">
      <c r="A26" t="s">
        <v>31</v>
      </c>
      <c r="C26" s="95">
        <v>39886.269999999997</v>
      </c>
      <c r="D26" s="16"/>
      <c r="E26">
        <f t="shared" si="1"/>
        <v>2662.4622323826547</v>
      </c>
      <c r="F26">
        <f t="shared" si="2"/>
        <v>2662.5</v>
      </c>
      <c r="G26">
        <f t="shared" si="3"/>
        <v>-1.6817250005260576E-2</v>
      </c>
      <c r="J26">
        <f t="shared" ref="J26:J38" si="10">+G26</f>
        <v>-1.6817250005260576E-2</v>
      </c>
      <c r="O26">
        <f t="shared" ca="1" si="4"/>
        <v>1.3511490493296129E-2</v>
      </c>
      <c r="P26">
        <f t="shared" si="5"/>
        <v>-2.6223547558200142E-2</v>
      </c>
      <c r="Q26" s="2">
        <f t="shared" si="6"/>
        <v>24867.769999999997</v>
      </c>
      <c r="R26">
        <f t="shared" si="7"/>
        <v>8.8478433654436879E-5</v>
      </c>
      <c r="S26">
        <v>0.1</v>
      </c>
      <c r="T26">
        <f t="shared" si="8"/>
        <v>8.8478433654436876E-6</v>
      </c>
      <c r="U26">
        <f t="shared" si="9"/>
        <v>9.4062975529395666E-3</v>
      </c>
    </row>
    <row r="27" spans="1:21">
      <c r="A27" t="s">
        <v>33</v>
      </c>
      <c r="C27" s="95">
        <v>40119.629000000001</v>
      </c>
      <c r="D27" s="16"/>
      <c r="E27">
        <f t="shared" si="1"/>
        <v>3186.5320661999822</v>
      </c>
      <c r="F27">
        <f t="shared" si="2"/>
        <v>3186.5</v>
      </c>
      <c r="G27">
        <f t="shared" si="3"/>
        <v>1.4278509996074717E-2</v>
      </c>
      <c r="J27">
        <f t="shared" si="10"/>
        <v>1.4278509996074717E-2</v>
      </c>
      <c r="O27">
        <f t="shared" ca="1" si="4"/>
        <v>1.3946689674995936E-2</v>
      </c>
      <c r="P27">
        <f t="shared" si="5"/>
        <v>-2.6189864985742297E-2</v>
      </c>
      <c r="Q27" s="2">
        <f t="shared" si="6"/>
        <v>25101.129000000001</v>
      </c>
      <c r="R27">
        <f t="shared" si="7"/>
        <v>1.6376893736689535E-3</v>
      </c>
      <c r="S27">
        <v>0.1</v>
      </c>
      <c r="T27">
        <f t="shared" si="8"/>
        <v>1.6376893736689538E-4</v>
      </c>
      <c r="U27">
        <f t="shared" si="9"/>
        <v>4.0468374981817018E-2</v>
      </c>
    </row>
    <row r="28" spans="1:21">
      <c r="A28" t="s">
        <v>33</v>
      </c>
      <c r="C28" s="95">
        <v>40125.618999999999</v>
      </c>
      <c r="D28" s="16"/>
      <c r="E28">
        <f t="shared" si="1"/>
        <v>3199.9842077696867</v>
      </c>
      <c r="F28">
        <f t="shared" si="2"/>
        <v>3200</v>
      </c>
      <c r="G28">
        <f t="shared" si="3"/>
        <v>-7.0320000013452955E-3</v>
      </c>
      <c r="J28">
        <f t="shared" si="10"/>
        <v>-7.0320000013452955E-3</v>
      </c>
      <c r="O28">
        <f t="shared" ca="1" si="4"/>
        <v>1.3957901867654231E-2</v>
      </c>
      <c r="P28">
        <f t="shared" si="5"/>
        <v>-2.6188477522003695E-2</v>
      </c>
      <c r="Q28" s="2">
        <f t="shared" si="6"/>
        <v>25107.118999999999</v>
      </c>
      <c r="R28">
        <f t="shared" si="7"/>
        <v>3.6697063099949061E-4</v>
      </c>
      <c r="S28">
        <v>0.1</v>
      </c>
      <c r="T28">
        <f t="shared" si="8"/>
        <v>3.6697063099949065E-5</v>
      </c>
      <c r="U28">
        <f t="shared" si="9"/>
        <v>1.91564775206584E-2</v>
      </c>
    </row>
    <row r="29" spans="1:21">
      <c r="A29" t="s">
        <v>35</v>
      </c>
      <c r="C29" s="95">
        <v>40125.618999999999</v>
      </c>
      <c r="D29" s="16"/>
      <c r="E29">
        <f t="shared" si="1"/>
        <v>3199.9842077696867</v>
      </c>
      <c r="F29">
        <f t="shared" si="2"/>
        <v>3200</v>
      </c>
      <c r="G29">
        <f t="shared" si="3"/>
        <v>-7.0320000013452955E-3</v>
      </c>
      <c r="J29">
        <f t="shared" si="10"/>
        <v>-7.0320000013452955E-3</v>
      </c>
      <c r="O29">
        <f t="shared" ca="1" si="4"/>
        <v>1.3957901867654231E-2</v>
      </c>
      <c r="P29">
        <f t="shared" si="5"/>
        <v>-2.6188477522003695E-2</v>
      </c>
      <c r="Q29" s="2">
        <f t="shared" si="6"/>
        <v>25107.118999999999</v>
      </c>
      <c r="R29">
        <f t="shared" si="7"/>
        <v>3.6697063099949061E-4</v>
      </c>
      <c r="S29">
        <v>0.1</v>
      </c>
      <c r="T29">
        <f t="shared" si="8"/>
        <v>3.6697063099949065E-5</v>
      </c>
      <c r="U29">
        <f t="shared" si="9"/>
        <v>1.91564775206584E-2</v>
      </c>
    </row>
    <row r="30" spans="1:21">
      <c r="A30" t="s">
        <v>33</v>
      </c>
      <c r="C30" s="95">
        <v>40133.633999999998</v>
      </c>
      <c r="D30" s="16"/>
      <c r="E30">
        <f t="shared" si="1"/>
        <v>3217.9840265812409</v>
      </c>
      <c r="F30">
        <f t="shared" si="2"/>
        <v>3218</v>
      </c>
      <c r="G30">
        <f t="shared" si="3"/>
        <v>-7.1126800030469894E-3</v>
      </c>
      <c r="J30">
        <f t="shared" si="10"/>
        <v>-7.1126800030469894E-3</v>
      </c>
      <c r="O30">
        <f t="shared" ca="1" si="4"/>
        <v>1.3972851457865294E-2</v>
      </c>
      <c r="P30">
        <f t="shared" si="5"/>
        <v>-2.6186586962209584E-2</v>
      </c>
      <c r="Q30" s="2">
        <f t="shared" si="6"/>
        <v>25115.133999999998</v>
      </c>
      <c r="R30">
        <f t="shared" si="7"/>
        <v>3.6381392668679126E-4</v>
      </c>
      <c r="S30">
        <v>0.1</v>
      </c>
      <c r="T30">
        <f t="shared" si="8"/>
        <v>3.638139266867913E-5</v>
      </c>
      <c r="U30">
        <f t="shared" si="9"/>
        <v>1.9073906959162595E-2</v>
      </c>
    </row>
    <row r="31" spans="1:21">
      <c r="A31" t="s">
        <v>35</v>
      </c>
      <c r="C31" s="95">
        <v>40133.633999999998</v>
      </c>
      <c r="D31" s="16"/>
      <c r="E31">
        <f t="shared" si="1"/>
        <v>3217.9840265812409</v>
      </c>
      <c r="F31">
        <f t="shared" si="2"/>
        <v>3218</v>
      </c>
      <c r="G31">
        <f t="shared" si="3"/>
        <v>-7.1126800030469894E-3</v>
      </c>
      <c r="J31">
        <f t="shared" si="10"/>
        <v>-7.1126800030469894E-3</v>
      </c>
      <c r="O31">
        <f t="shared" ca="1" si="4"/>
        <v>1.3972851457865294E-2</v>
      </c>
      <c r="P31">
        <f t="shared" si="5"/>
        <v>-2.6186586962209584E-2</v>
      </c>
      <c r="Q31" s="2">
        <f t="shared" si="6"/>
        <v>25115.133999999998</v>
      </c>
      <c r="R31">
        <f t="shared" si="7"/>
        <v>3.6381392668679126E-4</v>
      </c>
      <c r="S31">
        <v>0.1</v>
      </c>
      <c r="T31">
        <f t="shared" si="8"/>
        <v>3.638139266867913E-5</v>
      </c>
      <c r="U31">
        <f t="shared" si="9"/>
        <v>1.9073906959162595E-2</v>
      </c>
    </row>
    <row r="32" spans="1:21">
      <c r="A32" t="s">
        <v>33</v>
      </c>
      <c r="C32" s="95">
        <v>40134.534</v>
      </c>
      <c r="D32" s="16"/>
      <c r="E32">
        <f t="shared" si="1"/>
        <v>3220.0052164665094</v>
      </c>
      <c r="F32">
        <f t="shared" si="2"/>
        <v>3220</v>
      </c>
      <c r="G32">
        <f t="shared" si="3"/>
        <v>2.3227999990922399E-3</v>
      </c>
      <c r="J32">
        <f t="shared" si="10"/>
        <v>2.3227999990922399E-3</v>
      </c>
      <c r="O32">
        <f t="shared" ca="1" si="4"/>
        <v>1.3974512523444301E-2</v>
      </c>
      <c r="P32">
        <f t="shared" si="5"/>
        <v>-2.6186374035238269E-2</v>
      </c>
      <c r="Q32" s="2">
        <f t="shared" si="6"/>
        <v>25116.034</v>
      </c>
      <c r="R32">
        <f t="shared" si="7"/>
        <v>8.1277300411974494E-4</v>
      </c>
      <c r="S32">
        <v>0.1</v>
      </c>
      <c r="T32">
        <f t="shared" si="8"/>
        <v>8.12773004119745E-5</v>
      </c>
      <c r="U32">
        <f t="shared" si="9"/>
        <v>2.8509174034330509E-2</v>
      </c>
    </row>
    <row r="33" spans="1:21">
      <c r="A33" t="s">
        <v>35</v>
      </c>
      <c r="C33" s="95">
        <v>40134.534</v>
      </c>
      <c r="D33" s="16"/>
      <c r="E33">
        <f t="shared" si="1"/>
        <v>3220.0052164665094</v>
      </c>
      <c r="F33">
        <f t="shared" si="2"/>
        <v>3220</v>
      </c>
      <c r="G33">
        <f t="shared" si="3"/>
        <v>2.3227999990922399E-3</v>
      </c>
      <c r="J33">
        <f t="shared" si="10"/>
        <v>2.3227999990922399E-3</v>
      </c>
      <c r="O33">
        <f t="shared" ca="1" si="4"/>
        <v>1.3974512523444301E-2</v>
      </c>
      <c r="P33">
        <f t="shared" si="5"/>
        <v>-2.6186374035238269E-2</v>
      </c>
      <c r="Q33" s="2">
        <f t="shared" si="6"/>
        <v>25116.034</v>
      </c>
      <c r="R33">
        <f t="shared" si="7"/>
        <v>8.1277300411974494E-4</v>
      </c>
      <c r="S33">
        <v>0.1</v>
      </c>
      <c r="T33">
        <f t="shared" si="8"/>
        <v>8.12773004119745E-5</v>
      </c>
      <c r="U33">
        <f t="shared" si="9"/>
        <v>2.8509174034330509E-2</v>
      </c>
    </row>
    <row r="34" spans="1:21">
      <c r="A34" t="s">
        <v>38</v>
      </c>
      <c r="C34" s="95">
        <v>40142.548999999999</v>
      </c>
      <c r="D34" s="16"/>
      <c r="E34">
        <f t="shared" si="1"/>
        <v>3238.0050352780636</v>
      </c>
      <c r="F34">
        <f t="shared" si="2"/>
        <v>3238</v>
      </c>
      <c r="G34">
        <f t="shared" si="3"/>
        <v>2.2421199973905459E-3</v>
      </c>
      <c r="J34">
        <f t="shared" si="10"/>
        <v>2.2421199973905459E-3</v>
      </c>
      <c r="O34">
        <f t="shared" ca="1" si="4"/>
        <v>1.3989462113655364E-2</v>
      </c>
      <c r="P34">
        <f t="shared" si="5"/>
        <v>-2.6184431909548736E-2</v>
      </c>
      <c r="Q34" s="2">
        <f t="shared" si="6"/>
        <v>25124.048999999999</v>
      </c>
      <c r="R34">
        <f t="shared" si="7"/>
        <v>8.0806885331791329E-4</v>
      </c>
      <c r="S34">
        <v>0.1</v>
      </c>
      <c r="T34">
        <f t="shared" si="8"/>
        <v>8.0806885331791329E-5</v>
      </c>
      <c r="U34">
        <f t="shared" si="9"/>
        <v>2.8426551906939282E-2</v>
      </c>
    </row>
    <row r="35" spans="1:21">
      <c r="A35" t="s">
        <v>37</v>
      </c>
      <c r="C35" s="95">
        <v>40142.548999999999</v>
      </c>
      <c r="D35" s="16"/>
      <c r="E35">
        <f t="shared" si="1"/>
        <v>3238.0050352780636</v>
      </c>
      <c r="F35">
        <f t="shared" si="2"/>
        <v>3238</v>
      </c>
      <c r="G35">
        <f t="shared" si="3"/>
        <v>2.2421199973905459E-3</v>
      </c>
      <c r="J35">
        <f t="shared" si="10"/>
        <v>2.2421199973905459E-3</v>
      </c>
      <c r="O35">
        <f t="shared" ca="1" si="4"/>
        <v>1.3989462113655364E-2</v>
      </c>
      <c r="P35">
        <f t="shared" si="5"/>
        <v>-2.6184431909548736E-2</v>
      </c>
      <c r="Q35" s="2">
        <f t="shared" si="6"/>
        <v>25124.048999999999</v>
      </c>
      <c r="R35">
        <f t="shared" si="7"/>
        <v>8.0806885331791329E-4</v>
      </c>
      <c r="S35">
        <v>0.1</v>
      </c>
      <c r="T35">
        <f t="shared" si="8"/>
        <v>8.0806885331791329E-5</v>
      </c>
      <c r="U35">
        <f t="shared" si="9"/>
        <v>2.8426551906939282E-2</v>
      </c>
    </row>
    <row r="36" spans="1:21">
      <c r="A36" t="s">
        <v>39</v>
      </c>
      <c r="C36" s="95">
        <v>41606.633999999998</v>
      </c>
      <c r="D36" s="16"/>
      <c r="E36">
        <f t="shared" si="1"/>
        <v>6525.9981387985117</v>
      </c>
      <c r="F36">
        <f t="shared" si="2"/>
        <v>6526</v>
      </c>
      <c r="G36">
        <f t="shared" si="3"/>
        <v>-8.2876000669784844E-4</v>
      </c>
      <c r="J36">
        <f t="shared" si="10"/>
        <v>-8.2876000669784844E-4</v>
      </c>
      <c r="O36">
        <f t="shared" ca="1" si="4"/>
        <v>1.6720253925542702E-2</v>
      </c>
      <c r="P36">
        <f t="shared" si="5"/>
        <v>-2.5051159334076079E-2</v>
      </c>
      <c r="Q36" s="2">
        <f t="shared" si="6"/>
        <v>26588.133999999998</v>
      </c>
      <c r="R36">
        <f t="shared" si="7"/>
        <v>5.8672462917497335E-4</v>
      </c>
      <c r="S36">
        <v>0.1</v>
      </c>
      <c r="T36">
        <f t="shared" si="8"/>
        <v>5.8672462917497341E-5</v>
      </c>
      <c r="U36">
        <f t="shared" si="9"/>
        <v>2.4222399327378231E-2</v>
      </c>
    </row>
    <row r="37" spans="1:21">
      <c r="A37" t="s">
        <v>39</v>
      </c>
      <c r="C37" s="95">
        <v>41624.457000000002</v>
      </c>
      <c r="D37" s="16"/>
      <c r="E37">
        <f t="shared" si="1"/>
        <v>6566.0244358263881</v>
      </c>
      <c r="F37">
        <f t="shared" si="2"/>
        <v>6566</v>
      </c>
      <c r="G37">
        <f t="shared" si="3"/>
        <v>1.0880839996389113E-2</v>
      </c>
      <c r="J37">
        <f t="shared" si="10"/>
        <v>1.0880839996389113E-2</v>
      </c>
      <c r="O37">
        <f t="shared" ca="1" si="4"/>
        <v>1.6753475237122839E-2</v>
      </c>
      <c r="P37">
        <f t="shared" si="5"/>
        <v>-2.5027838601976108E-2</v>
      </c>
      <c r="Q37" s="2">
        <f t="shared" si="6"/>
        <v>26605.957000000002</v>
      </c>
      <c r="R37">
        <f t="shared" si="7"/>
        <v>1.2894331986806923E-3</v>
      </c>
      <c r="S37">
        <v>0.1</v>
      </c>
      <c r="T37">
        <f t="shared" si="8"/>
        <v>1.2894331986806925E-4</v>
      </c>
      <c r="U37">
        <f t="shared" si="9"/>
        <v>3.5908678598365218E-2</v>
      </c>
    </row>
    <row r="38" spans="1:21">
      <c r="A38" t="s">
        <v>14</v>
      </c>
      <c r="C38" s="16">
        <v>41922.319499999998</v>
      </c>
      <c r="D38" s="16" t="s">
        <v>16</v>
      </c>
      <c r="E38">
        <f t="shared" si="1"/>
        <v>7234.9540716039182</v>
      </c>
      <c r="F38">
        <f t="shared" si="2"/>
        <v>7235</v>
      </c>
      <c r="G38">
        <f t="shared" si="3"/>
        <v>-2.0451100004720502E-2</v>
      </c>
      <c r="J38">
        <f t="shared" si="10"/>
        <v>-2.0451100004720502E-2</v>
      </c>
      <c r="O38">
        <f t="shared" ca="1" si="4"/>
        <v>1.7309101673300648E-2</v>
      </c>
      <c r="P38">
        <f t="shared" si="5"/>
        <v>-2.460382881999075E-2</v>
      </c>
      <c r="Q38" s="2">
        <f t="shared" si="6"/>
        <v>26903.819499999998</v>
      </c>
      <c r="R38">
        <f t="shared" si="7"/>
        <v>1.7245156613175843E-5</v>
      </c>
      <c r="S38">
        <v>0.1</v>
      </c>
      <c r="T38">
        <f t="shared" si="8"/>
        <v>1.7245156613175843E-6</v>
      </c>
      <c r="U38">
        <f t="shared" si="9"/>
        <v>4.1527288152702485E-3</v>
      </c>
    </row>
    <row r="39" spans="1:21">
      <c r="A39" t="s">
        <v>182</v>
      </c>
      <c r="B39" s="93" t="s">
        <v>51</v>
      </c>
      <c r="C39" s="17">
        <v>41922.539400000001</v>
      </c>
      <c r="D39" t="s">
        <v>176</v>
      </c>
      <c r="E39">
        <f t="shared" si="1"/>
        <v>7235.4479156658936</v>
      </c>
      <c r="F39">
        <f t="shared" si="2"/>
        <v>7235.5</v>
      </c>
      <c r="G39">
        <f t="shared" si="3"/>
        <v>-2.3192230000859126E-2</v>
      </c>
      <c r="H39">
        <f>+G39</f>
        <v>-2.3192230000859126E-2</v>
      </c>
      <c r="O39">
        <f t="shared" ca="1" si="4"/>
        <v>1.7309516939695398E-2</v>
      </c>
      <c r="P39">
        <f t="shared" si="5"/>
        <v>-2.4603487947237528E-2</v>
      </c>
      <c r="Q39" s="2">
        <f t="shared" si="6"/>
        <v>26904.039400000001</v>
      </c>
      <c r="R39">
        <f t="shared" si="7"/>
        <v>1.9916489912161841E-6</v>
      </c>
      <c r="S39">
        <v>1</v>
      </c>
      <c r="T39">
        <f t="shared" si="8"/>
        <v>1.9916489912161841E-6</v>
      </c>
      <c r="U39">
        <f t="shared" si="9"/>
        <v>1.4112579463784018E-3</v>
      </c>
    </row>
    <row r="40" spans="1:21">
      <c r="A40" t="s">
        <v>183</v>
      </c>
      <c r="B40" s="93" t="s">
        <v>56</v>
      </c>
      <c r="C40" s="17">
        <v>43491.035499999998</v>
      </c>
      <c r="D40" t="s">
        <v>176</v>
      </c>
      <c r="E40">
        <f t="shared" si="1"/>
        <v>10757.923973885676</v>
      </c>
      <c r="F40">
        <f t="shared" si="2"/>
        <v>10758</v>
      </c>
      <c r="G40">
        <f t="shared" si="3"/>
        <v>-3.3853080007247627E-2</v>
      </c>
      <c r="H40">
        <f>+G40</f>
        <v>-3.3853080007247627E-2</v>
      </c>
      <c r="O40">
        <f t="shared" ca="1" si="4"/>
        <v>2.0235068690721298E-2</v>
      </c>
      <c r="P40">
        <f t="shared" si="5"/>
        <v>-2.1313260549284271E-2</v>
      </c>
      <c r="Q40" s="2">
        <f t="shared" si="6"/>
        <v>28472.535499999998</v>
      </c>
      <c r="R40">
        <f t="shared" si="7"/>
        <v>1.5724707203831637E-4</v>
      </c>
      <c r="S40">
        <v>1</v>
      </c>
      <c r="T40">
        <f t="shared" si="8"/>
        <v>1.5724707203831637E-4</v>
      </c>
      <c r="U40">
        <f t="shared" si="9"/>
        <v>-1.2539819457963355E-2</v>
      </c>
    </row>
    <row r="41" spans="1:21">
      <c r="A41" t="s">
        <v>184</v>
      </c>
      <c r="B41" s="93" t="s">
        <v>51</v>
      </c>
      <c r="C41" s="17">
        <v>44228.645799999998</v>
      </c>
      <c r="D41" t="s">
        <v>176</v>
      </c>
      <c r="E41">
        <f t="shared" si="1"/>
        <v>12414.424504582768</v>
      </c>
      <c r="F41">
        <f t="shared" si="2"/>
        <v>12414.5</v>
      </c>
      <c r="G41">
        <f t="shared" si="3"/>
        <v>-3.3616770000662655E-2</v>
      </c>
      <c r="H41">
        <f>+G41</f>
        <v>-3.3616770000662655E-2</v>
      </c>
      <c r="O41">
        <f t="shared" ca="1" si="4"/>
        <v>2.1610846256533763E-2</v>
      </c>
      <c r="P41">
        <f t="shared" si="5"/>
        <v>-1.9151566731818007E-2</v>
      </c>
      <c r="Q41" s="2">
        <f t="shared" si="6"/>
        <v>29210.145799999998</v>
      </c>
      <c r="R41">
        <f t="shared" si="7"/>
        <v>2.0924210560899388E-4</v>
      </c>
      <c r="S41">
        <v>1</v>
      </c>
      <c r="T41">
        <f t="shared" si="8"/>
        <v>2.0924210560899388E-4</v>
      </c>
      <c r="U41">
        <f t="shared" si="9"/>
        <v>-1.4465203268844647E-2</v>
      </c>
    </row>
    <row r="42" spans="1:21">
      <c r="A42" t="s">
        <v>183</v>
      </c>
      <c r="B42" s="93" t="s">
        <v>51</v>
      </c>
      <c r="C42" s="17">
        <v>44571.959199999998</v>
      </c>
      <c r="D42" t="s">
        <v>176</v>
      </c>
      <c r="E42">
        <f t="shared" si="1"/>
        <v>13185.426250756082</v>
      </c>
      <c r="F42">
        <f t="shared" si="2"/>
        <v>13185.5</v>
      </c>
      <c r="G42">
        <f t="shared" si="3"/>
        <v>-3.2839230007084552E-2</v>
      </c>
      <c r="H42">
        <f>+G42</f>
        <v>-3.2839230007084552E-2</v>
      </c>
      <c r="O42">
        <f t="shared" ca="1" si="4"/>
        <v>2.2251187037240917E-2</v>
      </c>
      <c r="P42">
        <f t="shared" si="5"/>
        <v>-1.8011386876763444E-2</v>
      </c>
      <c r="Q42" s="2">
        <f t="shared" si="6"/>
        <v>29553.459199999998</v>
      </c>
      <c r="R42">
        <f t="shared" si="7"/>
        <v>2.1986493189741089E-4</v>
      </c>
      <c r="S42">
        <v>1</v>
      </c>
      <c r="T42">
        <f t="shared" si="8"/>
        <v>2.1986493189741089E-4</v>
      </c>
      <c r="U42">
        <f t="shared" si="9"/>
        <v>-1.4827843130321108E-2</v>
      </c>
    </row>
    <row r="43" spans="1:21">
      <c r="A43" t="s">
        <v>183</v>
      </c>
      <c r="B43" s="93" t="s">
        <v>51</v>
      </c>
      <c r="C43" s="17">
        <v>44591.997499999998</v>
      </c>
      <c r="D43" t="s">
        <v>176</v>
      </c>
      <c r="E43">
        <f t="shared" si="1"/>
        <v>13230.427594398201</v>
      </c>
      <c r="F43">
        <f t="shared" si="2"/>
        <v>13230.5</v>
      </c>
      <c r="G43">
        <f t="shared" si="3"/>
        <v>-3.2240930006082635E-2</v>
      </c>
      <c r="H43">
        <f>+G43</f>
        <v>-3.2240930006082635E-2</v>
      </c>
      <c r="O43">
        <f t="shared" ca="1" si="4"/>
        <v>2.2288561012768576E-2</v>
      </c>
      <c r="P43">
        <f t="shared" si="5"/>
        <v>-1.7942209553739742E-2</v>
      </c>
      <c r="Q43" s="2">
        <f t="shared" si="6"/>
        <v>29573.497499999998</v>
      </c>
      <c r="R43">
        <f t="shared" si="7"/>
        <v>2.0445340657424896E-4</v>
      </c>
      <c r="S43">
        <v>1</v>
      </c>
      <c r="T43">
        <f t="shared" si="8"/>
        <v>2.0445340657424896E-4</v>
      </c>
      <c r="U43">
        <f t="shared" si="9"/>
        <v>-1.4298720452342893E-2</v>
      </c>
    </row>
    <row r="44" spans="1:21">
      <c r="A44" t="s">
        <v>45</v>
      </c>
      <c r="C44" s="95">
        <v>46825.322</v>
      </c>
      <c r="D44" s="16"/>
      <c r="E44">
        <f t="shared" si="1"/>
        <v>18245.95302763689</v>
      </c>
      <c r="F44">
        <f t="shared" si="2"/>
        <v>18246</v>
      </c>
      <c r="G44">
        <f t="shared" si="3"/>
        <v>-2.0915960005368106E-2</v>
      </c>
      <c r="J44">
        <f>+G44</f>
        <v>-2.0915960005368106E-2</v>
      </c>
      <c r="O44">
        <f t="shared" ca="1" si="4"/>
        <v>2.6454098218523122E-2</v>
      </c>
      <c r="P44">
        <f t="shared" si="5"/>
        <v>-8.414247609723851E-3</v>
      </c>
      <c r="Q44" s="2">
        <f t="shared" si="6"/>
        <v>31806.822</v>
      </c>
      <c r="R44">
        <f t="shared" si="7"/>
        <v>1.5629281282340522E-4</v>
      </c>
      <c r="S44">
        <v>0.1</v>
      </c>
      <c r="T44">
        <f t="shared" si="8"/>
        <v>1.5629281282340524E-5</v>
      </c>
      <c r="U44">
        <f t="shared" si="9"/>
        <v>-1.2501712395644255E-2</v>
      </c>
    </row>
    <row r="45" spans="1:21">
      <c r="A45" t="s">
        <v>185</v>
      </c>
      <c r="B45" s="93" t="s">
        <v>56</v>
      </c>
      <c r="C45" s="17">
        <v>50096.3969</v>
      </c>
      <c r="D45" t="s">
        <v>176</v>
      </c>
      <c r="E45">
        <f t="shared" si="1"/>
        <v>25592.023585219849</v>
      </c>
      <c r="F45">
        <f t="shared" si="2"/>
        <v>25592</v>
      </c>
      <c r="G45">
        <f t="shared" si="3"/>
        <v>1.0502079996513203E-2</v>
      </c>
      <c r="H45">
        <f t="shared" ref="H45:H58" si="11">+G45</f>
        <v>1.0502079996513203E-2</v>
      </c>
      <c r="O45">
        <f t="shared" ca="1" si="4"/>
        <v>3.2555192090215457E-2</v>
      </c>
      <c r="P45">
        <f t="shared" si="5"/>
        <v>1.204454806441986E-2</v>
      </c>
      <c r="Q45" s="2">
        <f t="shared" si="6"/>
        <v>35077.8969</v>
      </c>
      <c r="R45">
        <f t="shared" si="7"/>
        <v>2.3792077405116974E-6</v>
      </c>
      <c r="S45">
        <v>1</v>
      </c>
      <c r="T45">
        <f t="shared" si="8"/>
        <v>2.3792077405116974E-6</v>
      </c>
      <c r="U45">
        <f t="shared" si="9"/>
        <v>-1.5424680679066577E-3</v>
      </c>
    </row>
    <row r="46" spans="1:21">
      <c r="A46" t="s">
        <v>185</v>
      </c>
      <c r="B46" s="93" t="s">
        <v>56</v>
      </c>
      <c r="C46" s="17">
        <v>50105.301700000004</v>
      </c>
      <c r="D46" t="s">
        <v>176</v>
      </c>
      <c r="E46">
        <f t="shared" si="1"/>
        <v>25612.021687097978</v>
      </c>
      <c r="F46">
        <f t="shared" si="2"/>
        <v>25612</v>
      </c>
      <c r="G46">
        <f t="shared" si="3"/>
        <v>9.656879999965895E-3</v>
      </c>
      <c r="H46">
        <f t="shared" si="11"/>
        <v>9.656879999965895E-3</v>
      </c>
      <c r="O46">
        <f t="shared" ca="1" si="4"/>
        <v>3.2571802746005525E-2</v>
      </c>
      <c r="P46">
        <f t="shared" si="5"/>
        <v>1.2110799525088117E-2</v>
      </c>
      <c r="Q46" s="2">
        <f t="shared" si="6"/>
        <v>35086.801700000004</v>
      </c>
      <c r="R46">
        <f t="shared" si="7"/>
        <v>6.0217210357760732E-6</v>
      </c>
      <c r="S46">
        <v>1</v>
      </c>
      <c r="T46">
        <f t="shared" si="8"/>
        <v>6.0217210357760732E-6</v>
      </c>
      <c r="U46">
        <f t="shared" si="9"/>
        <v>-2.4539195251222223E-3</v>
      </c>
    </row>
    <row r="47" spans="1:21">
      <c r="A47" t="s">
        <v>186</v>
      </c>
      <c r="B47" s="93" t="s">
        <v>56</v>
      </c>
      <c r="C47" s="17">
        <v>50451.287499999999</v>
      </c>
      <c r="D47" t="s">
        <v>176</v>
      </c>
      <c r="E47">
        <f t="shared" si="1"/>
        <v>26389.025019770597</v>
      </c>
      <c r="F47">
        <f t="shared" si="2"/>
        <v>26389</v>
      </c>
      <c r="G47">
        <f t="shared" si="3"/>
        <v>1.11408599987044E-2</v>
      </c>
      <c r="H47">
        <f t="shared" si="11"/>
        <v>1.11408599987044E-2</v>
      </c>
      <c r="O47">
        <f t="shared" ca="1" si="4"/>
        <v>3.3217126723449703E-2</v>
      </c>
      <c r="P47">
        <f t="shared" si="5"/>
        <v>1.4729020383842974E-2</v>
      </c>
      <c r="Q47" s="2">
        <f t="shared" si="6"/>
        <v>35432.787499999999</v>
      </c>
      <c r="R47">
        <f t="shared" si="7"/>
        <v>1.2874894949477797E-5</v>
      </c>
      <c r="S47">
        <v>1</v>
      </c>
      <c r="T47">
        <f t="shared" si="8"/>
        <v>1.2874894949477797E-5</v>
      </c>
      <c r="U47">
        <f t="shared" si="9"/>
        <v>-3.5881603851385738E-3</v>
      </c>
    </row>
    <row r="48" spans="1:21">
      <c r="A48" t="s">
        <v>187</v>
      </c>
      <c r="B48" s="93" t="s">
        <v>56</v>
      </c>
      <c r="C48" s="17">
        <v>50717.569900000002</v>
      </c>
      <c r="D48" t="s">
        <v>176</v>
      </c>
      <c r="E48">
        <f t="shared" si="1"/>
        <v>26987.033123664078</v>
      </c>
      <c r="F48">
        <f t="shared" si="2"/>
        <v>26987</v>
      </c>
      <c r="G48">
        <f t="shared" si="3"/>
        <v>1.4749380003195256E-2</v>
      </c>
      <c r="H48">
        <f t="shared" si="11"/>
        <v>1.4749380003195256E-2</v>
      </c>
      <c r="O48">
        <f t="shared" ca="1" si="4"/>
        <v>3.3713785331572765E-2</v>
      </c>
      <c r="P48">
        <f t="shared" si="5"/>
        <v>1.6802962214298847E-2</v>
      </c>
      <c r="Q48" s="2">
        <f t="shared" si="6"/>
        <v>35699.069900000002</v>
      </c>
      <c r="R48">
        <f t="shared" si="7"/>
        <v>4.2171998977611141E-6</v>
      </c>
      <c r="S48">
        <v>1</v>
      </c>
      <c r="T48">
        <f t="shared" si="8"/>
        <v>4.2171998977611141E-6</v>
      </c>
      <c r="U48">
        <f t="shared" si="9"/>
        <v>-2.0535822111035912E-3</v>
      </c>
    </row>
    <row r="49" spans="1:21">
      <c r="A49" t="s">
        <v>187</v>
      </c>
      <c r="B49" s="93" t="s">
        <v>51</v>
      </c>
      <c r="C49" s="17">
        <v>50769.444199999998</v>
      </c>
      <c r="D49" t="s">
        <v>176</v>
      </c>
      <c r="E49">
        <f t="shared" si="1"/>
        <v>27103.530690847634</v>
      </c>
      <c r="F49">
        <f t="shared" si="2"/>
        <v>27103.5</v>
      </c>
      <c r="G49">
        <f t="shared" si="3"/>
        <v>1.3666089995240327E-2</v>
      </c>
      <c r="H49">
        <f t="shared" si="11"/>
        <v>1.3666089995240327E-2</v>
      </c>
      <c r="O49">
        <f t="shared" ca="1" si="4"/>
        <v>3.3810542401549917E-2</v>
      </c>
      <c r="P49">
        <f t="shared" si="5"/>
        <v>1.721296091367161E-2</v>
      </c>
      <c r="Q49" s="2">
        <f t="shared" si="6"/>
        <v>35750.944199999998</v>
      </c>
      <c r="R49">
        <f t="shared" si="7"/>
        <v>1.2580293312013573E-5</v>
      </c>
      <c r="S49">
        <v>1</v>
      </c>
      <c r="T49">
        <f t="shared" si="8"/>
        <v>1.2580293312013573E-5</v>
      </c>
      <c r="U49">
        <f t="shared" si="9"/>
        <v>-3.546870918431283E-3</v>
      </c>
    </row>
    <row r="50" spans="1:21">
      <c r="A50" t="s">
        <v>188</v>
      </c>
      <c r="B50" s="93" t="s">
        <v>56</v>
      </c>
      <c r="C50" s="17">
        <v>51208.274799999999</v>
      </c>
      <c r="D50" t="s">
        <v>176</v>
      </c>
      <c r="E50">
        <f t="shared" si="1"/>
        <v>28089.041768697447</v>
      </c>
      <c r="F50">
        <f t="shared" si="2"/>
        <v>28089</v>
      </c>
      <c r="G50">
        <f t="shared" si="3"/>
        <v>1.8598859998746775E-2</v>
      </c>
      <c r="H50">
        <f t="shared" si="11"/>
        <v>1.8598859998746775E-2</v>
      </c>
      <c r="O50">
        <f t="shared" ca="1" si="4"/>
        <v>3.4629032465605572E-2</v>
      </c>
      <c r="P50">
        <f t="shared" si="5"/>
        <v>2.0759013236103394E-2</v>
      </c>
      <c r="Q50" s="2">
        <f t="shared" si="6"/>
        <v>36189.774799999999</v>
      </c>
      <c r="R50">
        <f t="shared" si="7"/>
        <v>4.6662620088622795E-6</v>
      </c>
      <c r="S50">
        <v>1</v>
      </c>
      <c r="T50">
        <f t="shared" si="8"/>
        <v>4.6662620088622795E-6</v>
      </c>
      <c r="U50">
        <f t="shared" si="9"/>
        <v>-2.1601532373566185E-3</v>
      </c>
    </row>
    <row r="51" spans="1:21">
      <c r="A51" t="s">
        <v>189</v>
      </c>
      <c r="B51" s="93" t="s">
        <v>51</v>
      </c>
      <c r="C51" s="17">
        <v>51901.358800000002</v>
      </c>
      <c r="D51" t="s">
        <v>176</v>
      </c>
      <c r="E51">
        <f t="shared" si="1"/>
        <v>29645.546624740899</v>
      </c>
      <c r="F51">
        <f t="shared" si="2"/>
        <v>29645.5</v>
      </c>
      <c r="G51">
        <f t="shared" si="3"/>
        <v>2.0761170002515428E-2</v>
      </c>
      <c r="H51">
        <f t="shared" si="11"/>
        <v>2.0761170002515428E-2</v>
      </c>
      <c r="O51">
        <f t="shared" ca="1" si="4"/>
        <v>3.5921756752467685E-2</v>
      </c>
      <c r="P51">
        <f t="shared" si="5"/>
        <v>2.6643023518284924E-2</v>
      </c>
      <c r="Q51" s="2">
        <f t="shared" si="6"/>
        <v>36882.858800000002</v>
      </c>
      <c r="R51">
        <f t="shared" si="7"/>
        <v>3.4596200780969981E-5</v>
      </c>
      <c r="S51">
        <v>1</v>
      </c>
      <c r="T51">
        <f t="shared" si="8"/>
        <v>3.4596200780969981E-5</v>
      </c>
      <c r="U51">
        <f t="shared" si="9"/>
        <v>-5.8818535157694959E-3</v>
      </c>
    </row>
    <row r="52" spans="1:21">
      <c r="A52" t="s">
        <v>190</v>
      </c>
      <c r="B52" s="93" t="s">
        <v>56</v>
      </c>
      <c r="C52" s="17">
        <v>52500.044999999998</v>
      </c>
      <c r="D52" t="s">
        <v>177</v>
      </c>
      <c r="E52">
        <f t="shared" si="1"/>
        <v>30990.056060171803</v>
      </c>
      <c r="F52">
        <f t="shared" si="2"/>
        <v>30990</v>
      </c>
      <c r="G52">
        <f t="shared" si="3"/>
        <v>2.4962599993159529E-2</v>
      </c>
      <c r="H52">
        <f t="shared" si="11"/>
        <v>2.4962599993159529E-2</v>
      </c>
      <c r="O52">
        <f t="shared" ca="1" si="4"/>
        <v>3.7038408087955069E-2</v>
      </c>
      <c r="P52">
        <f t="shared" si="5"/>
        <v>3.2004957353377245E-2</v>
      </c>
      <c r="Q52" s="2">
        <f t="shared" si="6"/>
        <v>37481.544999999998</v>
      </c>
      <c r="R52">
        <f t="shared" si="7"/>
        <v>4.9594797189012637E-5</v>
      </c>
      <c r="S52">
        <v>1</v>
      </c>
      <c r="T52">
        <f t="shared" si="8"/>
        <v>4.9594797189012637E-5</v>
      </c>
      <c r="U52">
        <f t="shared" si="9"/>
        <v>-7.0423573602177159E-3</v>
      </c>
    </row>
    <row r="53" spans="1:21">
      <c r="A53" t="s">
        <v>191</v>
      </c>
      <c r="B53" s="93" t="s">
        <v>56</v>
      </c>
      <c r="C53" s="17">
        <v>52569.5092</v>
      </c>
      <c r="D53" t="s">
        <v>177</v>
      </c>
      <c r="E53">
        <f t="shared" ref="E53:E84" si="12">+(C53-C$7)/C$8</f>
        <v>31146.056436202955</v>
      </c>
      <c r="F53">
        <f t="shared" ref="F53:F84" si="13">ROUND(2*E53,0)/2</f>
        <v>31146</v>
      </c>
      <c r="G53">
        <f t="shared" ref="G53:G84" si="14">+C53-(C$7+F53*C$8)</f>
        <v>2.5130039997748099E-2</v>
      </c>
      <c r="H53">
        <f t="shared" si="11"/>
        <v>2.5130039997748099E-2</v>
      </c>
      <c r="O53">
        <f t="shared" ref="O53:O84" ca="1" si="15">+C$11+C$12*$F53</f>
        <v>3.7167971203117614E-2</v>
      </c>
      <c r="P53">
        <f t="shared" ref="P53:P84" si="16">+D$11+D$12*F53+D$13*F53^2</f>
        <v>3.2643857726482137E-2</v>
      </c>
      <c r="Q53" s="2">
        <f t="shared" ref="Q53:Q84" si="17">+C53-15018.5</f>
        <v>37551.0092</v>
      </c>
      <c r="R53">
        <f t="shared" ref="R53:R84" si="18">+(P53-G53)^2</f>
        <v>5.6457456860637929E-5</v>
      </c>
      <c r="S53">
        <v>1</v>
      </c>
      <c r="T53">
        <f t="shared" ref="T53:T84" si="19">+S53*R53</f>
        <v>5.6457456860637929E-5</v>
      </c>
      <c r="U53">
        <f t="shared" ref="U53:U84" si="20">+G53-P53</f>
        <v>-7.5138177287340374E-3</v>
      </c>
    </row>
    <row r="54" spans="1:21">
      <c r="A54" t="s">
        <v>193</v>
      </c>
      <c r="B54" s="93" t="s">
        <v>51</v>
      </c>
      <c r="C54" s="17">
        <v>52961.141000000003</v>
      </c>
      <c r="D54" t="s">
        <v>177</v>
      </c>
      <c r="E54">
        <f t="shared" si="12"/>
        <v>32025.57002832316</v>
      </c>
      <c r="F54">
        <f t="shared" si="13"/>
        <v>32025.5</v>
      </c>
      <c r="G54">
        <f t="shared" si="14"/>
        <v>3.1182370003079996E-2</v>
      </c>
      <c r="H54">
        <f t="shared" si="11"/>
        <v>3.1182370003079996E-2</v>
      </c>
      <c r="O54">
        <f t="shared" ca="1" si="15"/>
        <v>3.7898424791485891E-2</v>
      </c>
      <c r="P54">
        <f t="shared" si="16"/>
        <v>3.6311088644927665E-2</v>
      </c>
      <c r="Q54" s="2">
        <f t="shared" si="17"/>
        <v>37942.641000000003</v>
      </c>
      <c r="R54">
        <f t="shared" si="18"/>
        <v>2.6303754907235805E-5</v>
      </c>
      <c r="S54">
        <v>1</v>
      </c>
      <c r="T54">
        <f t="shared" si="19"/>
        <v>2.6303754907235805E-5</v>
      </c>
      <c r="U54">
        <f t="shared" si="20"/>
        <v>-5.1287186418476696E-3</v>
      </c>
    </row>
    <row r="55" spans="1:21">
      <c r="A55" t="s">
        <v>193</v>
      </c>
      <c r="B55" s="93" t="s">
        <v>51</v>
      </c>
      <c r="C55" s="17">
        <v>52962.034200000002</v>
      </c>
      <c r="D55" t="s">
        <v>177</v>
      </c>
      <c r="E55">
        <f t="shared" si="12"/>
        <v>32027.575946995956</v>
      </c>
      <c r="F55">
        <f t="shared" si="13"/>
        <v>32027.5</v>
      </c>
      <c r="G55">
        <f t="shared" si="14"/>
        <v>3.3817850002378691E-2</v>
      </c>
      <c r="H55">
        <f t="shared" si="11"/>
        <v>3.3817850002378691E-2</v>
      </c>
      <c r="O55">
        <f t="shared" ca="1" si="15"/>
        <v>3.7900085857064905E-2</v>
      </c>
      <c r="P55">
        <f t="shared" si="16"/>
        <v>3.6319554263745189E-2</v>
      </c>
      <c r="Q55" s="2">
        <f t="shared" si="17"/>
        <v>37943.534200000002</v>
      </c>
      <c r="R55">
        <f t="shared" si="18"/>
        <v>6.258524211339297E-6</v>
      </c>
      <c r="S55">
        <v>1</v>
      </c>
      <c r="T55">
        <f t="shared" si="19"/>
        <v>6.258524211339297E-6</v>
      </c>
      <c r="U55">
        <f t="shared" si="20"/>
        <v>-2.5017042613664983E-3</v>
      </c>
    </row>
    <row r="56" spans="1:21">
      <c r="A56" t="s">
        <v>193</v>
      </c>
      <c r="B56" s="93" t="s">
        <v>56</v>
      </c>
      <c r="C56" s="17">
        <v>52962.253799999999</v>
      </c>
      <c r="D56" t="s">
        <v>177</v>
      </c>
      <c r="E56">
        <f t="shared" si="12"/>
        <v>32028.069117327952</v>
      </c>
      <c r="F56">
        <f t="shared" si="13"/>
        <v>32028</v>
      </c>
      <c r="G56">
        <f t="shared" si="14"/>
        <v>3.0776719991990831E-2</v>
      </c>
      <c r="H56">
        <f t="shared" si="11"/>
        <v>3.0776719991990831E-2</v>
      </c>
      <c r="O56">
        <f t="shared" ca="1" si="15"/>
        <v>3.7900501123459648E-2</v>
      </c>
      <c r="P56">
        <f t="shared" si="16"/>
        <v>3.6321670757973705E-2</v>
      </c>
      <c r="Q56" s="2">
        <f t="shared" si="17"/>
        <v>37943.753799999999</v>
      </c>
      <c r="R56">
        <f t="shared" si="18"/>
        <v>3.0746478997174065E-5</v>
      </c>
      <c r="S56">
        <v>1</v>
      </c>
      <c r="T56">
        <f t="shared" si="19"/>
        <v>3.0746478997174065E-5</v>
      </c>
      <c r="U56">
        <f t="shared" si="20"/>
        <v>-5.5449507659828742E-3</v>
      </c>
    </row>
    <row r="57" spans="1:21">
      <c r="A57" t="s">
        <v>192</v>
      </c>
      <c r="B57" s="93" t="s">
        <v>56</v>
      </c>
      <c r="C57" s="17">
        <v>54054.542300000001</v>
      </c>
      <c r="D57" t="s">
        <v>177</v>
      </c>
      <c r="E57">
        <f t="shared" si="12"/>
        <v>34481.09408176288</v>
      </c>
      <c r="F57">
        <f t="shared" si="13"/>
        <v>34481</v>
      </c>
      <c r="G57">
        <f t="shared" si="14"/>
        <v>4.1892939996614587E-2</v>
      </c>
      <c r="H57">
        <f t="shared" si="11"/>
        <v>4.1892939996614587E-2</v>
      </c>
      <c r="O57">
        <f t="shared" ca="1" si="15"/>
        <v>3.9937798056111612E-2</v>
      </c>
      <c r="P57">
        <f t="shared" si="16"/>
        <v>4.7136227575791494E-2</v>
      </c>
      <c r="Q57" s="2">
        <f t="shared" si="17"/>
        <v>39036.042300000001</v>
      </c>
      <c r="R57">
        <f t="shared" si="18"/>
        <v>2.7492064637950832E-5</v>
      </c>
      <c r="S57">
        <v>1</v>
      </c>
      <c r="T57">
        <f t="shared" si="19"/>
        <v>2.7492064637950832E-5</v>
      </c>
      <c r="U57">
        <f t="shared" si="20"/>
        <v>-5.2432875791769071E-3</v>
      </c>
    </row>
    <row r="58" spans="1:21">
      <c r="A58" t="s">
        <v>193</v>
      </c>
      <c r="B58" s="93" t="s">
        <v>51</v>
      </c>
      <c r="C58" s="17">
        <v>54076.1394</v>
      </c>
      <c r="D58" t="s">
        <v>177</v>
      </c>
      <c r="E58">
        <f t="shared" si="12"/>
        <v>34529.596126286277</v>
      </c>
      <c r="F58">
        <f t="shared" si="13"/>
        <v>34529.5</v>
      </c>
      <c r="G58">
        <f t="shared" si="14"/>
        <v>4.2803329997695982E-2</v>
      </c>
      <c r="H58">
        <f t="shared" si="11"/>
        <v>4.2803329997695982E-2</v>
      </c>
      <c r="O58">
        <f t="shared" ca="1" si="15"/>
        <v>3.9978078896402529E-2</v>
      </c>
      <c r="P58">
        <f t="shared" si="16"/>
        <v>4.7358738886890982E-2</v>
      </c>
      <c r="Q58" s="2">
        <f t="shared" si="17"/>
        <v>39057.6394</v>
      </c>
      <c r="R58">
        <f t="shared" si="18"/>
        <v>2.0751750147756817E-5</v>
      </c>
      <c r="S58">
        <v>1</v>
      </c>
      <c r="T58">
        <f t="shared" si="19"/>
        <v>2.0751750147756817E-5</v>
      </c>
      <c r="U58">
        <f t="shared" si="20"/>
        <v>-4.5554088891949993E-3</v>
      </c>
    </row>
    <row r="59" spans="1:21">
      <c r="A59" s="44" t="s">
        <v>179</v>
      </c>
      <c r="B59" s="45" t="s">
        <v>56</v>
      </c>
      <c r="C59" s="46">
        <v>56226.888599999998</v>
      </c>
      <c r="D59" s="46">
        <v>5.0000000000000001E-4</v>
      </c>
      <c r="E59">
        <f t="shared" si="12"/>
        <v>39359.676713821915</v>
      </c>
      <c r="F59">
        <f t="shared" si="13"/>
        <v>39359.5</v>
      </c>
      <c r="G59">
        <f t="shared" si="14"/>
        <v>7.8687529996386729E-2</v>
      </c>
      <c r="L59">
        <f>+G59</f>
        <v>7.8687529996386729E-2</v>
      </c>
      <c r="O59">
        <f t="shared" ca="1" si="15"/>
        <v>4.3989552269704191E-2</v>
      </c>
      <c r="P59">
        <f t="shared" si="16"/>
        <v>7.1205689403069372E-2</v>
      </c>
      <c r="Q59" s="2">
        <f t="shared" si="17"/>
        <v>41208.388599999998</v>
      </c>
      <c r="R59">
        <f t="shared" si="18"/>
        <v>5.5977938663811422E-5</v>
      </c>
      <c r="S59">
        <v>1</v>
      </c>
      <c r="T59">
        <f t="shared" si="19"/>
        <v>5.5977938663811422E-5</v>
      </c>
      <c r="U59">
        <f t="shared" si="20"/>
        <v>7.4818405933173571E-3</v>
      </c>
    </row>
    <row r="60" spans="1:21" ht="12.75" customHeight="1">
      <c r="A60" s="103" t="s">
        <v>201</v>
      </c>
      <c r="B60" s="5" t="s">
        <v>56</v>
      </c>
      <c r="C60" s="103">
        <v>25757.072</v>
      </c>
      <c r="D60" s="103" t="s">
        <v>421</v>
      </c>
      <c r="E60">
        <f t="shared" si="12"/>
        <v>-29068.417861515532</v>
      </c>
      <c r="F60">
        <f t="shared" si="13"/>
        <v>-29068.5</v>
      </c>
      <c r="G60">
        <f t="shared" si="14"/>
        <v>3.6574809993908275E-2</v>
      </c>
      <c r="J60">
        <f t="shared" ref="J60:J104" si="21">+G60</f>
        <v>3.6574809993908275E-2</v>
      </c>
      <c r="O60">
        <f t="shared" ca="1" si="15"/>
        <v>-1.2842145450437801E-2</v>
      </c>
      <c r="P60">
        <f t="shared" si="16"/>
        <v>4.5037956899911011E-2</v>
      </c>
      <c r="Q60" s="2">
        <f t="shared" si="17"/>
        <v>10738.572</v>
      </c>
      <c r="R60">
        <f t="shared" si="18"/>
        <v>7.1624855552583684E-5</v>
      </c>
      <c r="S60">
        <v>1</v>
      </c>
      <c r="T60">
        <f t="shared" si="19"/>
        <v>7.1624855552583684E-5</v>
      </c>
      <c r="U60">
        <f t="shared" si="20"/>
        <v>-8.4631469060027359E-3</v>
      </c>
    </row>
    <row r="61" spans="1:21" ht="12.75" customHeight="1">
      <c r="A61" s="103" t="s">
        <v>205</v>
      </c>
      <c r="B61" s="5" t="s">
        <v>51</v>
      </c>
      <c r="C61" s="103">
        <v>26592.179</v>
      </c>
      <c r="D61" s="103" t="s">
        <v>419</v>
      </c>
      <c r="E61">
        <f t="shared" si="12"/>
        <v>-27192.962504277632</v>
      </c>
      <c r="F61">
        <f t="shared" si="13"/>
        <v>-27193</v>
      </c>
      <c r="G61">
        <f t="shared" si="14"/>
        <v>1.6696179995051352E-2</v>
      </c>
      <c r="J61">
        <f t="shared" si="21"/>
        <v>1.6696179995051352E-2</v>
      </c>
      <c r="O61">
        <f t="shared" ca="1" si="15"/>
        <v>-1.1284481203724085E-2</v>
      </c>
      <c r="P61">
        <f t="shared" si="16"/>
        <v>3.6815707201635336E-2</v>
      </c>
      <c r="Q61" s="2">
        <f t="shared" si="17"/>
        <v>11573.679</v>
      </c>
      <c r="R61">
        <f t="shared" si="18"/>
        <v>4.0479537501647312E-4</v>
      </c>
      <c r="S61">
        <v>0.1</v>
      </c>
      <c r="T61">
        <f t="shared" si="19"/>
        <v>4.0479537501647313E-5</v>
      </c>
      <c r="U61">
        <f t="shared" si="20"/>
        <v>-2.0119527206583984E-2</v>
      </c>
    </row>
    <row r="62" spans="1:21" ht="12.75" customHeight="1">
      <c r="A62" s="103" t="s">
        <v>205</v>
      </c>
      <c r="B62" s="5" t="s">
        <v>56</v>
      </c>
      <c r="C62" s="103">
        <v>26592.405999999999</v>
      </c>
      <c r="D62" s="103" t="s">
        <v>419</v>
      </c>
      <c r="E62">
        <f t="shared" si="12"/>
        <v>-27192.452715273241</v>
      </c>
      <c r="F62">
        <f t="shared" si="13"/>
        <v>-27192.5</v>
      </c>
      <c r="G62">
        <f t="shared" si="14"/>
        <v>2.1055049994174624E-2</v>
      </c>
      <c r="J62">
        <f t="shared" si="21"/>
        <v>2.1055049994174624E-2</v>
      </c>
      <c r="O62">
        <f t="shared" ca="1" si="15"/>
        <v>-1.1284065937329332E-2</v>
      </c>
      <c r="P62">
        <f t="shared" si="16"/>
        <v>3.6813582365155875E-2</v>
      </c>
      <c r="Q62" s="2">
        <f t="shared" si="17"/>
        <v>11573.905999999999</v>
      </c>
      <c r="R62">
        <f t="shared" si="18"/>
        <v>2.4833134248726399E-4</v>
      </c>
      <c r="S62">
        <v>0.1</v>
      </c>
      <c r="T62">
        <f t="shared" si="19"/>
        <v>2.4833134248726401E-5</v>
      </c>
      <c r="U62">
        <f t="shared" si="20"/>
        <v>-1.5758532370981251E-2</v>
      </c>
    </row>
    <row r="63" spans="1:21" ht="12.75" customHeight="1">
      <c r="A63" s="103" t="s">
        <v>205</v>
      </c>
      <c r="B63" s="5" t="s">
        <v>51</v>
      </c>
      <c r="C63" s="103">
        <v>26964.433000000001</v>
      </c>
      <c r="D63" s="103" t="s">
        <v>419</v>
      </c>
      <c r="E63">
        <f t="shared" si="12"/>
        <v>-26356.96692700042</v>
      </c>
      <c r="F63">
        <f t="shared" si="13"/>
        <v>-26357</v>
      </c>
      <c r="G63">
        <f t="shared" si="14"/>
        <v>1.4726819998031715E-2</v>
      </c>
      <c r="J63">
        <f t="shared" si="21"/>
        <v>1.4726819998031715E-2</v>
      </c>
      <c r="O63">
        <f t="shared" ca="1" si="15"/>
        <v>-1.05901557916992E-2</v>
      </c>
      <c r="P63">
        <f t="shared" si="16"/>
        <v>3.3313005112840896E-2</v>
      </c>
      <c r="Q63" s="2">
        <f t="shared" si="17"/>
        <v>11945.933000000001</v>
      </c>
      <c r="R63">
        <f t="shared" si="18"/>
        <v>3.4544627712195436E-4</v>
      </c>
      <c r="S63">
        <v>0.1</v>
      </c>
      <c r="T63">
        <f t="shared" si="19"/>
        <v>3.4544627712195434E-5</v>
      </c>
      <c r="U63">
        <f t="shared" si="20"/>
        <v>-1.8586185114809181E-2</v>
      </c>
    </row>
    <row r="64" spans="1:21" ht="12.75" customHeight="1">
      <c r="A64" s="103" t="s">
        <v>205</v>
      </c>
      <c r="B64" s="5" t="s">
        <v>56</v>
      </c>
      <c r="C64" s="103">
        <v>26964.659</v>
      </c>
      <c r="D64" s="103" t="s">
        <v>419</v>
      </c>
      <c r="E64">
        <f t="shared" si="12"/>
        <v>-26356.459383762569</v>
      </c>
      <c r="F64">
        <f t="shared" si="13"/>
        <v>-26356.5</v>
      </c>
      <c r="G64">
        <f t="shared" si="14"/>
        <v>1.808568999695126E-2</v>
      </c>
      <c r="J64">
        <f t="shared" si="21"/>
        <v>1.808568999695126E-2</v>
      </c>
      <c r="O64">
        <f t="shared" ca="1" si="15"/>
        <v>-1.058974052530445E-2</v>
      </c>
      <c r="P64">
        <f t="shared" si="16"/>
        <v>3.3310940150095558E-2</v>
      </c>
      <c r="Q64" s="2">
        <f t="shared" si="17"/>
        <v>11946.159</v>
      </c>
      <c r="R64">
        <f t="shared" si="18"/>
        <v>2.318082422258205E-4</v>
      </c>
      <c r="S64">
        <v>0.1</v>
      </c>
      <c r="T64">
        <f t="shared" si="19"/>
        <v>2.318082422258205E-5</v>
      </c>
      <c r="U64">
        <f t="shared" si="20"/>
        <v>-1.5225250153144299E-2</v>
      </c>
    </row>
    <row r="65" spans="1:21" ht="12.75" customHeight="1">
      <c r="A65" s="103" t="s">
        <v>205</v>
      </c>
      <c r="B65" s="5" t="s">
        <v>51</v>
      </c>
      <c r="C65" s="103">
        <v>27414.600999999999</v>
      </c>
      <c r="D65" s="103" t="s">
        <v>419</v>
      </c>
      <c r="E65">
        <f t="shared" si="12"/>
        <v>-25345.994695589277</v>
      </c>
      <c r="F65">
        <f t="shared" si="13"/>
        <v>-25346</v>
      </c>
      <c r="G65">
        <f t="shared" si="14"/>
        <v>2.361959996051155E-3</v>
      </c>
      <c r="J65">
        <f t="shared" si="21"/>
        <v>2.361959996051155E-3</v>
      </c>
      <c r="O65">
        <f t="shared" ca="1" si="15"/>
        <v>-9.7504871415112146E-3</v>
      </c>
      <c r="P65">
        <f t="shared" si="16"/>
        <v>2.921081782793352E-2</v>
      </c>
      <c r="Q65" s="2">
        <f t="shared" si="17"/>
        <v>12396.100999999999</v>
      </c>
      <c r="R65">
        <f t="shared" si="18"/>
        <v>7.2086116687663105E-4</v>
      </c>
      <c r="S65">
        <v>0.1</v>
      </c>
      <c r="T65">
        <f t="shared" si="19"/>
        <v>7.2086116687663113E-5</v>
      </c>
      <c r="U65">
        <f t="shared" si="20"/>
        <v>-2.6848857831882365E-2</v>
      </c>
    </row>
    <row r="66" spans="1:21" ht="12.75" customHeight="1">
      <c r="A66" s="103" t="s">
        <v>205</v>
      </c>
      <c r="B66" s="5" t="s">
        <v>56</v>
      </c>
      <c r="C66" s="103">
        <v>27414.824000000001</v>
      </c>
      <c r="D66" s="103" t="s">
        <v>419</v>
      </c>
      <c r="E66">
        <f t="shared" si="12"/>
        <v>-25345.493889651036</v>
      </c>
      <c r="F66">
        <f t="shared" si="13"/>
        <v>-25345.5</v>
      </c>
      <c r="G66">
        <f t="shared" si="14"/>
        <v>2.7208299943595193E-3</v>
      </c>
      <c r="J66">
        <f t="shared" si="21"/>
        <v>2.7208299943595193E-3</v>
      </c>
      <c r="O66">
        <f t="shared" ca="1" si="15"/>
        <v>-9.7500718751164644E-3</v>
      </c>
      <c r="P66">
        <f t="shared" si="16"/>
        <v>2.9208825272299677E-2</v>
      </c>
      <c r="Q66" s="2">
        <f t="shared" si="17"/>
        <v>12396.324000000001</v>
      </c>
      <c r="R66">
        <f t="shared" si="18"/>
        <v>7.0161389384418012E-4</v>
      </c>
      <c r="S66">
        <v>0.1</v>
      </c>
      <c r="T66">
        <f t="shared" si="19"/>
        <v>7.0161389384418014E-5</v>
      </c>
      <c r="U66">
        <f t="shared" si="20"/>
        <v>-2.6487995277940157E-2</v>
      </c>
    </row>
    <row r="67" spans="1:21" ht="12.75" customHeight="1">
      <c r="A67" s="103" t="s">
        <v>217</v>
      </c>
      <c r="B67" s="5" t="s">
        <v>51</v>
      </c>
      <c r="C67" s="103">
        <v>27425.288</v>
      </c>
      <c r="D67" s="103" t="s">
        <v>419</v>
      </c>
      <c r="E67">
        <f t="shared" si="12"/>
        <v>-25321.994188585017</v>
      </c>
      <c r="F67">
        <f t="shared" si="13"/>
        <v>-25322</v>
      </c>
      <c r="G67">
        <f t="shared" si="14"/>
        <v>2.5877199950627983E-3</v>
      </c>
      <c r="J67">
        <f t="shared" si="21"/>
        <v>2.5877199950627983E-3</v>
      </c>
      <c r="O67">
        <f t="shared" ca="1" si="15"/>
        <v>-9.7305543545631312E-3</v>
      </c>
      <c r="P67">
        <f t="shared" si="16"/>
        <v>2.9115215550793591E-2</v>
      </c>
      <c r="Q67" s="2">
        <f t="shared" si="17"/>
        <v>12406.788</v>
      </c>
      <c r="R67">
        <f t="shared" si="18"/>
        <v>7.0370802045931701E-4</v>
      </c>
      <c r="S67">
        <v>0.1</v>
      </c>
      <c r="T67">
        <f t="shared" si="19"/>
        <v>7.0370802045931709E-5</v>
      </c>
      <c r="U67">
        <f t="shared" si="20"/>
        <v>-2.6527495555730793E-2</v>
      </c>
    </row>
    <row r="68" spans="1:21" ht="12.75" customHeight="1">
      <c r="A68" s="103" t="s">
        <v>217</v>
      </c>
      <c r="B68" s="5" t="s">
        <v>56</v>
      </c>
      <c r="C68" s="103">
        <v>27425.512999999999</v>
      </c>
      <c r="D68" s="103" t="s">
        <v>419</v>
      </c>
      <c r="E68">
        <f t="shared" si="12"/>
        <v>-25321.488891113706</v>
      </c>
      <c r="F68">
        <f t="shared" si="13"/>
        <v>-25321.5</v>
      </c>
      <c r="G68">
        <f t="shared" si="14"/>
        <v>4.9465899937786162E-3</v>
      </c>
      <c r="J68">
        <f t="shared" si="21"/>
        <v>4.9465899937786162E-3</v>
      </c>
      <c r="O68">
        <f t="shared" ca="1" si="15"/>
        <v>-9.7301390881683811E-3</v>
      </c>
      <c r="P68">
        <f t="shared" si="16"/>
        <v>2.9113224714022924E-2</v>
      </c>
      <c r="Q68" s="2">
        <f t="shared" si="17"/>
        <v>12407.012999999999</v>
      </c>
      <c r="R68">
        <f t="shared" si="18"/>
        <v>5.8402623370171767E-4</v>
      </c>
      <c r="S68">
        <v>0.1</v>
      </c>
      <c r="T68">
        <f t="shared" si="19"/>
        <v>5.8402623370171767E-5</v>
      </c>
      <c r="U68">
        <f t="shared" si="20"/>
        <v>-2.4166634720244308E-2</v>
      </c>
    </row>
    <row r="69" spans="1:21" ht="12.75" customHeight="1">
      <c r="A69" s="103" t="s">
        <v>223</v>
      </c>
      <c r="B69" s="5" t="s">
        <v>51</v>
      </c>
      <c r="C69" s="103">
        <v>27864.356</v>
      </c>
      <c r="D69" s="103" t="s">
        <v>419</v>
      </c>
      <c r="E69">
        <f t="shared" si="12"/>
        <v>-24335.949965758806</v>
      </c>
      <c r="F69">
        <f t="shared" si="13"/>
        <v>-24336</v>
      </c>
      <c r="G69">
        <f t="shared" si="14"/>
        <v>2.2279359996900894E-2</v>
      </c>
      <c r="J69">
        <f t="shared" si="21"/>
        <v>2.2279359996900894E-2</v>
      </c>
      <c r="O69">
        <f t="shared" ca="1" si="15"/>
        <v>-8.9116490241127298E-3</v>
      </c>
      <c r="P69">
        <f t="shared" si="16"/>
        <v>2.5258878126924466E-2</v>
      </c>
      <c r="Q69" s="2">
        <f t="shared" si="17"/>
        <v>12845.856</v>
      </c>
      <c r="R69">
        <f t="shared" si="18"/>
        <v>8.8775282871391641E-6</v>
      </c>
      <c r="S69">
        <v>0.1</v>
      </c>
      <c r="T69">
        <f t="shared" si="19"/>
        <v>8.8775282871391641E-7</v>
      </c>
      <c r="U69">
        <f t="shared" si="20"/>
        <v>-2.9795181300235722E-3</v>
      </c>
    </row>
    <row r="70" spans="1:21" ht="12.75" customHeight="1">
      <c r="A70" s="103" t="s">
        <v>227</v>
      </c>
      <c r="B70" s="5" t="s">
        <v>51</v>
      </c>
      <c r="C70" s="103">
        <v>28157.322</v>
      </c>
      <c r="D70" s="103" t="s">
        <v>421</v>
      </c>
      <c r="E70">
        <f t="shared" si="12"/>
        <v>-23678.016725840378</v>
      </c>
      <c r="F70">
        <f t="shared" si="13"/>
        <v>-23678</v>
      </c>
      <c r="G70">
        <f t="shared" si="14"/>
        <v>-7.4477200032561086E-3</v>
      </c>
      <c r="J70">
        <f t="shared" si="21"/>
        <v>-7.4477200032561086E-3</v>
      </c>
      <c r="O70">
        <f t="shared" ca="1" si="15"/>
        <v>-8.365158448619462E-3</v>
      </c>
      <c r="P70">
        <f t="shared" si="16"/>
        <v>2.2762853436006345E-2</v>
      </c>
      <c r="Q70" s="2">
        <f t="shared" si="17"/>
        <v>13138.822</v>
      </c>
      <c r="R70">
        <f t="shared" si="18"/>
        <v>9.1267874752906999E-4</v>
      </c>
      <c r="S70">
        <v>0.1</v>
      </c>
      <c r="T70">
        <f t="shared" si="19"/>
        <v>9.126787475290701E-5</v>
      </c>
      <c r="U70">
        <f t="shared" si="20"/>
        <v>-3.0210573439262454E-2</v>
      </c>
    </row>
    <row r="71" spans="1:21" ht="12.75" customHeight="1">
      <c r="A71" s="103" t="s">
        <v>227</v>
      </c>
      <c r="B71" s="5" t="s">
        <v>51</v>
      </c>
      <c r="C71" s="103">
        <v>28161.34</v>
      </c>
      <c r="D71" s="103" t="s">
        <v>421</v>
      </c>
      <c r="E71">
        <f t="shared" si="12"/>
        <v>-23668.993235885937</v>
      </c>
      <c r="F71">
        <f t="shared" si="13"/>
        <v>-23669</v>
      </c>
      <c r="G71">
        <f t="shared" si="14"/>
        <v>3.0119399962131865E-3</v>
      </c>
      <c r="J71">
        <f t="shared" si="21"/>
        <v>3.0119399962131865E-3</v>
      </c>
      <c r="O71">
        <f t="shared" ca="1" si="15"/>
        <v>-8.3576836535139316E-3</v>
      </c>
      <c r="P71">
        <f t="shared" si="16"/>
        <v>2.2729143211312502E-2</v>
      </c>
      <c r="Q71" s="2">
        <f t="shared" si="17"/>
        <v>13142.84</v>
      </c>
      <c r="R71">
        <f t="shared" si="18"/>
        <v>3.8876810262552283E-4</v>
      </c>
      <c r="S71">
        <v>0.1</v>
      </c>
      <c r="T71">
        <f t="shared" si="19"/>
        <v>3.8876810262552283E-5</v>
      </c>
      <c r="U71">
        <f t="shared" si="20"/>
        <v>-1.9717203215099316E-2</v>
      </c>
    </row>
    <row r="72" spans="1:21" ht="12.75" customHeight="1">
      <c r="A72" s="103" t="s">
        <v>227</v>
      </c>
      <c r="B72" s="5" t="s">
        <v>51</v>
      </c>
      <c r="C72" s="103">
        <v>28162.240000000002</v>
      </c>
      <c r="D72" s="103" t="s">
        <v>421</v>
      </c>
      <c r="E72">
        <f t="shared" si="12"/>
        <v>-23666.972046000668</v>
      </c>
      <c r="F72">
        <f t="shared" si="13"/>
        <v>-23667</v>
      </c>
      <c r="G72">
        <f t="shared" si="14"/>
        <v>1.2447419998352416E-2</v>
      </c>
      <c r="J72">
        <f t="shared" si="21"/>
        <v>1.2447419998352416E-2</v>
      </c>
      <c r="O72">
        <f t="shared" ca="1" si="15"/>
        <v>-8.3560225879349241E-3</v>
      </c>
      <c r="P72">
        <f t="shared" si="16"/>
        <v>2.2721653625894012E-2</v>
      </c>
      <c r="Q72" s="2">
        <f t="shared" si="17"/>
        <v>13143.740000000002</v>
      </c>
      <c r="R72">
        <f t="shared" si="18"/>
        <v>1.0555987663330654E-4</v>
      </c>
      <c r="S72">
        <v>0.1</v>
      </c>
      <c r="T72">
        <f t="shared" si="19"/>
        <v>1.0555987663330654E-5</v>
      </c>
      <c r="U72">
        <f t="shared" si="20"/>
        <v>-1.0274233627541596E-2</v>
      </c>
    </row>
    <row r="73" spans="1:21" ht="12.75" customHeight="1">
      <c r="A73" s="103" t="s">
        <v>227</v>
      </c>
      <c r="B73" s="5" t="s">
        <v>56</v>
      </c>
      <c r="C73" s="103">
        <v>28163.342000000001</v>
      </c>
      <c r="D73" s="103" t="s">
        <v>421</v>
      </c>
      <c r="E73">
        <f t="shared" si="12"/>
        <v>-23664.497211274491</v>
      </c>
      <c r="F73">
        <f t="shared" si="13"/>
        <v>-23664.5</v>
      </c>
      <c r="G73">
        <f t="shared" si="14"/>
        <v>1.2417699945217464E-3</v>
      </c>
      <c r="J73">
        <f t="shared" si="21"/>
        <v>1.2417699945217464E-3</v>
      </c>
      <c r="O73">
        <f t="shared" ca="1" si="15"/>
        <v>-8.3539462559611664E-3</v>
      </c>
      <c r="P73">
        <f t="shared" si="16"/>
        <v>2.2712292449838009E-2</v>
      </c>
      <c r="Q73" s="2">
        <f t="shared" si="17"/>
        <v>13144.842000000001</v>
      </c>
      <c r="R73">
        <f t="shared" si="18"/>
        <v>4.6098333450423989E-4</v>
      </c>
      <c r="S73">
        <v>0.1</v>
      </c>
      <c r="T73">
        <f t="shared" si="19"/>
        <v>4.6098333450423989E-5</v>
      </c>
      <c r="U73">
        <f t="shared" si="20"/>
        <v>-2.1470522455316263E-2</v>
      </c>
    </row>
    <row r="74" spans="1:21" ht="12.75" customHeight="1">
      <c r="A74" s="103" t="s">
        <v>227</v>
      </c>
      <c r="B74" s="5" t="s">
        <v>56</v>
      </c>
      <c r="C74" s="103">
        <v>28164.240000000002</v>
      </c>
      <c r="D74" s="103" t="s">
        <v>421</v>
      </c>
      <c r="E74">
        <f t="shared" si="12"/>
        <v>-23662.480512922302</v>
      </c>
      <c r="F74">
        <f t="shared" si="13"/>
        <v>-23662.5</v>
      </c>
      <c r="G74">
        <f t="shared" si="14"/>
        <v>8.6772499962535221E-3</v>
      </c>
      <c r="J74">
        <f t="shared" si="21"/>
        <v>8.6772499962535221E-3</v>
      </c>
      <c r="O74">
        <f t="shared" ca="1" si="15"/>
        <v>-8.3522851903821589E-3</v>
      </c>
      <c r="P74">
        <f t="shared" si="16"/>
        <v>2.2704804153566904E-2</v>
      </c>
      <c r="Q74" s="2">
        <f t="shared" si="17"/>
        <v>13145.740000000002</v>
      </c>
      <c r="R74">
        <f t="shared" si="18"/>
        <v>1.9677227563635996E-4</v>
      </c>
      <c r="S74">
        <v>0.1</v>
      </c>
      <c r="T74">
        <f t="shared" si="19"/>
        <v>1.9677227563635997E-5</v>
      </c>
      <c r="U74">
        <f t="shared" si="20"/>
        <v>-1.4027554157313382E-2</v>
      </c>
    </row>
    <row r="75" spans="1:21" ht="12.75" customHeight="1">
      <c r="A75" s="103" t="s">
        <v>227</v>
      </c>
      <c r="B75" s="5" t="s">
        <v>56</v>
      </c>
      <c r="C75" s="103">
        <v>28167.347000000002</v>
      </c>
      <c r="D75" s="103" t="s">
        <v>421</v>
      </c>
      <c r="E75">
        <f t="shared" si="12"/>
        <v>-23655.502916285059</v>
      </c>
      <c r="F75">
        <f t="shared" si="13"/>
        <v>-23655.5</v>
      </c>
      <c r="G75">
        <f t="shared" si="14"/>
        <v>-1.2985700013814494E-3</v>
      </c>
      <c r="J75">
        <f t="shared" si="21"/>
        <v>-1.2985700013814494E-3</v>
      </c>
      <c r="O75">
        <f t="shared" ca="1" si="15"/>
        <v>-8.346471460855636E-3</v>
      </c>
      <c r="P75">
        <f t="shared" si="16"/>
        <v>2.2678599628633882E-2</v>
      </c>
      <c r="Q75" s="2">
        <f t="shared" si="17"/>
        <v>13148.847000000002</v>
      </c>
      <c r="R75">
        <f t="shared" si="18"/>
        <v>5.7490466346652954E-4</v>
      </c>
      <c r="S75">
        <v>0.1</v>
      </c>
      <c r="T75">
        <f t="shared" si="19"/>
        <v>5.7490466346652958E-5</v>
      </c>
      <c r="U75">
        <f t="shared" si="20"/>
        <v>-2.3977169630015331E-2</v>
      </c>
    </row>
    <row r="76" spans="1:21" ht="12.75" customHeight="1">
      <c r="A76" s="103" t="s">
        <v>227</v>
      </c>
      <c r="B76" s="5" t="s">
        <v>56</v>
      </c>
      <c r="C76" s="103">
        <v>28168.25</v>
      </c>
      <c r="D76" s="103" t="s">
        <v>421</v>
      </c>
      <c r="E76">
        <f t="shared" si="12"/>
        <v>-23653.474989100181</v>
      </c>
      <c r="F76">
        <f t="shared" si="13"/>
        <v>-23653.5</v>
      </c>
      <c r="G76">
        <f t="shared" si="14"/>
        <v>1.1136909997730982E-2</v>
      </c>
      <c r="J76">
        <f t="shared" si="21"/>
        <v>1.1136909997730982E-2</v>
      </c>
      <c r="O76">
        <f t="shared" ca="1" si="15"/>
        <v>-8.3448103952766285E-3</v>
      </c>
      <c r="P76">
        <f t="shared" si="16"/>
        <v>2.2671113910657542E-2</v>
      </c>
      <c r="Q76" s="2">
        <f t="shared" si="17"/>
        <v>13149.75</v>
      </c>
      <c r="R76">
        <f t="shared" si="18"/>
        <v>1.3303785990497038E-4</v>
      </c>
      <c r="S76">
        <v>0.1</v>
      </c>
      <c r="T76">
        <f t="shared" si="19"/>
        <v>1.3303785990497039E-5</v>
      </c>
      <c r="U76">
        <f t="shared" si="20"/>
        <v>-1.1534203912926561E-2</v>
      </c>
    </row>
    <row r="77" spans="1:21" ht="12.75" customHeight="1">
      <c r="A77" s="103" t="s">
        <v>268</v>
      </c>
      <c r="B77" s="5" t="s">
        <v>51</v>
      </c>
      <c r="C77" s="103">
        <v>40152.548999999999</v>
      </c>
      <c r="D77" s="103" t="s">
        <v>419</v>
      </c>
      <c r="E77">
        <f t="shared" si="12"/>
        <v>3260.4627006698984</v>
      </c>
      <c r="F77">
        <f t="shared" si="13"/>
        <v>3260.5</v>
      </c>
      <c r="G77">
        <f t="shared" si="14"/>
        <v>-1.6608730002189986E-2</v>
      </c>
      <c r="J77">
        <f t="shared" si="21"/>
        <v>-1.6608730002189986E-2</v>
      </c>
      <c r="O77">
        <f t="shared" ca="1" si="15"/>
        <v>1.400814910141919E-2</v>
      </c>
      <c r="P77">
        <f t="shared" si="16"/>
        <v>-2.618193898935043E-2</v>
      </c>
      <c r="Q77" s="2">
        <f t="shared" si="17"/>
        <v>25134.048999999999</v>
      </c>
      <c r="R77">
        <f t="shared" si="18"/>
        <v>9.1646330311849483E-5</v>
      </c>
      <c r="S77">
        <v>0.1</v>
      </c>
      <c r="T77">
        <f t="shared" si="19"/>
        <v>9.1646330311849483E-6</v>
      </c>
      <c r="U77">
        <f t="shared" si="20"/>
        <v>9.5732089871604434E-3</v>
      </c>
    </row>
    <row r="78" spans="1:21" ht="12.75" customHeight="1">
      <c r="A78" s="104" t="s">
        <v>319</v>
      </c>
      <c r="B78" s="5" t="s">
        <v>51</v>
      </c>
      <c r="C78" s="103">
        <v>52233.098299999998</v>
      </c>
      <c r="D78" s="103" t="s">
        <v>420</v>
      </c>
      <c r="E78">
        <f t="shared" si="12"/>
        <v>30390.556093566349</v>
      </c>
      <c r="F78">
        <f t="shared" si="13"/>
        <v>30390.5</v>
      </c>
      <c r="G78">
        <f t="shared" si="14"/>
        <v>2.4977469991426915E-2</v>
      </c>
      <c r="J78">
        <f t="shared" si="21"/>
        <v>2.4977469991426915E-2</v>
      </c>
      <c r="O78">
        <f t="shared" ca="1" si="15"/>
        <v>3.6540503680647755E-2</v>
      </c>
      <c r="P78">
        <f t="shared" si="16"/>
        <v>2.9582133957791634E-2</v>
      </c>
      <c r="Q78" s="2">
        <f t="shared" si="17"/>
        <v>37214.598299999998</v>
      </c>
      <c r="R78">
        <f t="shared" si="18"/>
        <v>2.1202930243137669E-5</v>
      </c>
      <c r="S78">
        <v>1</v>
      </c>
      <c r="T78">
        <f t="shared" si="19"/>
        <v>2.1202930243137669E-5</v>
      </c>
      <c r="U78">
        <f t="shared" si="20"/>
        <v>-4.6046639663647193E-3</v>
      </c>
    </row>
    <row r="79" spans="1:21" ht="12.75" customHeight="1">
      <c r="A79" s="104" t="s">
        <v>319</v>
      </c>
      <c r="B79" s="5" t="s">
        <v>56</v>
      </c>
      <c r="C79" s="103">
        <v>52235.0985</v>
      </c>
      <c r="D79" s="103" t="s">
        <v>420</v>
      </c>
      <c r="E79">
        <f t="shared" si="12"/>
        <v>30395.048075798029</v>
      </c>
      <c r="F79">
        <f t="shared" si="13"/>
        <v>30395</v>
      </c>
      <c r="G79">
        <f t="shared" si="14"/>
        <v>2.1407299995189533E-2</v>
      </c>
      <c r="J79">
        <f t="shared" si="21"/>
        <v>2.1407299995189533E-2</v>
      </c>
      <c r="O79">
        <f t="shared" ca="1" si="15"/>
        <v>3.6544241078200521E-2</v>
      </c>
      <c r="P79">
        <f t="shared" si="16"/>
        <v>2.960012852786055E-2</v>
      </c>
      <c r="Q79" s="2">
        <f t="shared" si="17"/>
        <v>37216.5985</v>
      </c>
      <c r="R79">
        <f t="shared" si="18"/>
        <v>6.7122439365748345E-5</v>
      </c>
      <c r="S79">
        <v>1</v>
      </c>
      <c r="T79">
        <f t="shared" si="19"/>
        <v>6.7122439365748345E-5</v>
      </c>
      <c r="U79">
        <f t="shared" si="20"/>
        <v>-8.1928285326710176E-3</v>
      </c>
    </row>
    <row r="80" spans="1:21" ht="12.75" customHeight="1">
      <c r="A80" s="104" t="s">
        <v>319</v>
      </c>
      <c r="B80" s="5" t="s">
        <v>51</v>
      </c>
      <c r="C80" s="103">
        <v>52237.105499999998</v>
      </c>
      <c r="D80" s="103" t="s">
        <v>420</v>
      </c>
      <c r="E80">
        <f t="shared" si="12"/>
        <v>30399.555329242165</v>
      </c>
      <c r="F80">
        <f t="shared" si="13"/>
        <v>30399.5</v>
      </c>
      <c r="G80">
        <f t="shared" si="14"/>
        <v>2.4637129994516727E-2</v>
      </c>
      <c r="J80">
        <f t="shared" si="21"/>
        <v>2.4637129994516727E-2</v>
      </c>
      <c r="O80">
        <f t="shared" ca="1" si="15"/>
        <v>3.6547978475753286E-2</v>
      </c>
      <c r="P80">
        <f t="shared" si="16"/>
        <v>2.9618125998511088E-2</v>
      </c>
      <c r="Q80" s="2">
        <f t="shared" si="17"/>
        <v>37218.605499999998</v>
      </c>
      <c r="R80">
        <f t="shared" si="18"/>
        <v>2.4810321191807802E-5</v>
      </c>
      <c r="S80">
        <v>1</v>
      </c>
      <c r="T80">
        <f t="shared" si="19"/>
        <v>2.4810321191807802E-5</v>
      </c>
      <c r="U80">
        <f t="shared" si="20"/>
        <v>-4.9809960039943618E-3</v>
      </c>
    </row>
    <row r="81" spans="1:21" ht="12.75" customHeight="1">
      <c r="A81" s="104" t="s">
        <v>319</v>
      </c>
      <c r="B81" s="5" t="s">
        <v>51</v>
      </c>
      <c r="C81" s="103">
        <v>52241.114399999999</v>
      </c>
      <c r="D81" s="103" t="s">
        <v>420</v>
      </c>
      <c r="E81">
        <f t="shared" si="12"/>
        <v>30408.558382721098</v>
      </c>
      <c r="F81">
        <f t="shared" si="13"/>
        <v>30408.5</v>
      </c>
      <c r="G81">
        <f t="shared" si="14"/>
        <v>2.5996789998316672E-2</v>
      </c>
      <c r="J81">
        <f t="shared" si="21"/>
        <v>2.5996789998316672E-2</v>
      </c>
      <c r="O81">
        <f t="shared" ca="1" si="15"/>
        <v>3.6555453270858816E-2</v>
      </c>
      <c r="P81">
        <f t="shared" si="16"/>
        <v>2.9654129641557003E-2</v>
      </c>
      <c r="Q81" s="2">
        <f t="shared" si="17"/>
        <v>37222.614399999999</v>
      </c>
      <c r="R81">
        <f t="shared" si="18"/>
        <v>1.3376133266017315E-5</v>
      </c>
      <c r="S81">
        <v>1</v>
      </c>
      <c r="T81">
        <f t="shared" si="19"/>
        <v>1.3376133266017315E-5</v>
      </c>
      <c r="U81">
        <f t="shared" si="20"/>
        <v>-3.6573396432403316E-3</v>
      </c>
    </row>
    <row r="82" spans="1:21" ht="12.75" customHeight="1">
      <c r="A82" s="104" t="s">
        <v>319</v>
      </c>
      <c r="B82" s="5" t="s">
        <v>51</v>
      </c>
      <c r="C82" s="103">
        <v>52254.916700000002</v>
      </c>
      <c r="D82" s="103" t="s">
        <v>420</v>
      </c>
      <c r="E82">
        <f t="shared" si="12"/>
        <v>30439.555126224877</v>
      </c>
      <c r="F82">
        <f t="shared" si="13"/>
        <v>30439.5</v>
      </c>
      <c r="G82">
        <f t="shared" si="14"/>
        <v>2.4546729997382499E-2</v>
      </c>
      <c r="J82">
        <f t="shared" si="21"/>
        <v>2.4546729997382499E-2</v>
      </c>
      <c r="O82">
        <f t="shared" ca="1" si="15"/>
        <v>3.6581199787333422E-2</v>
      </c>
      <c r="P82">
        <f t="shared" si="16"/>
        <v>2.9778230997757289E-2</v>
      </c>
      <c r="Q82" s="2">
        <f t="shared" si="17"/>
        <v>37236.416700000002</v>
      </c>
      <c r="R82">
        <f t="shared" si="18"/>
        <v>2.7368602716922428E-5</v>
      </c>
      <c r="S82">
        <v>1</v>
      </c>
      <c r="T82">
        <f t="shared" si="19"/>
        <v>2.7368602716922428E-5</v>
      </c>
      <c r="U82">
        <f t="shared" si="20"/>
        <v>-5.23150100037479E-3</v>
      </c>
    </row>
    <row r="83" spans="1:21" ht="12.75" customHeight="1">
      <c r="A83" s="104" t="s">
        <v>340</v>
      </c>
      <c r="B83" s="5" t="s">
        <v>56</v>
      </c>
      <c r="C83" s="103">
        <v>52638.5288</v>
      </c>
      <c r="D83" s="103" t="s">
        <v>418</v>
      </c>
      <c r="E83">
        <f t="shared" si="12"/>
        <v>31301.058344430781</v>
      </c>
      <c r="F83">
        <f t="shared" si="13"/>
        <v>31301</v>
      </c>
      <c r="G83">
        <f t="shared" si="14"/>
        <v>2.5979739999456797E-2</v>
      </c>
      <c r="J83">
        <f t="shared" si="21"/>
        <v>2.5979739999456797E-2</v>
      </c>
      <c r="O83">
        <f t="shared" ca="1" si="15"/>
        <v>3.7296703785490645E-2</v>
      </c>
      <c r="P83">
        <f t="shared" si="16"/>
        <v>3.3282114992692492E-2</v>
      </c>
      <c r="Q83" s="2">
        <f t="shared" si="17"/>
        <v>37620.0288</v>
      </c>
      <c r="R83">
        <f t="shared" si="18"/>
        <v>5.332468054183402E-5</v>
      </c>
      <c r="S83">
        <v>1</v>
      </c>
      <c r="T83">
        <f t="shared" si="19"/>
        <v>5.332468054183402E-5</v>
      </c>
      <c r="U83">
        <f t="shared" si="20"/>
        <v>-7.3023749932356954E-3</v>
      </c>
    </row>
    <row r="84" spans="1:21" ht="12.75" customHeight="1">
      <c r="A84" s="104" t="s">
        <v>352</v>
      </c>
      <c r="B84" s="5" t="s">
        <v>56</v>
      </c>
      <c r="C84" s="103">
        <v>53695.195800000001</v>
      </c>
      <c r="D84" s="103" t="s">
        <v>420</v>
      </c>
      <c r="E84">
        <f t="shared" si="12"/>
        <v>33674.085736090179</v>
      </c>
      <c r="F84">
        <f t="shared" si="13"/>
        <v>33674</v>
      </c>
      <c r="G84">
        <f t="shared" si="14"/>
        <v>3.8176759997440968E-2</v>
      </c>
      <c r="J84">
        <f t="shared" si="21"/>
        <v>3.8176759997440968E-2</v>
      </c>
      <c r="O84">
        <f t="shared" ca="1" si="15"/>
        <v>3.9267558094982329E-2</v>
      </c>
      <c r="P84">
        <f t="shared" si="16"/>
        <v>4.3483268014121439E-2</v>
      </c>
      <c r="Q84" s="2">
        <f t="shared" si="17"/>
        <v>38676.695800000001</v>
      </c>
      <c r="R84">
        <f t="shared" si="18"/>
        <v>2.8159027331094106E-5</v>
      </c>
      <c r="S84">
        <v>1</v>
      </c>
      <c r="T84">
        <f t="shared" si="19"/>
        <v>2.8159027331094106E-5</v>
      </c>
      <c r="U84">
        <f t="shared" si="20"/>
        <v>-5.306508016680471E-3</v>
      </c>
    </row>
    <row r="85" spans="1:21" ht="12.75" customHeight="1">
      <c r="A85" s="104" t="s">
        <v>352</v>
      </c>
      <c r="B85" s="5" t="s">
        <v>51</v>
      </c>
      <c r="C85" s="103">
        <v>53697.198199999999</v>
      </c>
      <c r="D85" s="103" t="s">
        <v>420</v>
      </c>
      <c r="E85">
        <f t="shared" ref="E85:E104" si="22">+(C85-C$7)/C$8</f>
        <v>33678.582659008236</v>
      </c>
      <c r="F85">
        <f t="shared" ref="F85:F104" si="23">ROUND(2*E85,0)/2</f>
        <v>33678.5</v>
      </c>
      <c r="G85">
        <f t="shared" ref="G85:G104" si="24">+C85-(C$7+F85*C$8)</f>
        <v>3.6806589996558614E-2</v>
      </c>
      <c r="J85">
        <f t="shared" si="21"/>
        <v>3.6806589996558614E-2</v>
      </c>
      <c r="O85">
        <f t="shared" ref="O85:O104" ca="1" si="25">+C$11+C$12*$F85</f>
        <v>3.9271295492535094E-2</v>
      </c>
      <c r="P85">
        <f t="shared" ref="P85:P104" si="26">+D$11+D$12*F85+D$13*F85^2</f>
        <v>4.3503379041910505E-2</v>
      </c>
      <c r="Q85" s="2">
        <f t="shared" ref="Q85:Q104" si="27">+C85-15018.5</f>
        <v>38678.698199999999</v>
      </c>
      <c r="R85">
        <f t="shared" ref="R85:R104" si="28">+(P85-G85)^2</f>
        <v>4.4846983517945082E-5</v>
      </c>
      <c r="S85">
        <v>1</v>
      </c>
      <c r="T85">
        <f t="shared" ref="T85:T104" si="29">+S85*R85</f>
        <v>4.4846983517945082E-5</v>
      </c>
      <c r="U85">
        <f t="shared" ref="U85:U104" si="30">+G85-P85</f>
        <v>-6.6967890453518905E-3</v>
      </c>
    </row>
    <row r="86" spans="1:21" ht="12.75" customHeight="1">
      <c r="A86" s="104" t="s">
        <v>352</v>
      </c>
      <c r="B86" s="5" t="s">
        <v>51</v>
      </c>
      <c r="C86" s="103">
        <v>53702.094599999997</v>
      </c>
      <c r="D86" s="103" t="s">
        <v>420</v>
      </c>
      <c r="E86">
        <f t="shared" si="22"/>
        <v>33689.578830290688</v>
      </c>
      <c r="F86">
        <f t="shared" si="23"/>
        <v>33689.5</v>
      </c>
      <c r="G86">
        <f t="shared" si="24"/>
        <v>3.5101729998132214E-2</v>
      </c>
      <c r="J86">
        <f t="shared" si="21"/>
        <v>3.5101729998132214E-2</v>
      </c>
      <c r="O86">
        <f t="shared" ca="1" si="25"/>
        <v>3.9280431353219632E-2</v>
      </c>
      <c r="P86">
        <f t="shared" si="26"/>
        <v>4.3552551543152095E-2</v>
      </c>
      <c r="Q86" s="2">
        <f t="shared" si="27"/>
        <v>38683.594599999997</v>
      </c>
      <c r="R86">
        <f t="shared" si="28"/>
        <v>7.1416384785772196E-5</v>
      </c>
      <c r="S86">
        <v>1</v>
      </c>
      <c r="T86">
        <f t="shared" si="29"/>
        <v>7.1416384785772196E-5</v>
      </c>
      <c r="U86">
        <f t="shared" si="30"/>
        <v>-8.4508215450198806E-3</v>
      </c>
    </row>
    <row r="87" spans="1:21" ht="12.75" customHeight="1">
      <c r="A87" s="104" t="s">
        <v>360</v>
      </c>
      <c r="B87" s="5" t="s">
        <v>56</v>
      </c>
      <c r="C87" s="103">
        <v>53747.290919999999</v>
      </c>
      <c r="D87" s="103" t="s">
        <v>418</v>
      </c>
      <c r="E87">
        <f t="shared" si="22"/>
        <v>33791.07921344092</v>
      </c>
      <c r="F87">
        <f t="shared" si="23"/>
        <v>33791</v>
      </c>
      <c r="G87">
        <f t="shared" si="24"/>
        <v>3.5272339999210089E-2</v>
      </c>
      <c r="J87">
        <f t="shared" si="21"/>
        <v>3.5272339999210089E-2</v>
      </c>
      <c r="O87">
        <f t="shared" ca="1" si="25"/>
        <v>3.9364730431354231E-2</v>
      </c>
      <c r="P87">
        <f t="shared" si="26"/>
        <v>4.4007097425662986E-2</v>
      </c>
      <c r="Q87" s="2">
        <f t="shared" si="27"/>
        <v>38728.790919999999</v>
      </c>
      <c r="R87">
        <f t="shared" si="28"/>
        <v>7.6295987298974035E-5</v>
      </c>
      <c r="S87">
        <v>1</v>
      </c>
      <c r="T87">
        <f t="shared" si="29"/>
        <v>7.6295987298974035E-5</v>
      </c>
      <c r="U87">
        <f t="shared" si="30"/>
        <v>-8.7347574264528965E-3</v>
      </c>
    </row>
    <row r="88" spans="1:21" ht="12.75" customHeight="1">
      <c r="A88" s="104" t="s">
        <v>370</v>
      </c>
      <c r="B88" s="5" t="s">
        <v>56</v>
      </c>
      <c r="C88" s="103">
        <v>54109.313399999999</v>
      </c>
      <c r="D88" s="103" t="s">
        <v>418</v>
      </c>
      <c r="E88">
        <f t="shared" si="22"/>
        <v>34604.097185457147</v>
      </c>
      <c r="F88">
        <f t="shared" si="23"/>
        <v>34604</v>
      </c>
      <c r="G88">
        <f t="shared" si="24"/>
        <v>4.3274960000417195E-2</v>
      </c>
      <c r="J88">
        <f t="shared" si="21"/>
        <v>4.3274960000417195E-2</v>
      </c>
      <c r="O88">
        <f t="shared" ca="1" si="25"/>
        <v>4.0039953589220537E-2</v>
      </c>
      <c r="P88">
        <f t="shared" si="26"/>
        <v>4.7701190895636326E-2</v>
      </c>
      <c r="Q88" s="2">
        <f t="shared" si="27"/>
        <v>39090.813399999999</v>
      </c>
      <c r="R88">
        <f t="shared" si="28"/>
        <v>1.959151993779235E-5</v>
      </c>
      <c r="S88">
        <v>1</v>
      </c>
      <c r="T88">
        <f t="shared" si="29"/>
        <v>1.959151993779235E-5</v>
      </c>
      <c r="U88">
        <f t="shared" si="30"/>
        <v>-4.4262308952191312E-3</v>
      </c>
    </row>
    <row r="89" spans="1:21" ht="12.75" customHeight="1">
      <c r="A89" s="104" t="s">
        <v>340</v>
      </c>
      <c r="B89" s="5" t="s">
        <v>51</v>
      </c>
      <c r="C89" s="103">
        <v>54791.272499999999</v>
      </c>
      <c r="D89" s="103" t="s">
        <v>418</v>
      </c>
      <c r="E89">
        <f t="shared" si="22"/>
        <v>36135.618113328826</v>
      </c>
      <c r="F89">
        <f t="shared" si="23"/>
        <v>36135.5</v>
      </c>
      <c r="G89">
        <f t="shared" si="24"/>
        <v>5.2593769993109163E-2</v>
      </c>
      <c r="J89">
        <f t="shared" si="21"/>
        <v>5.2593769993109163E-2</v>
      </c>
      <c r="O89">
        <f t="shared" ca="1" si="25"/>
        <v>4.1311914556345072E-2</v>
      </c>
      <c r="P89">
        <f t="shared" si="26"/>
        <v>5.4917146968250917E-2</v>
      </c>
      <c r="Q89" s="2">
        <f t="shared" si="27"/>
        <v>39772.772499999999</v>
      </c>
      <c r="R89">
        <f t="shared" si="28"/>
        <v>5.3980805686188472E-6</v>
      </c>
      <c r="S89">
        <v>1</v>
      </c>
      <c r="T89">
        <f t="shared" si="29"/>
        <v>5.3980805686188472E-6</v>
      </c>
      <c r="U89">
        <f t="shared" si="30"/>
        <v>-2.3233769751417541E-3</v>
      </c>
    </row>
    <row r="90" spans="1:21" ht="12.75" customHeight="1">
      <c r="A90" s="104" t="s">
        <v>376</v>
      </c>
      <c r="B90" s="5" t="s">
        <v>51</v>
      </c>
      <c r="C90" s="103">
        <v>54791.272599999997</v>
      </c>
      <c r="D90" s="103" t="s">
        <v>418</v>
      </c>
      <c r="E90">
        <f t="shared" si="22"/>
        <v>36135.618337905478</v>
      </c>
      <c r="F90">
        <f t="shared" si="23"/>
        <v>36135.5</v>
      </c>
      <c r="G90">
        <f t="shared" si="24"/>
        <v>5.269376999058295E-2</v>
      </c>
      <c r="J90">
        <f t="shared" si="21"/>
        <v>5.269376999058295E-2</v>
      </c>
      <c r="O90">
        <f t="shared" ca="1" si="25"/>
        <v>4.1311914556345072E-2</v>
      </c>
      <c r="P90">
        <f t="shared" si="26"/>
        <v>5.4917146968250917E-2</v>
      </c>
      <c r="Q90" s="2">
        <f t="shared" si="27"/>
        <v>39772.772599999997</v>
      </c>
      <c r="R90">
        <f t="shared" si="28"/>
        <v>4.9434051848239413E-6</v>
      </c>
      <c r="S90">
        <v>1</v>
      </c>
      <c r="T90">
        <f t="shared" si="29"/>
        <v>4.9434051848239413E-6</v>
      </c>
      <c r="U90">
        <f t="shared" si="30"/>
        <v>-2.2233769776679665E-3</v>
      </c>
    </row>
    <row r="91" spans="1:21" ht="12.75" customHeight="1">
      <c r="A91" s="104" t="s">
        <v>380</v>
      </c>
      <c r="B91" s="5" t="s">
        <v>51</v>
      </c>
      <c r="C91" s="103">
        <v>54812.644200000002</v>
      </c>
      <c r="D91" s="103" t="s">
        <v>418</v>
      </c>
      <c r="E91">
        <f t="shared" si="22"/>
        <v>36183.613962074305</v>
      </c>
      <c r="F91">
        <f t="shared" si="23"/>
        <v>36183.5</v>
      </c>
      <c r="G91">
        <f t="shared" si="24"/>
        <v>5.0745289998303633E-2</v>
      </c>
      <c r="J91">
        <f t="shared" si="21"/>
        <v>5.0745289998303633E-2</v>
      </c>
      <c r="O91">
        <f t="shared" ca="1" si="25"/>
        <v>4.1351780130241232E-2</v>
      </c>
      <c r="P91">
        <f t="shared" si="26"/>
        <v>5.514873806597468E-2</v>
      </c>
      <c r="Q91" s="2">
        <f t="shared" si="27"/>
        <v>39794.144200000002</v>
      </c>
      <c r="R91">
        <f t="shared" si="28"/>
        <v>1.9390354884675875E-5</v>
      </c>
      <c r="S91">
        <v>1</v>
      </c>
      <c r="T91">
        <f t="shared" si="29"/>
        <v>1.9390354884675875E-5</v>
      </c>
      <c r="U91">
        <f t="shared" si="30"/>
        <v>-4.4034480676710466E-3</v>
      </c>
    </row>
    <row r="92" spans="1:21" ht="12.75" customHeight="1">
      <c r="A92" s="104" t="s">
        <v>383</v>
      </c>
      <c r="B92" s="5" t="s">
        <v>51</v>
      </c>
      <c r="C92" s="103">
        <v>55119.894200000002</v>
      </c>
      <c r="D92" s="103" t="s">
        <v>418</v>
      </c>
      <c r="E92">
        <f t="shared" si="22"/>
        <v>36873.625731238426</v>
      </c>
      <c r="F92">
        <f t="shared" si="23"/>
        <v>36873.5</v>
      </c>
      <c r="G92">
        <f t="shared" si="24"/>
        <v>5.5985890001466032E-2</v>
      </c>
      <c r="J92">
        <f t="shared" si="21"/>
        <v>5.5985890001466032E-2</v>
      </c>
      <c r="O92">
        <f t="shared" ca="1" si="25"/>
        <v>4.1924847754998613E-2</v>
      </c>
      <c r="P92">
        <f t="shared" si="26"/>
        <v>5.8514330075289819E-2</v>
      </c>
      <c r="Q92" s="2">
        <f t="shared" si="27"/>
        <v>40101.394200000002</v>
      </c>
      <c r="R92">
        <f t="shared" si="28"/>
        <v>6.3930092069180382E-6</v>
      </c>
      <c r="S92">
        <v>1</v>
      </c>
      <c r="T92">
        <f t="shared" si="29"/>
        <v>6.3930092069180382E-6</v>
      </c>
      <c r="U92">
        <f t="shared" si="30"/>
        <v>-2.5284400738237872E-3</v>
      </c>
    </row>
    <row r="93" spans="1:21" ht="12.75" customHeight="1">
      <c r="A93" s="104" t="s">
        <v>386</v>
      </c>
      <c r="B93" s="5" t="s">
        <v>51</v>
      </c>
      <c r="C93" s="103">
        <v>55544.702499999999</v>
      </c>
      <c r="D93" s="103" t="s">
        <v>418</v>
      </c>
      <c r="E93">
        <f t="shared" si="22"/>
        <v>37827.645996945837</v>
      </c>
      <c r="F93">
        <f t="shared" si="23"/>
        <v>37827.5</v>
      </c>
      <c r="G93">
        <f t="shared" si="24"/>
        <v>6.5009849997295532E-2</v>
      </c>
      <c r="J93">
        <f t="shared" si="21"/>
        <v>6.5009849997295532E-2</v>
      </c>
      <c r="O93">
        <f t="shared" ca="1" si="25"/>
        <v>4.2717176036184898E-2</v>
      </c>
      <c r="P93">
        <f t="shared" si="26"/>
        <v>6.3279952843380408E-2</v>
      </c>
      <c r="Q93" s="2">
        <f t="shared" si="27"/>
        <v>40526.202499999999</v>
      </c>
      <c r="R93">
        <f t="shared" si="28"/>
        <v>2.992544163123649E-6</v>
      </c>
      <c r="S93">
        <v>1</v>
      </c>
      <c r="T93">
        <f t="shared" si="29"/>
        <v>2.992544163123649E-6</v>
      </c>
      <c r="U93">
        <f t="shared" si="30"/>
        <v>1.7298971539151248E-3</v>
      </c>
    </row>
    <row r="94" spans="1:21" ht="12.75" customHeight="1">
      <c r="A94" s="104" t="s">
        <v>389</v>
      </c>
      <c r="B94" s="5" t="s">
        <v>51</v>
      </c>
      <c r="C94" s="103">
        <v>55852.841500000002</v>
      </c>
      <c r="D94" s="103" t="s">
        <v>418</v>
      </c>
      <c r="E94">
        <f t="shared" si="22"/>
        <v>38519.654252563305</v>
      </c>
      <c r="F94">
        <f t="shared" si="23"/>
        <v>38519.5</v>
      </c>
      <c r="G94">
        <f t="shared" si="24"/>
        <v>6.8685929996718187E-2</v>
      </c>
      <c r="J94">
        <f t="shared" si="21"/>
        <v>6.8685929996718187E-2</v>
      </c>
      <c r="O94">
        <f t="shared" ca="1" si="25"/>
        <v>4.3291904726521294E-2</v>
      </c>
      <c r="P94">
        <f t="shared" si="26"/>
        <v>6.6818354417943884E-2</v>
      </c>
      <c r="Q94" s="2">
        <f t="shared" si="27"/>
        <v>40834.341500000002</v>
      </c>
      <c r="R94">
        <f t="shared" si="28"/>
        <v>3.4878385424341714E-6</v>
      </c>
      <c r="S94">
        <v>1</v>
      </c>
      <c r="T94">
        <f t="shared" si="29"/>
        <v>3.4878385424341714E-6</v>
      </c>
      <c r="U94">
        <f t="shared" si="30"/>
        <v>1.8675755787743026E-3</v>
      </c>
    </row>
    <row r="95" spans="1:21" ht="12.75" customHeight="1">
      <c r="A95" s="104" t="s">
        <v>394</v>
      </c>
      <c r="B95" s="5" t="s">
        <v>56</v>
      </c>
      <c r="C95" s="103">
        <v>55906.952100000002</v>
      </c>
      <c r="D95" s="103" t="s">
        <v>418</v>
      </c>
      <c r="E95">
        <f t="shared" si="22"/>
        <v>38641.174027458444</v>
      </c>
      <c r="F95">
        <f t="shared" si="23"/>
        <v>38641</v>
      </c>
      <c r="G95">
        <f t="shared" si="24"/>
        <v>7.7491340001870412E-2</v>
      </c>
      <c r="J95">
        <f t="shared" si="21"/>
        <v>7.7491340001870412E-2</v>
      </c>
      <c r="O95">
        <f t="shared" ca="1" si="25"/>
        <v>4.3392814460445961E-2</v>
      </c>
      <c r="P95">
        <f t="shared" si="26"/>
        <v>6.7446698881758971E-2</v>
      </c>
      <c r="Q95" s="2">
        <f t="shared" si="27"/>
        <v>40888.452100000002</v>
      </c>
      <c r="R95">
        <f t="shared" si="28"/>
        <v>1.0089481523183363E-4</v>
      </c>
      <c r="S95">
        <v>1</v>
      </c>
      <c r="T95">
        <f t="shared" si="29"/>
        <v>1.0089481523183363E-4</v>
      </c>
      <c r="U95">
        <f t="shared" si="30"/>
        <v>1.0044641120111442E-2</v>
      </c>
    </row>
    <row r="96" spans="1:21" ht="12.75" customHeight="1">
      <c r="A96" s="104" t="s">
        <v>400</v>
      </c>
      <c r="B96" s="5" t="s">
        <v>56</v>
      </c>
      <c r="C96" s="103">
        <v>56239.136200000001</v>
      </c>
      <c r="D96" s="103" t="s">
        <v>418</v>
      </c>
      <c r="E96">
        <f t="shared" si="22"/>
        <v>39387.181964087227</v>
      </c>
      <c r="F96">
        <f t="shared" si="23"/>
        <v>39387</v>
      </c>
      <c r="G96">
        <f t="shared" si="24"/>
        <v>8.1025379993661772E-2</v>
      </c>
      <c r="J96">
        <f t="shared" si="21"/>
        <v>8.1025379993661772E-2</v>
      </c>
      <c r="O96">
        <f t="shared" ca="1" si="25"/>
        <v>4.4012391921415525E-2</v>
      </c>
      <c r="P96">
        <f t="shared" si="26"/>
        <v>7.1351030961560244E-2</v>
      </c>
      <c r="Q96" s="2">
        <f t="shared" si="27"/>
        <v>41220.636200000001</v>
      </c>
      <c r="R96">
        <f t="shared" si="28"/>
        <v>9.3593029194923778E-5</v>
      </c>
      <c r="S96">
        <v>1</v>
      </c>
      <c r="T96">
        <f t="shared" si="29"/>
        <v>9.3593029194923778E-5</v>
      </c>
      <c r="U96">
        <f t="shared" si="30"/>
        <v>9.6743490321015285E-3</v>
      </c>
    </row>
    <row r="97" spans="1:21" ht="12.75" customHeight="1">
      <c r="A97" s="104" t="s">
        <v>400</v>
      </c>
      <c r="B97" s="5" t="s">
        <v>56</v>
      </c>
      <c r="C97" s="103">
        <v>56285.0003</v>
      </c>
      <c r="D97" s="103" t="s">
        <v>418</v>
      </c>
      <c r="E97">
        <f t="shared" si="22"/>
        <v>39490.182025216985</v>
      </c>
      <c r="F97">
        <f t="shared" si="23"/>
        <v>39490</v>
      </c>
      <c r="G97">
        <f t="shared" si="24"/>
        <v>8.105259999865666E-2</v>
      </c>
      <c r="J97">
        <f t="shared" si="21"/>
        <v>8.105259999865666E-2</v>
      </c>
      <c r="O97">
        <f t="shared" ca="1" si="25"/>
        <v>4.4097936798734388E-2</v>
      </c>
      <c r="P97">
        <f t="shared" si="26"/>
        <v>7.1896363833263505E-2</v>
      </c>
      <c r="Q97" s="2">
        <f t="shared" si="27"/>
        <v>41266.5003</v>
      </c>
      <c r="R97">
        <f t="shared" si="28"/>
        <v>8.3836660716453556E-5</v>
      </c>
      <c r="S97">
        <v>1</v>
      </c>
      <c r="T97">
        <f t="shared" si="29"/>
        <v>8.3836660716453556E-5</v>
      </c>
      <c r="U97">
        <f t="shared" si="30"/>
        <v>9.1562361653931557E-3</v>
      </c>
    </row>
    <row r="98" spans="1:21" ht="12.75" customHeight="1">
      <c r="A98" s="104" t="s">
        <v>407</v>
      </c>
      <c r="B98" s="5" t="s">
        <v>56</v>
      </c>
      <c r="C98" s="103">
        <v>56602.046199999997</v>
      </c>
      <c r="D98" s="103" t="s">
        <v>418</v>
      </c>
      <c r="E98">
        <f t="shared" si="22"/>
        <v>40202.193098822296</v>
      </c>
      <c r="F98">
        <f t="shared" si="23"/>
        <v>40202</v>
      </c>
      <c r="G98">
        <f t="shared" si="24"/>
        <v>8.5983479992137291E-2</v>
      </c>
      <c r="J98">
        <f t="shared" si="21"/>
        <v>8.5983479992137291E-2</v>
      </c>
      <c r="O98">
        <f t="shared" ca="1" si="25"/>
        <v>4.4689276144860846E-2</v>
      </c>
      <c r="P98">
        <f t="shared" si="26"/>
        <v>7.5707602737022747E-2</v>
      </c>
      <c r="Q98" s="2">
        <f t="shared" si="27"/>
        <v>41583.546199999997</v>
      </c>
      <c r="R98">
        <f t="shared" si="28"/>
        <v>1.055936533621804E-4</v>
      </c>
      <c r="S98">
        <v>1</v>
      </c>
      <c r="T98">
        <f t="shared" si="29"/>
        <v>1.055936533621804E-4</v>
      </c>
      <c r="U98">
        <f t="shared" si="30"/>
        <v>1.0275877255114543E-2</v>
      </c>
    </row>
    <row r="99" spans="1:21" ht="12.75" customHeight="1">
      <c r="A99" s="104" t="s">
        <v>407</v>
      </c>
      <c r="B99" s="5" t="s">
        <v>56</v>
      </c>
      <c r="C99" s="103">
        <v>56602.046399999999</v>
      </c>
      <c r="D99" s="103" t="s">
        <v>418</v>
      </c>
      <c r="E99">
        <f t="shared" si="22"/>
        <v>40202.193547975607</v>
      </c>
      <c r="F99">
        <f t="shared" si="23"/>
        <v>40202</v>
      </c>
      <c r="G99">
        <f t="shared" si="24"/>
        <v>8.6183479994360823E-2</v>
      </c>
      <c r="J99">
        <f t="shared" si="21"/>
        <v>8.6183479994360823E-2</v>
      </c>
      <c r="O99">
        <f t="shared" ca="1" si="25"/>
        <v>4.4689276144860846E-2</v>
      </c>
      <c r="P99">
        <f t="shared" si="26"/>
        <v>7.5707602737022747E-2</v>
      </c>
      <c r="Q99" s="2">
        <f t="shared" si="27"/>
        <v>41583.546399999999</v>
      </c>
      <c r="R99">
        <f t="shared" si="28"/>
        <v>1.0974400431081313E-4</v>
      </c>
      <c r="S99">
        <v>1</v>
      </c>
      <c r="T99">
        <f t="shared" si="29"/>
        <v>1.0974400431081313E-4</v>
      </c>
      <c r="U99">
        <f t="shared" si="30"/>
        <v>1.0475877257338076E-2</v>
      </c>
    </row>
    <row r="100" spans="1:21" ht="12.75" customHeight="1">
      <c r="A100" s="104" t="s">
        <v>407</v>
      </c>
      <c r="B100" s="5" t="s">
        <v>56</v>
      </c>
      <c r="C100" s="103">
        <v>56602.046900000001</v>
      </c>
      <c r="D100" s="103" t="s">
        <v>418</v>
      </c>
      <c r="E100">
        <f t="shared" si="22"/>
        <v>40202.19467085888</v>
      </c>
      <c r="F100">
        <f t="shared" si="23"/>
        <v>40202</v>
      </c>
      <c r="G100">
        <f t="shared" si="24"/>
        <v>8.6683479996281676E-2</v>
      </c>
      <c r="J100">
        <f t="shared" si="21"/>
        <v>8.6683479996281676E-2</v>
      </c>
      <c r="O100">
        <f t="shared" ca="1" si="25"/>
        <v>4.4689276144860846E-2</v>
      </c>
      <c r="P100">
        <f t="shared" si="26"/>
        <v>7.5707602737022747E-2</v>
      </c>
      <c r="Q100" s="2">
        <f t="shared" si="27"/>
        <v>41583.546900000001</v>
      </c>
      <c r="R100">
        <f t="shared" si="28"/>
        <v>1.2046988161031729E-4</v>
      </c>
      <c r="S100">
        <v>1</v>
      </c>
      <c r="T100">
        <f t="shared" si="29"/>
        <v>1.2046988161031729E-4</v>
      </c>
      <c r="U100">
        <f t="shared" si="30"/>
        <v>1.0975877259258929E-2</v>
      </c>
    </row>
    <row r="101" spans="1:21" ht="12.75" customHeight="1">
      <c r="A101" s="104" t="s">
        <v>407</v>
      </c>
      <c r="B101" s="5" t="s">
        <v>51</v>
      </c>
      <c r="C101" s="103">
        <v>56641.007100000003</v>
      </c>
      <c r="D101" s="103" t="s">
        <v>418</v>
      </c>
      <c r="E101">
        <f t="shared" si="22"/>
        <v>40289.690184378778</v>
      </c>
      <c r="F101">
        <f t="shared" si="23"/>
        <v>40289.5</v>
      </c>
      <c r="G101">
        <f t="shared" si="24"/>
        <v>8.4685729998454917E-2</v>
      </c>
      <c r="J101">
        <f t="shared" si="21"/>
        <v>8.4685729998454917E-2</v>
      </c>
      <c r="O101">
        <f t="shared" ca="1" si="25"/>
        <v>4.4761947763942392E-2</v>
      </c>
      <c r="P101">
        <f t="shared" si="26"/>
        <v>7.6180988522148635E-2</v>
      </c>
      <c r="Q101" s="2">
        <f t="shared" si="27"/>
        <v>41622.507100000003</v>
      </c>
      <c r="R101">
        <f t="shared" si="28"/>
        <v>7.2330627578804361E-5</v>
      </c>
      <c r="S101">
        <v>1</v>
      </c>
      <c r="T101">
        <f t="shared" si="29"/>
        <v>7.2330627578804361E-5</v>
      </c>
      <c r="U101">
        <f t="shared" si="30"/>
        <v>8.5047414763062823E-3</v>
      </c>
    </row>
    <row r="102" spans="1:21" ht="12.75" customHeight="1">
      <c r="A102" s="104" t="s">
        <v>407</v>
      </c>
      <c r="B102" s="5" t="s">
        <v>51</v>
      </c>
      <c r="C102" s="103">
        <v>56641.008300000001</v>
      </c>
      <c r="D102" s="103" t="s">
        <v>418</v>
      </c>
      <c r="E102">
        <f t="shared" si="22"/>
        <v>40289.692879298622</v>
      </c>
      <c r="F102">
        <f t="shared" si="23"/>
        <v>40289.5</v>
      </c>
      <c r="G102">
        <f t="shared" si="24"/>
        <v>8.5885729997244198E-2</v>
      </c>
      <c r="J102">
        <f t="shared" si="21"/>
        <v>8.5885729997244198E-2</v>
      </c>
      <c r="O102">
        <f t="shared" ca="1" si="25"/>
        <v>4.4761947763942392E-2</v>
      </c>
      <c r="P102">
        <f t="shared" si="26"/>
        <v>7.6180988522148635E-2</v>
      </c>
      <c r="Q102" s="2">
        <f t="shared" si="27"/>
        <v>41622.508300000001</v>
      </c>
      <c r="R102">
        <f t="shared" si="28"/>
        <v>9.418200709844E-5</v>
      </c>
      <c r="S102">
        <v>1</v>
      </c>
      <c r="T102">
        <f t="shared" si="29"/>
        <v>9.418200709844E-5</v>
      </c>
      <c r="U102">
        <f t="shared" si="30"/>
        <v>9.704741475095563E-3</v>
      </c>
    </row>
    <row r="103" spans="1:21" ht="12.75" customHeight="1">
      <c r="A103" s="104" t="s">
        <v>407</v>
      </c>
      <c r="B103" s="5" t="s">
        <v>51</v>
      </c>
      <c r="C103" s="103">
        <v>56641.008399999999</v>
      </c>
      <c r="D103" s="103" t="s">
        <v>418</v>
      </c>
      <c r="E103">
        <f t="shared" si="22"/>
        <v>40289.693103875274</v>
      </c>
      <c r="F103">
        <f t="shared" si="23"/>
        <v>40289.5</v>
      </c>
      <c r="G103">
        <f t="shared" si="24"/>
        <v>8.5985729994717985E-2</v>
      </c>
      <c r="J103">
        <f t="shared" si="21"/>
        <v>8.5985729994717985E-2</v>
      </c>
      <c r="O103">
        <f t="shared" ca="1" si="25"/>
        <v>4.4761947763942392E-2</v>
      </c>
      <c r="P103">
        <f t="shared" si="26"/>
        <v>7.6180988522148635E-2</v>
      </c>
      <c r="Q103" s="2">
        <f t="shared" si="27"/>
        <v>41622.508399999999</v>
      </c>
      <c r="R103">
        <f t="shared" si="28"/>
        <v>9.6132955343921397E-5</v>
      </c>
      <c r="S103">
        <v>1</v>
      </c>
      <c r="T103">
        <f t="shared" si="29"/>
        <v>9.6132955343921397E-5</v>
      </c>
      <c r="U103">
        <f t="shared" si="30"/>
        <v>9.8047414725693505E-3</v>
      </c>
    </row>
    <row r="104" spans="1:21" ht="12.75" customHeight="1">
      <c r="A104" s="104" t="s">
        <v>407</v>
      </c>
      <c r="B104" s="5" t="s">
        <v>51</v>
      </c>
      <c r="C104" s="103">
        <v>56649.022700000001</v>
      </c>
      <c r="D104" s="103" t="s">
        <v>418</v>
      </c>
      <c r="E104">
        <f t="shared" si="22"/>
        <v>40307.691350650253</v>
      </c>
      <c r="F104">
        <f t="shared" si="23"/>
        <v>40307.5</v>
      </c>
      <c r="G104">
        <f t="shared" si="24"/>
        <v>8.5205049996147864E-2</v>
      </c>
      <c r="J104">
        <f t="shared" si="21"/>
        <v>8.5205049996147864E-2</v>
      </c>
      <c r="O104">
        <f t="shared" ca="1" si="25"/>
        <v>4.4776897354153453E-2</v>
      </c>
      <c r="P104">
        <f t="shared" si="26"/>
        <v>7.6278506745852265E-2</v>
      </c>
      <c r="Q104" s="2">
        <f t="shared" si="27"/>
        <v>41630.522700000001</v>
      </c>
      <c r="R104">
        <f t="shared" si="28"/>
        <v>7.9683174399397907E-5</v>
      </c>
      <c r="S104">
        <v>1</v>
      </c>
      <c r="T104">
        <f t="shared" si="29"/>
        <v>7.9683174399397907E-5</v>
      </c>
      <c r="U104">
        <f t="shared" si="30"/>
        <v>8.9265432502955988E-3</v>
      </c>
    </row>
    <row r="105" spans="1:21" ht="12.75" customHeight="1">
      <c r="B105" s="5"/>
      <c r="C105" s="17"/>
      <c r="D105" s="17"/>
      <c r="Q105" s="2"/>
    </row>
    <row r="106" spans="1:21" ht="12.75" customHeight="1">
      <c r="B106" s="5"/>
      <c r="C106" s="16"/>
      <c r="D106" s="16"/>
      <c r="Q106" s="2"/>
    </row>
    <row r="107" spans="1:21" ht="12.75" customHeight="1">
      <c r="B107" s="5"/>
      <c r="C107" s="16"/>
      <c r="D107" s="16"/>
      <c r="Q107" s="2"/>
    </row>
    <row r="108" spans="1:21" ht="12.75" customHeight="1">
      <c r="B108" s="5"/>
      <c r="C108" s="16"/>
      <c r="D108" s="16"/>
      <c r="Q108" s="2"/>
    </row>
    <row r="109" spans="1:21" ht="12.75" customHeight="1">
      <c r="B109" s="5"/>
      <c r="C109" s="16"/>
      <c r="D109" s="16"/>
      <c r="Q109" s="2"/>
    </row>
    <row r="110" spans="1:21" ht="12.75" customHeight="1">
      <c r="B110" s="5"/>
      <c r="C110" s="16"/>
      <c r="D110" s="16"/>
      <c r="Q110" s="2"/>
    </row>
    <row r="111" spans="1:21" ht="12.75" customHeight="1">
      <c r="B111" s="5"/>
      <c r="C111" s="16"/>
      <c r="D111" s="16"/>
      <c r="Q111" s="2"/>
    </row>
    <row r="112" spans="1:21" ht="12.75" customHeight="1">
      <c r="B112" s="5"/>
      <c r="C112" s="16"/>
      <c r="D112" s="16"/>
      <c r="Q112" s="2"/>
    </row>
    <row r="113" spans="2:17" ht="12.75" customHeight="1">
      <c r="B113" s="5"/>
      <c r="C113" s="16"/>
      <c r="D113" s="16"/>
      <c r="Q113" s="2"/>
    </row>
    <row r="114" spans="2:17" ht="12.75" customHeight="1">
      <c r="B114" s="5"/>
      <c r="C114" s="16"/>
      <c r="D114" s="16"/>
      <c r="Q114" s="2"/>
    </row>
    <row r="115" spans="2:17" ht="12.75" customHeight="1">
      <c r="B115" s="5"/>
      <c r="C115" s="16"/>
      <c r="D115" s="16"/>
      <c r="Q115" s="2"/>
    </row>
    <row r="116" spans="2:17" ht="12.75" customHeight="1">
      <c r="B116" s="5"/>
      <c r="C116" s="16"/>
      <c r="D116" s="16"/>
      <c r="Q116" s="2"/>
    </row>
    <row r="117" spans="2:17" ht="12.75" customHeight="1">
      <c r="B117" s="5"/>
      <c r="C117" s="16"/>
      <c r="D117" s="16"/>
      <c r="Q117" s="2"/>
    </row>
    <row r="118" spans="2:17" ht="12.75" customHeight="1">
      <c r="B118" s="5"/>
      <c r="C118" s="16"/>
      <c r="D118" s="16"/>
      <c r="Q118" s="2"/>
    </row>
    <row r="119" spans="2:17" ht="12.75" customHeight="1">
      <c r="B119" s="5"/>
      <c r="C119" s="16"/>
      <c r="D119" s="16"/>
      <c r="Q119" s="2"/>
    </row>
    <row r="120" spans="2:17" ht="12.75" customHeight="1">
      <c r="B120" s="5"/>
      <c r="C120" s="16"/>
      <c r="D120" s="16"/>
      <c r="Q120" s="2"/>
    </row>
    <row r="121" spans="2:17" ht="12.75" customHeight="1">
      <c r="B121" s="5"/>
      <c r="C121" s="16"/>
      <c r="D121" s="16"/>
      <c r="Q121" s="2"/>
    </row>
    <row r="122" spans="2:17" ht="12.75" customHeight="1">
      <c r="B122" s="5"/>
      <c r="C122" s="16"/>
      <c r="D122" s="16"/>
      <c r="Q122" s="2"/>
    </row>
    <row r="123" spans="2:17" ht="12.75" customHeight="1">
      <c r="B123" s="5"/>
      <c r="C123" s="16"/>
      <c r="D123" s="16"/>
      <c r="Q123" s="2"/>
    </row>
    <row r="124" spans="2:17" ht="12.75" customHeight="1">
      <c r="B124" s="5"/>
      <c r="C124" s="16"/>
      <c r="D124" s="16"/>
      <c r="Q124" s="2"/>
    </row>
    <row r="125" spans="2:17" ht="12.75" customHeight="1">
      <c r="B125" s="5"/>
      <c r="C125" s="16"/>
      <c r="D125" s="16"/>
      <c r="Q125" s="2"/>
    </row>
    <row r="126" spans="2:17" ht="12.75" customHeight="1">
      <c r="B126" s="5"/>
      <c r="C126" s="16"/>
      <c r="D126" s="16"/>
      <c r="Q126" s="2"/>
    </row>
    <row r="127" spans="2:17" ht="12.75" customHeight="1">
      <c r="B127" s="5"/>
      <c r="C127" s="16"/>
      <c r="D127" s="16"/>
      <c r="Q127" s="2"/>
    </row>
    <row r="128" spans="2:17" ht="12.75" customHeight="1">
      <c r="B128" s="5"/>
      <c r="C128" s="16"/>
      <c r="D128" s="16"/>
      <c r="Q128" s="2"/>
    </row>
    <row r="129" spans="2:17" ht="12.75" customHeight="1">
      <c r="B129" s="5"/>
      <c r="C129" s="16"/>
      <c r="D129" s="16"/>
      <c r="Q129" s="2"/>
    </row>
    <row r="130" spans="2:17" ht="12.75" customHeight="1">
      <c r="B130" s="5"/>
      <c r="C130" s="16"/>
      <c r="D130" s="16"/>
      <c r="Q130" s="2"/>
    </row>
    <row r="131" spans="2:17" ht="12.75" customHeight="1">
      <c r="B131" s="5"/>
      <c r="C131" s="16"/>
      <c r="D131" s="16"/>
      <c r="Q131" s="2"/>
    </row>
    <row r="132" spans="2:17" ht="12.75" customHeight="1">
      <c r="B132" s="5"/>
      <c r="C132" s="16"/>
      <c r="D132" s="16"/>
      <c r="Q132" s="2"/>
    </row>
    <row r="133" spans="2:17" ht="12.75" customHeight="1">
      <c r="B133" s="5"/>
      <c r="C133" s="16"/>
      <c r="D133" s="16"/>
      <c r="Q133" s="2"/>
    </row>
    <row r="134" spans="2:17" ht="12.75" customHeight="1">
      <c r="B134" s="5"/>
      <c r="C134" s="16"/>
      <c r="D134" s="16"/>
      <c r="Q134" s="2"/>
    </row>
    <row r="135" spans="2:17" ht="12.75" customHeight="1">
      <c r="B135" s="5"/>
      <c r="C135" s="16"/>
      <c r="D135" s="16"/>
      <c r="Q135" s="2"/>
    </row>
    <row r="136" spans="2:17" ht="12.75" customHeight="1">
      <c r="B136" s="5"/>
      <c r="C136" s="16"/>
      <c r="D136" s="16"/>
      <c r="Q136" s="2"/>
    </row>
    <row r="137" spans="2:17" ht="12.75" customHeight="1">
      <c r="B137" s="5"/>
      <c r="C137" s="16"/>
      <c r="D137" s="16"/>
      <c r="Q137" s="2"/>
    </row>
    <row r="138" spans="2:17" ht="12.75" customHeight="1">
      <c r="B138" s="5"/>
      <c r="C138" s="16"/>
      <c r="D138" s="16"/>
      <c r="Q138" s="2"/>
    </row>
    <row r="139" spans="2:17" ht="12.75" customHeight="1">
      <c r="B139" s="5"/>
      <c r="C139" s="16"/>
      <c r="D139" s="16"/>
      <c r="Q139" s="2"/>
    </row>
    <row r="140" spans="2:17" ht="12.75" customHeight="1">
      <c r="B140" s="5"/>
      <c r="C140" s="16"/>
      <c r="D140" s="16"/>
      <c r="Q140" s="2"/>
    </row>
    <row r="141" spans="2:17" ht="12.75" customHeight="1">
      <c r="B141" s="5"/>
      <c r="C141" s="16"/>
      <c r="D141" s="16"/>
      <c r="Q141" s="2"/>
    </row>
    <row r="142" spans="2:17" ht="12.75" customHeight="1">
      <c r="B142" s="5"/>
      <c r="C142" s="16"/>
      <c r="D142" s="16"/>
      <c r="Q142" s="2"/>
    </row>
    <row r="143" spans="2:17" ht="12.75" customHeight="1">
      <c r="B143" s="5"/>
      <c r="C143" s="16"/>
      <c r="D143" s="16"/>
      <c r="Q143" s="2"/>
    </row>
    <row r="144" spans="2:17" ht="12.75" customHeight="1">
      <c r="B144" s="5"/>
      <c r="C144" s="16"/>
      <c r="D144" s="16"/>
      <c r="Q144" s="2"/>
    </row>
    <row r="145" spans="2:17" ht="12.75" customHeight="1">
      <c r="B145" s="5"/>
      <c r="C145" s="16"/>
      <c r="D145" s="16"/>
      <c r="Q145" s="2"/>
    </row>
    <row r="146" spans="2:17" ht="12.75" customHeight="1">
      <c r="B146" s="5"/>
      <c r="C146" s="16"/>
      <c r="D146" s="16"/>
      <c r="Q146" s="2"/>
    </row>
    <row r="147" spans="2:17" ht="12.75" customHeight="1">
      <c r="B147" s="5"/>
      <c r="C147" s="16"/>
      <c r="D147" s="16"/>
      <c r="Q147" s="2"/>
    </row>
    <row r="148" spans="2:17" ht="12.75" customHeight="1">
      <c r="B148" s="5"/>
      <c r="C148" s="16"/>
      <c r="D148" s="16"/>
      <c r="Q148" s="2"/>
    </row>
    <row r="149" spans="2:17" ht="12.75" customHeight="1">
      <c r="B149" s="5"/>
      <c r="C149" s="16"/>
      <c r="D149" s="16"/>
      <c r="Q149" s="2"/>
    </row>
    <row r="150" spans="2:17" ht="12.75" customHeight="1">
      <c r="B150" s="5"/>
      <c r="C150" s="16"/>
      <c r="D150" s="16"/>
    </row>
    <row r="151" spans="2:17" ht="12.75" customHeight="1">
      <c r="B151" s="5"/>
      <c r="C151" s="16"/>
      <c r="D151" s="16"/>
    </row>
    <row r="152" spans="2:17" ht="12.75" customHeight="1">
      <c r="B152" s="5"/>
      <c r="C152" s="16"/>
      <c r="D152" s="16"/>
    </row>
    <row r="153" spans="2:17" ht="12.75" customHeight="1">
      <c r="B153" s="5"/>
      <c r="C153" s="16"/>
      <c r="D153" s="16"/>
    </row>
    <row r="154" spans="2:17" ht="12.75" customHeight="1">
      <c r="B154" s="5"/>
      <c r="C154" s="16"/>
      <c r="D154" s="16"/>
    </row>
    <row r="155" spans="2:17" ht="12.75" customHeight="1">
      <c r="B155" s="5"/>
      <c r="C155" s="16"/>
      <c r="D155" s="16"/>
    </row>
    <row r="156" spans="2:17" ht="12.75" customHeight="1">
      <c r="B156" s="5"/>
      <c r="C156" s="16"/>
      <c r="D156" s="16"/>
    </row>
    <row r="157" spans="2:17" ht="12.75" customHeight="1">
      <c r="B157" s="5"/>
      <c r="C157" s="16"/>
      <c r="D157" s="16"/>
    </row>
    <row r="158" spans="2:17" ht="12.75" customHeight="1">
      <c r="B158" s="5"/>
      <c r="C158" s="16"/>
      <c r="D158" s="16"/>
    </row>
    <row r="159" spans="2:17" ht="12.75" customHeight="1">
      <c r="B159" s="5"/>
      <c r="C159" s="16"/>
      <c r="D159" s="16"/>
    </row>
    <row r="160" spans="2:17" ht="12.75" customHeight="1">
      <c r="B160" s="5"/>
      <c r="C160" s="16"/>
      <c r="D160" s="16"/>
    </row>
    <row r="161" spans="2:4" ht="12.75" customHeight="1">
      <c r="B161" s="5"/>
      <c r="C161" s="16"/>
      <c r="D161" s="16"/>
    </row>
    <row r="162" spans="2:4" ht="12.75" customHeight="1">
      <c r="B162" s="5"/>
      <c r="C162" s="16"/>
      <c r="D162" s="16"/>
    </row>
    <row r="163" spans="2:4" ht="12.75" customHeight="1">
      <c r="B163" s="5"/>
      <c r="C163" s="16"/>
      <c r="D163" s="16"/>
    </row>
    <row r="164" spans="2:4" ht="12.75" customHeight="1">
      <c r="B164" s="5"/>
      <c r="C164" s="16"/>
      <c r="D164" s="16"/>
    </row>
    <row r="165" spans="2:4" ht="12.75" customHeight="1">
      <c r="B165" s="5"/>
      <c r="C165" s="16"/>
      <c r="D165" s="16"/>
    </row>
    <row r="166" spans="2:4" ht="12.75" customHeight="1">
      <c r="B166" s="5"/>
      <c r="C166" s="16"/>
      <c r="D166" s="16"/>
    </row>
    <row r="167" spans="2:4" ht="12.75" customHeight="1">
      <c r="B167" s="5"/>
      <c r="C167" s="16"/>
      <c r="D167" s="16"/>
    </row>
    <row r="168" spans="2:4" ht="12.75" customHeight="1">
      <c r="B168" s="5"/>
      <c r="C168" s="16"/>
      <c r="D168" s="16"/>
    </row>
    <row r="169" spans="2:4" ht="12.75" customHeight="1">
      <c r="B169" s="5"/>
      <c r="C169" s="16"/>
      <c r="D169" s="16"/>
    </row>
    <row r="170" spans="2:4" ht="12.75" customHeight="1">
      <c r="B170" s="5"/>
      <c r="C170" s="16"/>
      <c r="D170" s="16"/>
    </row>
    <row r="171" spans="2:4" ht="12.75" customHeight="1">
      <c r="B171" s="5"/>
      <c r="C171" s="16"/>
      <c r="D171" s="16"/>
    </row>
    <row r="172" spans="2:4" ht="12.75" customHeight="1">
      <c r="B172" s="5"/>
      <c r="C172" s="16"/>
      <c r="D172" s="16"/>
    </row>
    <row r="173" spans="2:4" ht="12.75" customHeight="1">
      <c r="B173" s="5"/>
      <c r="C173" s="16"/>
      <c r="D173" s="16"/>
    </row>
    <row r="174" spans="2:4" ht="12.75" customHeight="1">
      <c r="B174" s="5"/>
      <c r="C174" s="16"/>
      <c r="D174" s="16"/>
    </row>
    <row r="175" spans="2:4" ht="12.75" customHeight="1">
      <c r="B175" s="5"/>
      <c r="C175" s="16"/>
      <c r="D175" s="16"/>
    </row>
    <row r="176" spans="2:4" ht="12.75" customHeight="1">
      <c r="B176" s="5"/>
      <c r="C176" s="16"/>
      <c r="D176" s="16"/>
    </row>
    <row r="177" spans="2:4" ht="12.75" customHeight="1">
      <c r="B177" s="5"/>
      <c r="C177" s="16"/>
      <c r="D177" s="16"/>
    </row>
    <row r="178" spans="2:4" ht="12.75" customHeight="1">
      <c r="B178" s="5"/>
      <c r="C178" s="16"/>
      <c r="D178" s="16"/>
    </row>
    <row r="179" spans="2:4" ht="12.75" customHeight="1">
      <c r="B179" s="5"/>
      <c r="C179" s="16"/>
      <c r="D179" s="16"/>
    </row>
    <row r="180" spans="2:4" ht="12.75" customHeight="1">
      <c r="B180" s="5"/>
      <c r="C180" s="16"/>
      <c r="D180" s="16"/>
    </row>
    <row r="181" spans="2:4" ht="12.75" customHeight="1">
      <c r="B181" s="5"/>
      <c r="C181" s="16"/>
      <c r="D181" s="16"/>
    </row>
    <row r="182" spans="2:4" ht="12.75" customHeight="1">
      <c r="B182" s="5"/>
      <c r="C182" s="16"/>
      <c r="D182" s="16"/>
    </row>
    <row r="183" spans="2:4" ht="12.75" customHeight="1">
      <c r="B183" s="5"/>
      <c r="C183" s="16"/>
      <c r="D183" s="16"/>
    </row>
    <row r="184" spans="2:4" ht="12.75" customHeight="1">
      <c r="B184" s="5"/>
      <c r="C184" s="16"/>
      <c r="D184" s="16"/>
    </row>
    <row r="185" spans="2:4" ht="12.75" customHeight="1">
      <c r="B185" s="5"/>
      <c r="C185" s="16"/>
      <c r="D185" s="16"/>
    </row>
    <row r="186" spans="2:4" ht="12.75" customHeight="1">
      <c r="B186" s="5"/>
      <c r="C186" s="16"/>
      <c r="D186" s="16"/>
    </row>
    <row r="187" spans="2:4" ht="12.75" customHeight="1">
      <c r="B187" s="5"/>
      <c r="C187" s="16"/>
      <c r="D187" s="16"/>
    </row>
    <row r="188" spans="2:4" ht="12.75" customHeight="1">
      <c r="B188" s="5"/>
      <c r="C188" s="16"/>
      <c r="D188" s="16"/>
    </row>
    <row r="189" spans="2:4" ht="12.75" customHeight="1">
      <c r="B189" s="5"/>
      <c r="C189" s="16"/>
      <c r="D189" s="16"/>
    </row>
    <row r="190" spans="2:4" ht="12.75" customHeight="1">
      <c r="B190" s="5"/>
      <c r="C190" s="16"/>
      <c r="D190" s="16"/>
    </row>
    <row r="191" spans="2:4" ht="12.75" customHeight="1">
      <c r="B191" s="5"/>
      <c r="C191" s="16"/>
      <c r="D191" s="16"/>
    </row>
    <row r="192" spans="2:4" ht="12.75" customHeight="1">
      <c r="B192" s="5"/>
      <c r="C192" s="16"/>
      <c r="D192" s="16"/>
    </row>
    <row r="193" spans="2:4" ht="12.75" customHeight="1">
      <c r="B193" s="5"/>
      <c r="C193" s="16"/>
      <c r="D193" s="16"/>
    </row>
    <row r="194" spans="2:4" ht="12.75" customHeight="1">
      <c r="B194" s="5"/>
      <c r="C194" s="16"/>
      <c r="D194" s="16"/>
    </row>
    <row r="195" spans="2:4" ht="12.75" customHeight="1">
      <c r="B195" s="5"/>
      <c r="C195" s="16"/>
      <c r="D195" s="16"/>
    </row>
    <row r="196" spans="2:4">
      <c r="B196" s="5"/>
      <c r="C196" s="16"/>
      <c r="D196" s="16"/>
    </row>
    <row r="197" spans="2:4">
      <c r="B197" s="5"/>
      <c r="C197" s="16"/>
      <c r="D197" s="16"/>
    </row>
    <row r="198" spans="2:4">
      <c r="B198" s="5"/>
      <c r="C198" s="16"/>
      <c r="D198" s="16"/>
    </row>
    <row r="199" spans="2:4">
      <c r="B199" s="5"/>
      <c r="C199" s="16"/>
      <c r="D199" s="16"/>
    </row>
    <row r="200" spans="2:4">
      <c r="B200" s="5"/>
      <c r="C200" s="16"/>
      <c r="D200" s="16"/>
    </row>
    <row r="201" spans="2:4">
      <c r="B201" s="5"/>
      <c r="C201" s="16"/>
      <c r="D201" s="16"/>
    </row>
    <row r="202" spans="2:4">
      <c r="B202" s="5"/>
      <c r="C202" s="16"/>
      <c r="D202" s="16"/>
    </row>
    <row r="203" spans="2:4">
      <c r="B203" s="5"/>
      <c r="C203" s="16"/>
      <c r="D203" s="16"/>
    </row>
    <row r="204" spans="2:4">
      <c r="B204" s="5"/>
      <c r="C204" s="16"/>
      <c r="D204" s="16"/>
    </row>
    <row r="205" spans="2:4">
      <c r="B205" s="5"/>
      <c r="C205" s="16"/>
      <c r="D205" s="16"/>
    </row>
    <row r="206" spans="2:4">
      <c r="B206" s="5"/>
      <c r="C206" s="16"/>
      <c r="D206" s="16"/>
    </row>
    <row r="207" spans="2:4">
      <c r="B207" s="5"/>
      <c r="C207" s="16"/>
      <c r="D207" s="16"/>
    </row>
    <row r="208" spans="2:4">
      <c r="B208" s="5"/>
      <c r="C208" s="16"/>
      <c r="D208" s="16"/>
    </row>
    <row r="209" spans="2:4">
      <c r="B209" s="5"/>
      <c r="C209" s="16"/>
      <c r="D209" s="16"/>
    </row>
    <row r="210" spans="2:4">
      <c r="B210" s="5"/>
      <c r="C210" s="16"/>
      <c r="D210" s="16"/>
    </row>
    <row r="211" spans="2:4">
      <c r="B211" s="5"/>
      <c r="C211" s="16"/>
      <c r="D211" s="16"/>
    </row>
    <row r="212" spans="2:4">
      <c r="B212" s="5"/>
      <c r="C212" s="16"/>
      <c r="D212" s="16"/>
    </row>
    <row r="213" spans="2:4">
      <c r="B213" s="5"/>
      <c r="C213" s="16"/>
      <c r="D213" s="16"/>
    </row>
    <row r="214" spans="2:4">
      <c r="B214" s="5"/>
      <c r="C214" s="16"/>
      <c r="D214" s="16"/>
    </row>
    <row r="215" spans="2:4">
      <c r="B215" s="5"/>
      <c r="C215" s="16"/>
      <c r="D215" s="16"/>
    </row>
    <row r="216" spans="2:4">
      <c r="B216" s="5"/>
      <c r="C216" s="16"/>
      <c r="D216" s="16"/>
    </row>
    <row r="217" spans="2:4">
      <c r="B217" s="5"/>
      <c r="C217" s="16"/>
      <c r="D217" s="16"/>
    </row>
    <row r="218" spans="2:4">
      <c r="B218" s="5"/>
      <c r="C218" s="16"/>
      <c r="D218" s="16"/>
    </row>
    <row r="219" spans="2:4">
      <c r="B219" s="5"/>
      <c r="C219" s="16"/>
      <c r="D219" s="16"/>
    </row>
    <row r="220" spans="2:4">
      <c r="B220" s="5"/>
      <c r="C220" s="16"/>
      <c r="D220" s="16"/>
    </row>
    <row r="221" spans="2:4">
      <c r="B221" s="5"/>
      <c r="C221" s="16"/>
      <c r="D221" s="16"/>
    </row>
    <row r="222" spans="2:4">
      <c r="B222" s="5"/>
      <c r="C222" s="16"/>
      <c r="D222" s="16"/>
    </row>
    <row r="223" spans="2:4">
      <c r="B223" s="5"/>
      <c r="C223" s="16"/>
      <c r="D223" s="16"/>
    </row>
    <row r="224" spans="2:4">
      <c r="B224" s="5"/>
      <c r="C224" s="16"/>
      <c r="D224" s="16"/>
    </row>
    <row r="225" spans="2:4">
      <c r="B225" s="5"/>
      <c r="C225" s="16"/>
      <c r="D225" s="16"/>
    </row>
    <row r="226" spans="2:4">
      <c r="B226" s="5"/>
      <c r="C226" s="16"/>
      <c r="D226" s="16"/>
    </row>
    <row r="227" spans="2:4">
      <c r="B227" s="5"/>
      <c r="C227" s="16"/>
      <c r="D227" s="16"/>
    </row>
    <row r="228" spans="2:4">
      <c r="B228" s="5"/>
      <c r="C228" s="16"/>
      <c r="D228" s="16"/>
    </row>
    <row r="229" spans="2:4">
      <c r="B229" s="5"/>
      <c r="C229" s="16"/>
      <c r="D229" s="16"/>
    </row>
    <row r="230" spans="2:4">
      <c r="B230" s="5"/>
      <c r="C230" s="16"/>
      <c r="D230" s="16"/>
    </row>
    <row r="231" spans="2:4">
      <c r="B231" s="5"/>
      <c r="C231" s="16"/>
      <c r="D231" s="16"/>
    </row>
    <row r="232" spans="2:4">
      <c r="B232" s="5"/>
      <c r="C232" s="16"/>
      <c r="D232" s="16"/>
    </row>
    <row r="233" spans="2:4">
      <c r="B233" s="5"/>
      <c r="C233" s="16"/>
      <c r="D233" s="16"/>
    </row>
    <row r="234" spans="2:4">
      <c r="B234" s="5"/>
      <c r="C234" s="16"/>
      <c r="D234" s="16"/>
    </row>
    <row r="235" spans="2:4">
      <c r="B235" s="5"/>
      <c r="C235" s="16"/>
      <c r="D235" s="16"/>
    </row>
    <row r="236" spans="2:4">
      <c r="B236" s="5"/>
      <c r="C236" s="16"/>
      <c r="D236" s="16"/>
    </row>
    <row r="237" spans="2:4">
      <c r="B237" s="5"/>
      <c r="C237" s="16"/>
      <c r="D237" s="16"/>
    </row>
    <row r="238" spans="2:4">
      <c r="B238" s="5"/>
      <c r="C238" s="16"/>
      <c r="D238" s="16"/>
    </row>
    <row r="239" spans="2:4">
      <c r="B239" s="5"/>
      <c r="C239" s="16"/>
      <c r="D239" s="16"/>
    </row>
    <row r="240" spans="2:4">
      <c r="B240" s="5"/>
      <c r="C240" s="16"/>
      <c r="D240" s="16"/>
    </row>
    <row r="241" spans="2:4">
      <c r="B241" s="5"/>
      <c r="C241" s="16"/>
      <c r="D241" s="16"/>
    </row>
    <row r="242" spans="2:4">
      <c r="B242" s="5"/>
      <c r="C242" s="16"/>
      <c r="D242" s="16"/>
    </row>
    <row r="243" spans="2:4">
      <c r="B243" s="5"/>
      <c r="C243" s="16"/>
      <c r="D243" s="16"/>
    </row>
    <row r="244" spans="2:4">
      <c r="B244" s="5"/>
      <c r="C244" s="16"/>
      <c r="D244" s="16"/>
    </row>
    <row r="245" spans="2:4">
      <c r="B245" s="5"/>
      <c r="C245" s="16"/>
      <c r="D245" s="16"/>
    </row>
    <row r="246" spans="2:4">
      <c r="B246" s="5"/>
      <c r="C246" s="16"/>
      <c r="D246" s="16"/>
    </row>
    <row r="247" spans="2:4">
      <c r="B247" s="5"/>
      <c r="C247" s="16"/>
      <c r="D247" s="16"/>
    </row>
    <row r="248" spans="2:4">
      <c r="B248" s="5"/>
      <c r="C248" s="16"/>
      <c r="D248" s="16"/>
    </row>
    <row r="249" spans="2:4">
      <c r="B249" s="5"/>
      <c r="C249" s="16"/>
      <c r="D249" s="16"/>
    </row>
    <row r="250" spans="2:4">
      <c r="B250" s="5"/>
      <c r="C250" s="16"/>
      <c r="D250" s="16"/>
    </row>
    <row r="251" spans="2:4">
      <c r="B251" s="5"/>
      <c r="C251" s="16"/>
      <c r="D251" s="16"/>
    </row>
    <row r="252" spans="2:4">
      <c r="B252" s="5"/>
      <c r="C252" s="16"/>
      <c r="D252" s="16"/>
    </row>
    <row r="253" spans="2:4">
      <c r="B253" s="5"/>
      <c r="C253" s="16"/>
      <c r="D253" s="16"/>
    </row>
    <row r="254" spans="2:4">
      <c r="B254" s="5"/>
      <c r="C254" s="16"/>
      <c r="D254" s="16"/>
    </row>
    <row r="255" spans="2:4">
      <c r="B255" s="5"/>
      <c r="C255" s="16"/>
      <c r="D255" s="16"/>
    </row>
    <row r="256" spans="2:4">
      <c r="B256" s="5"/>
      <c r="C256" s="16"/>
      <c r="D256" s="16"/>
    </row>
    <row r="257" spans="2:4">
      <c r="B257" s="5"/>
      <c r="C257" s="16"/>
      <c r="D257" s="16"/>
    </row>
    <row r="258" spans="2:4">
      <c r="B258" s="5"/>
      <c r="C258" s="16"/>
      <c r="D258" s="16"/>
    </row>
    <row r="259" spans="2:4">
      <c r="B259" s="5"/>
      <c r="C259" s="16"/>
      <c r="D259" s="16"/>
    </row>
    <row r="260" spans="2:4">
      <c r="B260" s="5"/>
      <c r="C260" s="16"/>
      <c r="D260" s="16"/>
    </row>
    <row r="261" spans="2:4">
      <c r="B261" s="5"/>
      <c r="C261" s="16"/>
      <c r="D261" s="16"/>
    </row>
    <row r="262" spans="2:4">
      <c r="B262" s="5"/>
      <c r="C262" s="16"/>
      <c r="D262" s="16"/>
    </row>
    <row r="263" spans="2:4">
      <c r="B263" s="5"/>
      <c r="C263" s="16"/>
      <c r="D263" s="16"/>
    </row>
    <row r="264" spans="2:4">
      <c r="B264" s="5"/>
      <c r="C264" s="16"/>
      <c r="D264" s="16"/>
    </row>
    <row r="265" spans="2:4">
      <c r="B265" s="5"/>
      <c r="C265" s="16"/>
      <c r="D265" s="16"/>
    </row>
    <row r="266" spans="2:4">
      <c r="B266" s="5"/>
      <c r="C266" s="16"/>
      <c r="D266" s="16"/>
    </row>
    <row r="267" spans="2:4">
      <c r="B267" s="5"/>
      <c r="C267" s="16"/>
      <c r="D267" s="16"/>
    </row>
    <row r="268" spans="2:4">
      <c r="B268" s="5"/>
      <c r="C268" s="16"/>
      <c r="D268" s="16"/>
    </row>
    <row r="269" spans="2:4">
      <c r="B269" s="5"/>
      <c r="C269" s="16"/>
      <c r="D269" s="16"/>
    </row>
    <row r="270" spans="2:4">
      <c r="B270" s="5"/>
      <c r="C270" s="16"/>
      <c r="D270" s="16"/>
    </row>
    <row r="271" spans="2:4">
      <c r="B271" s="5"/>
      <c r="C271" s="16"/>
      <c r="D271" s="16"/>
    </row>
    <row r="272" spans="2:4">
      <c r="B272" s="5"/>
      <c r="C272" s="16"/>
      <c r="D272" s="16"/>
    </row>
    <row r="273" spans="2:4">
      <c r="B273" s="5"/>
      <c r="C273" s="16"/>
      <c r="D273" s="16"/>
    </row>
    <row r="274" spans="2:4">
      <c r="B274" s="5"/>
      <c r="C274" s="16"/>
      <c r="D274" s="16"/>
    </row>
    <row r="275" spans="2:4">
      <c r="B275" s="5"/>
      <c r="C275" s="16"/>
      <c r="D275" s="16"/>
    </row>
    <row r="276" spans="2:4">
      <c r="B276" s="5"/>
      <c r="C276" s="16"/>
      <c r="D276" s="16"/>
    </row>
    <row r="277" spans="2:4">
      <c r="B277" s="5"/>
      <c r="C277" s="16"/>
      <c r="D277" s="16"/>
    </row>
    <row r="278" spans="2:4">
      <c r="B278" s="5"/>
      <c r="C278" s="16"/>
      <c r="D278" s="16"/>
    </row>
    <row r="279" spans="2:4">
      <c r="B279" s="5"/>
      <c r="C279" s="16"/>
      <c r="D279" s="16"/>
    </row>
    <row r="280" spans="2:4">
      <c r="B280" s="5"/>
      <c r="C280" s="16"/>
      <c r="D280" s="16"/>
    </row>
    <row r="281" spans="2:4">
      <c r="B281" s="5"/>
      <c r="C281" s="16"/>
      <c r="D281" s="16"/>
    </row>
    <row r="282" spans="2:4">
      <c r="B282" s="5"/>
      <c r="C282" s="16"/>
      <c r="D282" s="16"/>
    </row>
    <row r="283" spans="2:4">
      <c r="B283" s="5"/>
      <c r="C283" s="16"/>
      <c r="D283" s="16"/>
    </row>
    <row r="284" spans="2:4">
      <c r="B284" s="5"/>
      <c r="C284" s="16"/>
      <c r="D284" s="16"/>
    </row>
    <row r="285" spans="2:4">
      <c r="B285" s="5"/>
      <c r="C285" s="16"/>
      <c r="D285" s="16"/>
    </row>
    <row r="286" spans="2:4">
      <c r="B286" s="5"/>
      <c r="C286" s="16"/>
      <c r="D286" s="16"/>
    </row>
    <row r="287" spans="2:4">
      <c r="B287" s="5"/>
      <c r="C287" s="16"/>
      <c r="D287" s="16"/>
    </row>
    <row r="288" spans="2:4">
      <c r="B288" s="5"/>
      <c r="C288" s="16"/>
      <c r="D288" s="16"/>
    </row>
    <row r="289" spans="2:4">
      <c r="B289" s="5"/>
      <c r="C289" s="16"/>
      <c r="D289" s="16"/>
    </row>
    <row r="290" spans="2:4">
      <c r="B290" s="5"/>
      <c r="C290" s="16"/>
      <c r="D290" s="16"/>
    </row>
    <row r="291" spans="2:4">
      <c r="B291" s="5"/>
      <c r="C291" s="16"/>
      <c r="D291" s="16"/>
    </row>
    <row r="292" spans="2:4">
      <c r="B292" s="5"/>
      <c r="C292" s="16"/>
      <c r="D292" s="16"/>
    </row>
    <row r="293" spans="2:4">
      <c r="B293" s="5"/>
      <c r="C293" s="16"/>
      <c r="D293" s="16"/>
    </row>
    <row r="294" spans="2:4">
      <c r="B294" s="5"/>
      <c r="C294" s="16"/>
      <c r="D294" s="16"/>
    </row>
    <row r="295" spans="2:4">
      <c r="B295" s="5"/>
      <c r="C295" s="16"/>
      <c r="D295" s="16"/>
    </row>
    <row r="296" spans="2:4">
      <c r="B296" s="5"/>
      <c r="C296" s="16"/>
      <c r="D296" s="16"/>
    </row>
    <row r="297" spans="2:4">
      <c r="B297" s="5"/>
      <c r="C297" s="16"/>
      <c r="D297" s="16"/>
    </row>
    <row r="298" spans="2:4">
      <c r="B298" s="5"/>
      <c r="C298" s="16"/>
      <c r="D298" s="16"/>
    </row>
    <row r="299" spans="2:4">
      <c r="B299" s="5"/>
      <c r="C299" s="16"/>
      <c r="D299" s="16"/>
    </row>
    <row r="300" spans="2:4">
      <c r="B300" s="5"/>
      <c r="C300" s="16"/>
      <c r="D300" s="16"/>
    </row>
    <row r="301" spans="2:4">
      <c r="B301" s="5"/>
      <c r="C301" s="16"/>
      <c r="D301" s="16"/>
    </row>
    <row r="302" spans="2:4">
      <c r="B302" s="5"/>
      <c r="C302" s="16"/>
      <c r="D302" s="16"/>
    </row>
    <row r="303" spans="2:4">
      <c r="B303" s="5"/>
      <c r="C303" s="16"/>
      <c r="D303" s="16"/>
    </row>
    <row r="304" spans="2:4">
      <c r="B304" s="5"/>
      <c r="C304" s="16"/>
      <c r="D304" s="16"/>
    </row>
    <row r="305" spans="2:4">
      <c r="B305" s="5"/>
      <c r="C305" s="16"/>
      <c r="D305" s="16"/>
    </row>
    <row r="306" spans="2:4">
      <c r="B306" s="5"/>
      <c r="C306" s="16"/>
      <c r="D306" s="16"/>
    </row>
    <row r="307" spans="2:4">
      <c r="B307" s="5"/>
      <c r="C307" s="16"/>
      <c r="D307" s="16"/>
    </row>
    <row r="308" spans="2:4">
      <c r="B308" s="5"/>
      <c r="C308" s="16"/>
      <c r="D308" s="16"/>
    </row>
    <row r="309" spans="2:4">
      <c r="B309" s="5"/>
      <c r="C309" s="16"/>
      <c r="D309" s="16"/>
    </row>
    <row r="310" spans="2:4">
      <c r="B310" s="5"/>
      <c r="C310" s="16"/>
      <c r="D310" s="16"/>
    </row>
    <row r="311" spans="2:4">
      <c r="B311" s="5"/>
      <c r="C311" s="16"/>
      <c r="D311" s="16"/>
    </row>
    <row r="312" spans="2:4">
      <c r="B312" s="5"/>
      <c r="C312" s="16"/>
      <c r="D312" s="16"/>
    </row>
    <row r="313" spans="2:4">
      <c r="B313" s="5"/>
      <c r="C313" s="16"/>
      <c r="D313" s="16"/>
    </row>
    <row r="314" spans="2:4">
      <c r="B314" s="5"/>
      <c r="C314" s="16"/>
      <c r="D314" s="16"/>
    </row>
    <row r="315" spans="2:4">
      <c r="B315" s="5"/>
      <c r="C315" s="16"/>
      <c r="D315" s="16"/>
    </row>
    <row r="316" spans="2:4">
      <c r="B316" s="5"/>
      <c r="C316" s="16"/>
      <c r="D316" s="16"/>
    </row>
    <row r="317" spans="2:4">
      <c r="B317" s="5"/>
      <c r="C317" s="16"/>
      <c r="D317" s="16"/>
    </row>
    <row r="318" spans="2:4">
      <c r="B318" s="5"/>
      <c r="C318" s="16"/>
      <c r="D318" s="16"/>
    </row>
    <row r="319" spans="2:4">
      <c r="B319" s="5"/>
      <c r="C319" s="16"/>
      <c r="D319" s="16"/>
    </row>
    <row r="320" spans="2:4">
      <c r="B320" s="5"/>
      <c r="C320" s="16"/>
      <c r="D320" s="16"/>
    </row>
    <row r="321" spans="2:4">
      <c r="B321" s="5"/>
      <c r="C321" s="16"/>
      <c r="D321" s="16"/>
    </row>
    <row r="322" spans="2:4">
      <c r="B322" s="5"/>
      <c r="C322" s="16"/>
      <c r="D322" s="16"/>
    </row>
    <row r="323" spans="2:4">
      <c r="B323" s="5"/>
      <c r="C323" s="16"/>
      <c r="D323" s="16"/>
    </row>
    <row r="324" spans="2:4">
      <c r="B324" s="5"/>
      <c r="C324" s="16"/>
      <c r="D324" s="16"/>
    </row>
    <row r="325" spans="2:4">
      <c r="B325" s="5"/>
      <c r="C325" s="16"/>
      <c r="D325" s="16"/>
    </row>
    <row r="326" spans="2:4">
      <c r="B326" s="5"/>
      <c r="C326" s="16"/>
      <c r="D326" s="16"/>
    </row>
    <row r="327" spans="2:4">
      <c r="B327" s="5"/>
      <c r="C327" s="16"/>
      <c r="D327" s="16"/>
    </row>
    <row r="328" spans="2:4">
      <c r="B328" s="5"/>
      <c r="C328" s="16"/>
      <c r="D328" s="16"/>
    </row>
    <row r="329" spans="2:4">
      <c r="B329" s="5"/>
      <c r="C329" s="16"/>
      <c r="D329" s="16"/>
    </row>
    <row r="330" spans="2:4">
      <c r="B330" s="5"/>
      <c r="C330" s="16"/>
      <c r="D330" s="16"/>
    </row>
    <row r="331" spans="2:4">
      <c r="B331" s="5"/>
      <c r="C331" s="16"/>
      <c r="D331" s="16"/>
    </row>
    <row r="332" spans="2:4">
      <c r="B332" s="5"/>
      <c r="C332" s="16"/>
      <c r="D332" s="16"/>
    </row>
    <row r="333" spans="2:4">
      <c r="B333" s="5"/>
      <c r="C333" s="16"/>
      <c r="D333" s="16"/>
    </row>
    <row r="334" spans="2:4">
      <c r="B334" s="5"/>
      <c r="C334" s="16"/>
      <c r="D334" s="16"/>
    </row>
    <row r="335" spans="2:4">
      <c r="B335" s="5"/>
      <c r="C335" s="16"/>
      <c r="D335" s="16"/>
    </row>
    <row r="336" spans="2:4">
      <c r="B336" s="5"/>
      <c r="C336" s="16"/>
      <c r="D336" s="16"/>
    </row>
    <row r="337" spans="2:4">
      <c r="B337" s="5"/>
      <c r="C337" s="16"/>
      <c r="D337" s="16"/>
    </row>
    <row r="338" spans="2:4">
      <c r="B338" s="5"/>
      <c r="C338" s="16"/>
      <c r="D338" s="16"/>
    </row>
    <row r="339" spans="2:4">
      <c r="B339" s="5"/>
      <c r="C339" s="16"/>
      <c r="D339" s="16"/>
    </row>
    <row r="340" spans="2:4">
      <c r="B340" s="5"/>
      <c r="C340" s="16"/>
      <c r="D340" s="16"/>
    </row>
    <row r="341" spans="2:4">
      <c r="B341" s="5"/>
      <c r="C341" s="16"/>
      <c r="D341" s="16"/>
    </row>
    <row r="342" spans="2:4">
      <c r="B342" s="5"/>
      <c r="C342" s="16"/>
      <c r="D342" s="16"/>
    </row>
    <row r="343" spans="2:4">
      <c r="B343" s="5"/>
      <c r="C343" s="16"/>
      <c r="D343" s="16"/>
    </row>
    <row r="344" spans="2:4">
      <c r="B344" s="5"/>
      <c r="C344" s="16"/>
      <c r="D344" s="16"/>
    </row>
    <row r="345" spans="2:4">
      <c r="B345" s="5"/>
      <c r="C345" s="16"/>
      <c r="D345" s="16"/>
    </row>
    <row r="346" spans="2:4">
      <c r="B346" s="5"/>
      <c r="C346" s="16"/>
      <c r="D346" s="16"/>
    </row>
    <row r="347" spans="2:4">
      <c r="B347" s="5"/>
      <c r="C347" s="16"/>
      <c r="D347" s="16"/>
    </row>
    <row r="348" spans="2:4">
      <c r="B348" s="5"/>
      <c r="C348" s="16"/>
      <c r="D348" s="16"/>
    </row>
    <row r="349" spans="2:4">
      <c r="B349" s="5"/>
      <c r="C349" s="16"/>
      <c r="D349" s="16"/>
    </row>
    <row r="350" spans="2:4">
      <c r="B350" s="5"/>
      <c r="C350" s="16"/>
      <c r="D350" s="16"/>
    </row>
    <row r="351" spans="2:4">
      <c r="B351" s="5"/>
      <c r="C351" s="16"/>
      <c r="D351" s="16"/>
    </row>
    <row r="352" spans="2:4">
      <c r="B352" s="5"/>
      <c r="C352" s="16"/>
      <c r="D352" s="16"/>
    </row>
    <row r="353" spans="2:4">
      <c r="B353" s="5"/>
      <c r="C353" s="16"/>
      <c r="D353" s="16"/>
    </row>
    <row r="354" spans="2:4">
      <c r="B354" s="5"/>
      <c r="C354" s="16"/>
      <c r="D354" s="16"/>
    </row>
    <row r="355" spans="2:4">
      <c r="B355" s="5"/>
      <c r="C355" s="16"/>
      <c r="D355" s="16"/>
    </row>
    <row r="356" spans="2:4">
      <c r="B356" s="5"/>
      <c r="C356" s="16"/>
      <c r="D356" s="16"/>
    </row>
    <row r="357" spans="2:4">
      <c r="B357" s="5"/>
      <c r="C357" s="16"/>
      <c r="D357" s="16"/>
    </row>
    <row r="358" spans="2:4">
      <c r="B358" s="5"/>
      <c r="C358" s="16"/>
      <c r="D358" s="16"/>
    </row>
    <row r="359" spans="2:4">
      <c r="B359" s="5"/>
      <c r="C359" s="16"/>
      <c r="D359" s="16"/>
    </row>
    <row r="360" spans="2:4">
      <c r="B360" s="5"/>
      <c r="C360" s="16"/>
      <c r="D360" s="16"/>
    </row>
    <row r="361" spans="2:4">
      <c r="B361" s="5"/>
      <c r="C361" s="16"/>
      <c r="D361" s="16"/>
    </row>
    <row r="362" spans="2:4">
      <c r="B362" s="5"/>
      <c r="C362" s="16"/>
      <c r="D362" s="16"/>
    </row>
    <row r="363" spans="2:4">
      <c r="B363" s="5"/>
      <c r="C363" s="16"/>
      <c r="D363" s="16"/>
    </row>
    <row r="364" spans="2:4">
      <c r="B364" s="5"/>
      <c r="C364" s="16"/>
      <c r="D364" s="16"/>
    </row>
    <row r="365" spans="2:4">
      <c r="B365" s="5"/>
      <c r="C365" s="16"/>
      <c r="D365" s="16"/>
    </row>
    <row r="366" spans="2:4">
      <c r="B366" s="5"/>
      <c r="C366" s="16"/>
      <c r="D366" s="16"/>
    </row>
    <row r="367" spans="2:4">
      <c r="B367" s="5"/>
      <c r="C367" s="16"/>
      <c r="D367" s="16"/>
    </row>
    <row r="368" spans="2:4">
      <c r="B368" s="5"/>
      <c r="C368" s="16"/>
      <c r="D368" s="16"/>
    </row>
    <row r="369" spans="2:4">
      <c r="B369" s="5"/>
      <c r="C369" s="16"/>
      <c r="D369" s="16"/>
    </row>
    <row r="370" spans="2:4">
      <c r="B370" s="5"/>
      <c r="C370" s="16"/>
      <c r="D370" s="16"/>
    </row>
    <row r="371" spans="2:4">
      <c r="B371" s="5"/>
      <c r="C371" s="16"/>
      <c r="D371" s="16"/>
    </row>
    <row r="372" spans="2:4">
      <c r="B372" s="5"/>
      <c r="C372" s="16"/>
      <c r="D372" s="16"/>
    </row>
    <row r="373" spans="2:4">
      <c r="B373" s="5"/>
      <c r="C373" s="16"/>
      <c r="D373" s="16"/>
    </row>
    <row r="374" spans="2:4">
      <c r="B374" s="5"/>
      <c r="C374" s="16"/>
      <c r="D374" s="16"/>
    </row>
    <row r="375" spans="2:4">
      <c r="B375" s="5"/>
      <c r="C375" s="16"/>
      <c r="D375" s="16"/>
    </row>
    <row r="376" spans="2:4">
      <c r="B376" s="5"/>
      <c r="C376" s="16"/>
      <c r="D376" s="16"/>
    </row>
    <row r="377" spans="2:4">
      <c r="B377" s="5"/>
      <c r="C377" s="16"/>
      <c r="D377" s="16"/>
    </row>
    <row r="378" spans="2:4">
      <c r="B378" s="5"/>
      <c r="C378" s="16"/>
      <c r="D378" s="16"/>
    </row>
    <row r="379" spans="2:4">
      <c r="B379" s="5"/>
      <c r="C379" s="16"/>
      <c r="D379" s="16"/>
    </row>
    <row r="380" spans="2:4">
      <c r="B380" s="5"/>
      <c r="C380" s="16"/>
      <c r="D380" s="16"/>
    </row>
    <row r="381" spans="2:4">
      <c r="B381" s="5"/>
      <c r="C381" s="16"/>
      <c r="D381" s="16"/>
    </row>
    <row r="382" spans="2:4">
      <c r="B382" s="5"/>
      <c r="C382" s="16"/>
      <c r="D382" s="16"/>
    </row>
    <row r="383" spans="2:4">
      <c r="B383" s="5"/>
      <c r="C383" s="16"/>
      <c r="D383" s="16"/>
    </row>
    <row r="384" spans="2:4">
      <c r="B384" s="5"/>
      <c r="C384" s="16"/>
      <c r="D384" s="16"/>
    </row>
    <row r="385" spans="2:4">
      <c r="B385" s="5"/>
      <c r="C385" s="16"/>
      <c r="D385" s="16"/>
    </row>
    <row r="386" spans="2:4">
      <c r="B386" s="5"/>
      <c r="C386" s="16"/>
      <c r="D386" s="16"/>
    </row>
    <row r="387" spans="2:4">
      <c r="B387" s="5"/>
      <c r="C387" s="16"/>
      <c r="D387" s="16"/>
    </row>
    <row r="388" spans="2:4">
      <c r="B388" s="5"/>
      <c r="C388" s="16"/>
      <c r="D388" s="16"/>
    </row>
    <row r="389" spans="2:4">
      <c r="B389" s="5"/>
      <c r="C389" s="16"/>
      <c r="D389" s="16"/>
    </row>
    <row r="390" spans="2:4">
      <c r="B390" s="5"/>
      <c r="C390" s="16"/>
      <c r="D390" s="16"/>
    </row>
    <row r="391" spans="2:4">
      <c r="B391" s="5"/>
      <c r="C391" s="16"/>
      <c r="D391" s="16"/>
    </row>
    <row r="392" spans="2:4">
      <c r="B392" s="5"/>
      <c r="C392" s="16"/>
      <c r="D392" s="16"/>
    </row>
    <row r="393" spans="2:4">
      <c r="B393" s="5"/>
      <c r="C393" s="16"/>
      <c r="D393" s="16"/>
    </row>
    <row r="394" spans="2:4">
      <c r="B394" s="5"/>
      <c r="C394" s="16"/>
      <c r="D394" s="16"/>
    </row>
    <row r="395" spans="2:4">
      <c r="B395" s="5"/>
      <c r="C395" s="16"/>
      <c r="D395" s="16"/>
    </row>
    <row r="396" spans="2:4">
      <c r="B396" s="5"/>
      <c r="C396" s="16"/>
      <c r="D396" s="16"/>
    </row>
    <row r="397" spans="2:4">
      <c r="B397" s="5"/>
      <c r="C397" s="16"/>
      <c r="D397" s="16"/>
    </row>
    <row r="398" spans="2:4">
      <c r="B398" s="5"/>
      <c r="C398" s="16"/>
      <c r="D398" s="16"/>
    </row>
    <row r="399" spans="2:4">
      <c r="B399" s="5"/>
      <c r="C399" s="16"/>
      <c r="D399" s="16"/>
    </row>
    <row r="400" spans="2:4">
      <c r="B400" s="5"/>
      <c r="C400" s="16"/>
      <c r="D400" s="16"/>
    </row>
    <row r="401" spans="2:4">
      <c r="B401" s="5"/>
      <c r="C401" s="16"/>
      <c r="D401" s="16"/>
    </row>
    <row r="402" spans="2:4">
      <c r="B402" s="5"/>
      <c r="C402" s="16"/>
      <c r="D402" s="16"/>
    </row>
    <row r="403" spans="2:4">
      <c r="B403" s="5"/>
      <c r="C403" s="16"/>
      <c r="D403" s="16"/>
    </row>
    <row r="404" spans="2:4">
      <c r="B404" s="5"/>
      <c r="C404" s="16"/>
      <c r="D404" s="16"/>
    </row>
    <row r="405" spans="2:4">
      <c r="B405" s="5"/>
      <c r="C405" s="16"/>
      <c r="D405" s="16"/>
    </row>
    <row r="406" spans="2:4">
      <c r="B406" s="5"/>
      <c r="C406" s="16"/>
      <c r="D406" s="16"/>
    </row>
    <row r="407" spans="2:4">
      <c r="B407" s="5"/>
      <c r="C407" s="16"/>
      <c r="D407" s="16"/>
    </row>
    <row r="408" spans="2:4">
      <c r="B408" s="5"/>
      <c r="C408" s="16"/>
      <c r="D408" s="16"/>
    </row>
    <row r="409" spans="2:4">
      <c r="B409" s="5"/>
      <c r="C409" s="16"/>
      <c r="D409" s="16"/>
    </row>
    <row r="410" spans="2:4">
      <c r="B410" s="5"/>
      <c r="C410" s="16"/>
      <c r="D410" s="16"/>
    </row>
    <row r="411" spans="2:4">
      <c r="B411" s="5"/>
      <c r="C411" s="16"/>
      <c r="D411" s="16"/>
    </row>
    <row r="412" spans="2:4">
      <c r="B412" s="5"/>
      <c r="C412" s="16"/>
      <c r="D412" s="16"/>
    </row>
    <row r="413" spans="2:4">
      <c r="B413" s="5"/>
      <c r="C413" s="16"/>
      <c r="D413" s="16"/>
    </row>
    <row r="414" spans="2:4">
      <c r="B414" s="5"/>
      <c r="C414" s="16"/>
      <c r="D414" s="16"/>
    </row>
    <row r="415" spans="2:4">
      <c r="B415" s="5"/>
      <c r="C415" s="16"/>
      <c r="D415" s="16"/>
    </row>
    <row r="416" spans="2:4">
      <c r="B416" s="5"/>
      <c r="C416" s="16"/>
      <c r="D416" s="16"/>
    </row>
    <row r="417" spans="2:4">
      <c r="B417" s="5"/>
      <c r="C417" s="16"/>
      <c r="D417" s="16"/>
    </row>
    <row r="418" spans="2:4">
      <c r="B418" s="5"/>
      <c r="C418" s="16"/>
      <c r="D418" s="16"/>
    </row>
    <row r="419" spans="2:4">
      <c r="B419" s="5"/>
      <c r="C419" s="16"/>
      <c r="D419" s="16"/>
    </row>
    <row r="420" spans="2:4">
      <c r="B420" s="5"/>
      <c r="C420" s="16"/>
      <c r="D420" s="16"/>
    </row>
    <row r="421" spans="2:4">
      <c r="B421" s="5"/>
      <c r="C421" s="16"/>
      <c r="D421" s="16"/>
    </row>
    <row r="422" spans="2:4">
      <c r="B422" s="5"/>
      <c r="C422" s="16"/>
      <c r="D422" s="16"/>
    </row>
    <row r="423" spans="2:4">
      <c r="B423" s="5"/>
      <c r="C423" s="16"/>
      <c r="D423" s="16"/>
    </row>
    <row r="424" spans="2:4">
      <c r="B424" s="5"/>
      <c r="C424" s="16"/>
      <c r="D424" s="16"/>
    </row>
    <row r="425" spans="2:4">
      <c r="B425" s="5"/>
      <c r="C425" s="16"/>
      <c r="D425" s="16"/>
    </row>
    <row r="426" spans="2:4">
      <c r="B426" s="5"/>
      <c r="C426" s="16"/>
      <c r="D426" s="16"/>
    </row>
    <row r="427" spans="2:4">
      <c r="C427" s="16"/>
      <c r="D427" s="16"/>
    </row>
    <row r="428" spans="2:4">
      <c r="C428" s="16"/>
      <c r="D428" s="16"/>
    </row>
    <row r="429" spans="2:4">
      <c r="C429" s="16"/>
      <c r="D429" s="16"/>
    </row>
    <row r="430" spans="2:4">
      <c r="C430" s="16"/>
      <c r="D430" s="16"/>
    </row>
    <row r="431" spans="2:4">
      <c r="C431" s="16"/>
      <c r="D431" s="16"/>
    </row>
    <row r="432" spans="2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  <row r="861" spans="3:4">
      <c r="C861" s="16"/>
      <c r="D861" s="16"/>
    </row>
    <row r="862" spans="3:4">
      <c r="C862" s="16"/>
      <c r="D862" s="16"/>
    </row>
    <row r="863" spans="3:4">
      <c r="C863" s="16"/>
      <c r="D863" s="16"/>
    </row>
    <row r="864" spans="3:4">
      <c r="C864" s="16"/>
      <c r="D864" s="16"/>
    </row>
    <row r="865" spans="3:4">
      <c r="C865" s="16"/>
      <c r="D865" s="16"/>
    </row>
    <row r="866" spans="3:4">
      <c r="C866" s="16"/>
      <c r="D866" s="16"/>
    </row>
    <row r="867" spans="3:4">
      <c r="C867" s="16"/>
      <c r="D867" s="16"/>
    </row>
    <row r="868" spans="3:4">
      <c r="C868" s="16"/>
      <c r="D868" s="16"/>
    </row>
    <row r="869" spans="3:4">
      <c r="C869" s="16"/>
      <c r="D869" s="16"/>
    </row>
    <row r="870" spans="3:4">
      <c r="C870" s="16"/>
      <c r="D870" s="16"/>
    </row>
    <row r="871" spans="3:4">
      <c r="C871" s="16"/>
      <c r="D871" s="16"/>
    </row>
    <row r="872" spans="3:4">
      <c r="C872" s="16"/>
      <c r="D872" s="16"/>
    </row>
    <row r="873" spans="3:4">
      <c r="C873" s="16"/>
      <c r="D873" s="16"/>
    </row>
    <row r="874" spans="3:4">
      <c r="C874" s="16"/>
      <c r="D874" s="16"/>
    </row>
    <row r="875" spans="3:4">
      <c r="C875" s="16"/>
      <c r="D875" s="16"/>
    </row>
    <row r="876" spans="3:4">
      <c r="C876" s="16"/>
      <c r="D876" s="16"/>
    </row>
    <row r="877" spans="3:4">
      <c r="C877" s="16"/>
      <c r="D877" s="16"/>
    </row>
    <row r="878" spans="3:4">
      <c r="C878" s="16"/>
      <c r="D878" s="16"/>
    </row>
    <row r="879" spans="3:4">
      <c r="C879" s="16"/>
      <c r="D879" s="16"/>
    </row>
    <row r="880" spans="3:4">
      <c r="C880" s="16"/>
      <c r="D880" s="16"/>
    </row>
    <row r="881" spans="3:4">
      <c r="C881" s="16"/>
      <c r="D881" s="16"/>
    </row>
    <row r="882" spans="3:4">
      <c r="C882" s="16"/>
      <c r="D882" s="16"/>
    </row>
    <row r="883" spans="3:4">
      <c r="C883" s="16"/>
      <c r="D883" s="16"/>
    </row>
    <row r="884" spans="3:4">
      <c r="C884" s="16"/>
      <c r="D884" s="16"/>
    </row>
    <row r="885" spans="3:4">
      <c r="C885" s="16"/>
      <c r="D885" s="16"/>
    </row>
    <row r="886" spans="3:4">
      <c r="C886" s="16"/>
      <c r="D886" s="16"/>
    </row>
    <row r="887" spans="3:4">
      <c r="C887" s="16"/>
      <c r="D887" s="16"/>
    </row>
    <row r="888" spans="3:4">
      <c r="C888" s="16"/>
      <c r="D888" s="16"/>
    </row>
    <row r="889" spans="3:4">
      <c r="C889" s="16"/>
      <c r="D889" s="16"/>
    </row>
    <row r="890" spans="3:4">
      <c r="C890" s="16"/>
      <c r="D890" s="16"/>
    </row>
    <row r="891" spans="3:4">
      <c r="C891" s="16"/>
      <c r="D891" s="16"/>
    </row>
    <row r="892" spans="3:4">
      <c r="C892" s="16"/>
      <c r="D892" s="16"/>
    </row>
    <row r="893" spans="3:4">
      <c r="C893" s="16"/>
      <c r="D893" s="16"/>
    </row>
    <row r="894" spans="3:4">
      <c r="C894" s="16"/>
      <c r="D894" s="16"/>
    </row>
    <row r="895" spans="3:4">
      <c r="C895" s="16"/>
      <c r="D895" s="16"/>
    </row>
    <row r="896" spans="3:4">
      <c r="C896" s="16"/>
      <c r="D896" s="16"/>
    </row>
    <row r="897" spans="3:4">
      <c r="C897" s="16"/>
      <c r="D897" s="16"/>
    </row>
    <row r="898" spans="3:4">
      <c r="C898" s="16"/>
      <c r="D898" s="16"/>
    </row>
    <row r="899" spans="3:4">
      <c r="C899" s="16"/>
      <c r="D899" s="16"/>
    </row>
    <row r="900" spans="3:4">
      <c r="C900" s="16"/>
      <c r="D900" s="16"/>
    </row>
    <row r="901" spans="3:4">
      <c r="C901" s="16"/>
      <c r="D901" s="16"/>
    </row>
    <row r="902" spans="3:4">
      <c r="C902" s="16"/>
      <c r="D902" s="16"/>
    </row>
    <row r="903" spans="3:4">
      <c r="C903" s="16"/>
      <c r="D903" s="16"/>
    </row>
    <row r="904" spans="3:4">
      <c r="C904" s="16"/>
      <c r="D904" s="16"/>
    </row>
    <row r="905" spans="3:4">
      <c r="C905" s="16"/>
      <c r="D905" s="16"/>
    </row>
    <row r="906" spans="3:4">
      <c r="C906" s="16"/>
      <c r="D906" s="16"/>
    </row>
    <row r="907" spans="3:4">
      <c r="C907" s="16"/>
      <c r="D907" s="16"/>
    </row>
    <row r="908" spans="3:4">
      <c r="C908" s="16"/>
      <c r="D908" s="16"/>
    </row>
    <row r="909" spans="3:4">
      <c r="C909" s="16"/>
      <c r="D909" s="16"/>
    </row>
    <row r="910" spans="3:4">
      <c r="C910" s="16"/>
      <c r="D910" s="16"/>
    </row>
    <row r="911" spans="3:4">
      <c r="C911" s="16"/>
      <c r="D911" s="16"/>
    </row>
    <row r="912" spans="3:4">
      <c r="C912" s="16"/>
      <c r="D912" s="16"/>
    </row>
    <row r="913" spans="3:4">
      <c r="C913" s="16"/>
      <c r="D913" s="16"/>
    </row>
    <row r="914" spans="3:4">
      <c r="C914" s="16"/>
      <c r="D914" s="16"/>
    </row>
    <row r="915" spans="3:4">
      <c r="C915" s="16"/>
      <c r="D915" s="16"/>
    </row>
    <row r="916" spans="3:4">
      <c r="C916" s="16"/>
      <c r="D916" s="16"/>
    </row>
    <row r="917" spans="3:4">
      <c r="C917" s="16"/>
      <c r="D917" s="16"/>
    </row>
    <row r="918" spans="3:4">
      <c r="C918" s="16"/>
      <c r="D918" s="16"/>
    </row>
    <row r="919" spans="3:4">
      <c r="C919" s="16"/>
      <c r="D919" s="16"/>
    </row>
    <row r="920" spans="3:4">
      <c r="C920" s="16"/>
      <c r="D920" s="16"/>
    </row>
    <row r="921" spans="3:4">
      <c r="C921" s="16"/>
      <c r="D921" s="16"/>
    </row>
    <row r="922" spans="3:4">
      <c r="C922" s="16"/>
      <c r="D922" s="16"/>
    </row>
    <row r="923" spans="3:4">
      <c r="C923" s="16"/>
      <c r="D923" s="16"/>
    </row>
    <row r="924" spans="3:4">
      <c r="C924" s="16"/>
      <c r="D924" s="16"/>
    </row>
    <row r="925" spans="3:4">
      <c r="C925" s="16"/>
      <c r="D925" s="16"/>
    </row>
    <row r="926" spans="3:4">
      <c r="C926" s="16"/>
      <c r="D926" s="16"/>
    </row>
    <row r="927" spans="3:4">
      <c r="C927" s="16"/>
      <c r="D927" s="16"/>
    </row>
    <row r="928" spans="3:4">
      <c r="C928" s="16"/>
      <c r="D928" s="16"/>
    </row>
    <row r="929" spans="3:4">
      <c r="C929" s="16"/>
      <c r="D929" s="16"/>
    </row>
    <row r="930" spans="3:4">
      <c r="C930" s="16"/>
      <c r="D930" s="16"/>
    </row>
    <row r="931" spans="3:4">
      <c r="C931" s="16"/>
      <c r="D931" s="16"/>
    </row>
    <row r="932" spans="3:4">
      <c r="C932" s="16"/>
      <c r="D932" s="16"/>
    </row>
    <row r="933" spans="3:4">
      <c r="C933" s="16"/>
      <c r="D933" s="16"/>
    </row>
    <row r="934" spans="3:4">
      <c r="C934" s="16"/>
      <c r="D934" s="16"/>
    </row>
    <row r="935" spans="3:4">
      <c r="C935" s="16"/>
      <c r="D935" s="16"/>
    </row>
    <row r="936" spans="3:4">
      <c r="C936" s="16"/>
      <c r="D936" s="16"/>
    </row>
    <row r="937" spans="3:4">
      <c r="C937" s="16"/>
      <c r="D937" s="16"/>
    </row>
    <row r="938" spans="3:4">
      <c r="C938" s="16"/>
      <c r="D938" s="16"/>
    </row>
    <row r="939" spans="3:4">
      <c r="C939" s="16"/>
      <c r="D939" s="16"/>
    </row>
    <row r="940" spans="3:4">
      <c r="C940" s="16"/>
      <c r="D940" s="16"/>
    </row>
    <row r="941" spans="3:4">
      <c r="C941" s="16"/>
      <c r="D941" s="16"/>
    </row>
    <row r="942" spans="3:4">
      <c r="C942" s="16"/>
      <c r="D942" s="16"/>
    </row>
    <row r="943" spans="3:4">
      <c r="C943" s="16"/>
      <c r="D943" s="16"/>
    </row>
    <row r="944" spans="3:4">
      <c r="C944" s="16"/>
      <c r="D944" s="16"/>
    </row>
    <row r="945" spans="3:4">
      <c r="C945" s="16"/>
      <c r="D945" s="16"/>
    </row>
    <row r="946" spans="3:4">
      <c r="C946" s="16"/>
      <c r="D946" s="16"/>
    </row>
    <row r="947" spans="3:4">
      <c r="C947" s="16"/>
      <c r="D947" s="16"/>
    </row>
    <row r="948" spans="3:4">
      <c r="C948" s="16"/>
      <c r="D948" s="16"/>
    </row>
    <row r="949" spans="3:4">
      <c r="C949" s="16"/>
      <c r="D949" s="16"/>
    </row>
    <row r="950" spans="3:4">
      <c r="C950" s="16"/>
      <c r="D950" s="16"/>
    </row>
    <row r="951" spans="3:4">
      <c r="C951" s="16"/>
      <c r="D951" s="16"/>
    </row>
    <row r="952" spans="3:4">
      <c r="C952" s="16"/>
      <c r="D952" s="16"/>
    </row>
    <row r="953" spans="3:4">
      <c r="C953" s="16"/>
      <c r="D953" s="16"/>
    </row>
    <row r="954" spans="3:4">
      <c r="C954" s="16"/>
      <c r="D954" s="16"/>
    </row>
    <row r="955" spans="3:4">
      <c r="C955" s="16"/>
      <c r="D955" s="16"/>
    </row>
    <row r="956" spans="3:4">
      <c r="C956" s="16"/>
      <c r="D956" s="16"/>
    </row>
    <row r="957" spans="3:4">
      <c r="C957" s="16"/>
      <c r="D957" s="16"/>
    </row>
    <row r="958" spans="3:4">
      <c r="C958" s="16"/>
      <c r="D958" s="16"/>
    </row>
    <row r="959" spans="3:4">
      <c r="C959" s="16"/>
      <c r="D959" s="16"/>
    </row>
    <row r="960" spans="3:4">
      <c r="C960" s="16"/>
      <c r="D960" s="16"/>
    </row>
    <row r="961" spans="3:4">
      <c r="C961" s="16"/>
      <c r="D961" s="16"/>
    </row>
    <row r="962" spans="3:4">
      <c r="C962" s="16"/>
      <c r="D962" s="16"/>
    </row>
    <row r="963" spans="3:4">
      <c r="C963" s="16"/>
      <c r="D963" s="16"/>
    </row>
    <row r="964" spans="3:4">
      <c r="C964" s="16"/>
      <c r="D964" s="16"/>
    </row>
    <row r="965" spans="3:4">
      <c r="C965" s="16"/>
      <c r="D965" s="16"/>
    </row>
    <row r="966" spans="3:4">
      <c r="C966" s="16"/>
      <c r="D966" s="16"/>
    </row>
    <row r="967" spans="3:4">
      <c r="C967" s="16"/>
      <c r="D967" s="16"/>
    </row>
    <row r="968" spans="3:4">
      <c r="C968" s="16"/>
      <c r="D968" s="16"/>
    </row>
    <row r="969" spans="3:4">
      <c r="C969" s="16"/>
      <c r="D969" s="16"/>
    </row>
    <row r="970" spans="3:4">
      <c r="C970" s="16"/>
      <c r="D970" s="16"/>
    </row>
    <row r="971" spans="3:4">
      <c r="C971" s="16"/>
      <c r="D971" s="16"/>
    </row>
    <row r="972" spans="3:4">
      <c r="C972" s="16"/>
      <c r="D972" s="16"/>
    </row>
    <row r="973" spans="3:4">
      <c r="C973" s="16"/>
      <c r="D973" s="16"/>
    </row>
    <row r="974" spans="3:4">
      <c r="C974" s="16"/>
      <c r="D974" s="16"/>
    </row>
    <row r="975" spans="3:4">
      <c r="C975" s="16"/>
      <c r="D975" s="16"/>
    </row>
    <row r="976" spans="3:4">
      <c r="C976" s="16"/>
      <c r="D976" s="16"/>
    </row>
    <row r="977" spans="3:4">
      <c r="C977" s="16"/>
      <c r="D977" s="16"/>
    </row>
    <row r="978" spans="3:4">
      <c r="C978" s="16"/>
      <c r="D978" s="16"/>
    </row>
    <row r="979" spans="3:4">
      <c r="C979" s="16"/>
      <c r="D979" s="16"/>
    </row>
    <row r="980" spans="3:4">
      <c r="C980" s="16"/>
      <c r="D980" s="16"/>
    </row>
    <row r="981" spans="3:4">
      <c r="C981" s="16"/>
      <c r="D981" s="16"/>
    </row>
    <row r="982" spans="3:4">
      <c r="C982" s="16"/>
      <c r="D982" s="16"/>
    </row>
    <row r="983" spans="3:4">
      <c r="C983" s="16"/>
      <c r="D983" s="16"/>
    </row>
    <row r="984" spans="3:4">
      <c r="C984" s="16"/>
      <c r="D984" s="16"/>
    </row>
    <row r="985" spans="3:4">
      <c r="C985" s="16"/>
      <c r="D985" s="16"/>
    </row>
    <row r="986" spans="3:4">
      <c r="C986" s="16"/>
      <c r="D986" s="16"/>
    </row>
    <row r="987" spans="3:4">
      <c r="C987" s="16"/>
      <c r="D987" s="16"/>
    </row>
    <row r="988" spans="3:4">
      <c r="C988" s="16"/>
      <c r="D988" s="16"/>
    </row>
    <row r="989" spans="3:4">
      <c r="C989" s="16"/>
      <c r="D989" s="16"/>
    </row>
    <row r="990" spans="3:4">
      <c r="C990" s="16"/>
      <c r="D990" s="16"/>
    </row>
    <row r="991" spans="3:4">
      <c r="C991" s="16"/>
      <c r="D991" s="16"/>
    </row>
    <row r="992" spans="3:4">
      <c r="C992" s="16"/>
      <c r="D992" s="16"/>
    </row>
    <row r="993" spans="3:4">
      <c r="C993" s="16"/>
      <c r="D993" s="16"/>
    </row>
    <row r="994" spans="3:4">
      <c r="C994" s="16"/>
      <c r="D994" s="16"/>
    </row>
    <row r="995" spans="3:4">
      <c r="C995" s="16"/>
      <c r="D995" s="16"/>
    </row>
    <row r="996" spans="3:4">
      <c r="C996" s="16"/>
      <c r="D996" s="16"/>
    </row>
    <row r="997" spans="3:4">
      <c r="C997" s="16"/>
      <c r="D997" s="16"/>
    </row>
    <row r="998" spans="3:4">
      <c r="C998" s="16"/>
      <c r="D998" s="16"/>
    </row>
    <row r="999" spans="3:4">
      <c r="C999" s="16"/>
      <c r="D999" s="16"/>
    </row>
    <row r="1000" spans="3:4">
      <c r="C1000" s="16"/>
      <c r="D1000" s="16"/>
    </row>
    <row r="1001" spans="3:4">
      <c r="C1001" s="16"/>
      <c r="D1001" s="16"/>
    </row>
    <row r="1002" spans="3:4">
      <c r="C1002" s="16"/>
      <c r="D1002" s="16"/>
    </row>
    <row r="1003" spans="3:4">
      <c r="C1003" s="16"/>
      <c r="D1003" s="16"/>
    </row>
    <row r="1004" spans="3:4">
      <c r="C1004" s="16"/>
      <c r="D1004" s="16"/>
    </row>
    <row r="1005" spans="3:4">
      <c r="C1005" s="16"/>
      <c r="D1005" s="16"/>
    </row>
    <row r="1006" spans="3:4">
      <c r="C1006" s="16"/>
      <c r="D1006" s="16"/>
    </row>
    <row r="1007" spans="3:4">
      <c r="C1007" s="16"/>
      <c r="D1007" s="16"/>
    </row>
    <row r="1008" spans="3:4">
      <c r="C1008" s="16"/>
      <c r="D1008" s="16"/>
    </row>
    <row r="1009" spans="3:4">
      <c r="C1009" s="16"/>
      <c r="D1009" s="16"/>
    </row>
    <row r="1010" spans="3:4">
      <c r="C1010" s="16"/>
      <c r="D1010" s="16"/>
    </row>
    <row r="1011" spans="3:4">
      <c r="C1011" s="16"/>
      <c r="D1011" s="16"/>
    </row>
    <row r="1012" spans="3:4">
      <c r="C1012" s="16"/>
      <c r="D1012" s="16"/>
    </row>
    <row r="1013" spans="3:4">
      <c r="C1013" s="16"/>
      <c r="D1013" s="16"/>
    </row>
    <row r="1014" spans="3:4">
      <c r="C1014" s="16"/>
      <c r="D1014" s="16"/>
    </row>
    <row r="1015" spans="3:4">
      <c r="C1015" s="16"/>
      <c r="D1015" s="16"/>
    </row>
    <row r="1016" spans="3:4">
      <c r="C1016" s="16"/>
      <c r="D1016" s="16"/>
    </row>
    <row r="1017" spans="3:4">
      <c r="C1017" s="16"/>
      <c r="D1017" s="16"/>
    </row>
    <row r="1018" spans="3:4">
      <c r="C1018" s="16"/>
      <c r="D1018" s="16"/>
    </row>
    <row r="1019" spans="3:4">
      <c r="C1019" s="16"/>
      <c r="D1019" s="16"/>
    </row>
    <row r="1020" spans="3:4">
      <c r="C1020" s="16"/>
      <c r="D1020" s="16"/>
    </row>
    <row r="1021" spans="3:4">
      <c r="C1021" s="16"/>
      <c r="D1021" s="16"/>
    </row>
    <row r="1022" spans="3:4">
      <c r="C1022" s="16"/>
      <c r="D1022" s="16"/>
    </row>
    <row r="1023" spans="3:4">
      <c r="C1023" s="16"/>
      <c r="D1023" s="16"/>
    </row>
    <row r="1024" spans="3:4">
      <c r="C1024" s="16"/>
      <c r="D1024" s="16"/>
    </row>
    <row r="1025" spans="3:4">
      <c r="C1025" s="16"/>
      <c r="D1025" s="16"/>
    </row>
    <row r="1026" spans="3:4">
      <c r="C1026" s="16"/>
      <c r="D1026" s="16"/>
    </row>
    <row r="1027" spans="3:4">
      <c r="C1027" s="16"/>
      <c r="D1027" s="16"/>
    </row>
    <row r="1028" spans="3:4">
      <c r="C1028" s="16"/>
      <c r="D1028" s="16"/>
    </row>
    <row r="1029" spans="3:4">
      <c r="C1029" s="16"/>
      <c r="D1029" s="16"/>
    </row>
    <row r="1030" spans="3:4">
      <c r="C1030" s="16"/>
      <c r="D1030" s="16"/>
    </row>
    <row r="1031" spans="3:4">
      <c r="C1031" s="16"/>
      <c r="D1031" s="16"/>
    </row>
    <row r="1032" spans="3:4">
      <c r="C1032" s="16"/>
      <c r="D1032" s="16"/>
    </row>
    <row r="1033" spans="3:4">
      <c r="C1033" s="16"/>
      <c r="D1033" s="16"/>
    </row>
    <row r="1034" spans="3:4">
      <c r="C1034" s="16"/>
      <c r="D1034" s="16"/>
    </row>
    <row r="1035" spans="3:4">
      <c r="C1035" s="16"/>
      <c r="D1035" s="16"/>
    </row>
    <row r="1036" spans="3:4">
      <c r="C1036" s="16"/>
      <c r="D1036" s="16"/>
    </row>
    <row r="1037" spans="3:4">
      <c r="C1037" s="16"/>
      <c r="D1037" s="16"/>
    </row>
    <row r="1038" spans="3:4">
      <c r="C1038" s="16"/>
      <c r="D1038" s="16"/>
    </row>
    <row r="1039" spans="3:4">
      <c r="C1039" s="16"/>
      <c r="D1039" s="16"/>
    </row>
    <row r="1040" spans="3:4">
      <c r="C1040" s="16"/>
      <c r="D1040" s="16"/>
    </row>
    <row r="1041" spans="3:4">
      <c r="C1041" s="16"/>
      <c r="D1041" s="16"/>
    </row>
    <row r="1042" spans="3:4">
      <c r="C1042" s="16"/>
      <c r="D1042" s="16"/>
    </row>
    <row r="1043" spans="3:4">
      <c r="C1043" s="16"/>
      <c r="D1043" s="16"/>
    </row>
    <row r="1044" spans="3:4">
      <c r="C1044" s="16"/>
      <c r="D1044" s="16"/>
    </row>
    <row r="1045" spans="3:4">
      <c r="C1045" s="16"/>
      <c r="D1045" s="16"/>
    </row>
    <row r="1046" spans="3:4">
      <c r="C1046" s="16"/>
      <c r="D1046" s="16"/>
    </row>
    <row r="1047" spans="3:4">
      <c r="C1047" s="16"/>
      <c r="D1047" s="16"/>
    </row>
    <row r="1048" spans="3:4">
      <c r="C1048" s="16"/>
      <c r="D1048" s="16"/>
    </row>
    <row r="1049" spans="3:4">
      <c r="C1049" s="16"/>
      <c r="D1049" s="16"/>
    </row>
    <row r="1050" spans="3:4">
      <c r="C1050" s="16"/>
      <c r="D1050" s="16"/>
    </row>
    <row r="1051" spans="3:4">
      <c r="C1051" s="16"/>
      <c r="D1051" s="16"/>
    </row>
    <row r="1052" spans="3:4">
      <c r="C1052" s="16"/>
      <c r="D1052" s="16"/>
    </row>
    <row r="1053" spans="3:4">
      <c r="C1053" s="16"/>
      <c r="D1053" s="16"/>
    </row>
    <row r="1054" spans="3:4">
      <c r="C1054" s="16"/>
      <c r="D1054" s="16"/>
    </row>
    <row r="1055" spans="3:4">
      <c r="C1055" s="16"/>
      <c r="D1055" s="16"/>
    </row>
    <row r="1056" spans="3:4">
      <c r="C1056" s="16"/>
      <c r="D1056" s="16"/>
    </row>
    <row r="1057" spans="3:4">
      <c r="C1057" s="16"/>
      <c r="D1057" s="16"/>
    </row>
    <row r="1058" spans="3:4">
      <c r="C1058" s="16"/>
      <c r="D1058" s="16"/>
    </row>
    <row r="1059" spans="3:4">
      <c r="C1059" s="16"/>
      <c r="D1059" s="16"/>
    </row>
    <row r="1060" spans="3:4">
      <c r="C1060" s="16"/>
      <c r="D1060" s="16"/>
    </row>
    <row r="1061" spans="3:4">
      <c r="C1061" s="16"/>
      <c r="D1061" s="16"/>
    </row>
    <row r="1062" spans="3:4">
      <c r="C1062" s="16"/>
      <c r="D1062" s="16"/>
    </row>
    <row r="1063" spans="3:4">
      <c r="C1063" s="16"/>
      <c r="D1063" s="16"/>
    </row>
    <row r="1064" spans="3:4">
      <c r="C1064" s="16"/>
      <c r="D1064" s="16"/>
    </row>
    <row r="1065" spans="3:4">
      <c r="C1065" s="16"/>
      <c r="D1065" s="16"/>
    </row>
    <row r="1066" spans="3:4">
      <c r="C1066" s="16"/>
      <c r="D1066" s="16"/>
    </row>
    <row r="1067" spans="3:4">
      <c r="C1067" s="16"/>
      <c r="D1067" s="16"/>
    </row>
    <row r="1068" spans="3:4">
      <c r="C1068" s="16"/>
      <c r="D1068" s="16"/>
    </row>
    <row r="1069" spans="3:4">
      <c r="C1069" s="16"/>
      <c r="D1069" s="16"/>
    </row>
    <row r="1070" spans="3:4">
      <c r="C1070" s="16"/>
      <c r="D1070" s="16"/>
    </row>
    <row r="1071" spans="3:4">
      <c r="C1071" s="16"/>
      <c r="D1071" s="16"/>
    </row>
    <row r="1072" spans="3:4">
      <c r="C1072" s="16"/>
      <c r="D1072" s="16"/>
    </row>
    <row r="1073" spans="3:4">
      <c r="C1073" s="16"/>
      <c r="D1073" s="16"/>
    </row>
    <row r="1074" spans="3:4">
      <c r="C1074" s="16"/>
      <c r="D1074" s="16"/>
    </row>
    <row r="1075" spans="3:4">
      <c r="C1075" s="16"/>
      <c r="D1075" s="16"/>
    </row>
    <row r="1076" spans="3:4">
      <c r="C1076" s="16"/>
      <c r="D1076" s="16"/>
    </row>
    <row r="1077" spans="3:4">
      <c r="C1077" s="16"/>
      <c r="D1077" s="16"/>
    </row>
    <row r="1078" spans="3:4">
      <c r="C1078" s="16"/>
      <c r="D1078" s="16"/>
    </row>
    <row r="1079" spans="3:4">
      <c r="C1079" s="16"/>
      <c r="D1079" s="16"/>
    </row>
    <row r="1080" spans="3:4">
      <c r="C1080" s="16"/>
      <c r="D1080" s="16"/>
    </row>
    <row r="1081" spans="3:4">
      <c r="C1081" s="16"/>
      <c r="D1081" s="16"/>
    </row>
    <row r="1082" spans="3:4">
      <c r="C1082" s="16"/>
      <c r="D1082" s="16"/>
    </row>
    <row r="1083" spans="3:4">
      <c r="C1083" s="16"/>
      <c r="D1083" s="16"/>
    </row>
    <row r="1084" spans="3:4">
      <c r="C1084" s="16"/>
      <c r="D1084" s="16"/>
    </row>
    <row r="1085" spans="3:4">
      <c r="C1085" s="16"/>
      <c r="D1085" s="16"/>
    </row>
    <row r="1086" spans="3:4">
      <c r="C1086" s="16"/>
      <c r="D1086" s="16"/>
    </row>
    <row r="1087" spans="3:4">
      <c r="C1087" s="16"/>
      <c r="D1087" s="16"/>
    </row>
    <row r="1088" spans="3:4">
      <c r="C1088" s="16"/>
      <c r="D1088" s="16"/>
    </row>
    <row r="1089" spans="3:4">
      <c r="C1089" s="16"/>
      <c r="D1089" s="16"/>
    </row>
    <row r="1090" spans="3:4">
      <c r="C1090" s="16"/>
      <c r="D1090" s="16"/>
    </row>
    <row r="1091" spans="3:4">
      <c r="C1091" s="16"/>
      <c r="D1091" s="16"/>
    </row>
    <row r="1092" spans="3:4">
      <c r="C1092" s="16"/>
      <c r="D1092" s="16"/>
    </row>
    <row r="1093" spans="3:4">
      <c r="C1093" s="16"/>
      <c r="D1093" s="16"/>
    </row>
    <row r="1094" spans="3:4">
      <c r="C1094" s="16"/>
      <c r="D1094" s="16"/>
    </row>
    <row r="1095" spans="3:4">
      <c r="C1095" s="16"/>
      <c r="D1095" s="16"/>
    </row>
    <row r="1096" spans="3:4">
      <c r="C1096" s="16"/>
      <c r="D1096" s="16"/>
    </row>
    <row r="1097" spans="3:4">
      <c r="C1097" s="16"/>
      <c r="D1097" s="16"/>
    </row>
    <row r="1098" spans="3:4">
      <c r="C1098" s="16"/>
      <c r="D1098" s="16"/>
    </row>
    <row r="1099" spans="3:4">
      <c r="C1099" s="16"/>
      <c r="D1099" s="16"/>
    </row>
    <row r="1100" spans="3:4">
      <c r="C1100" s="16"/>
      <c r="D1100" s="16"/>
    </row>
    <row r="1101" spans="3:4">
      <c r="C1101" s="16"/>
      <c r="D1101" s="16"/>
    </row>
    <row r="1102" spans="3:4">
      <c r="C1102" s="16"/>
      <c r="D1102" s="16"/>
    </row>
    <row r="1103" spans="3:4">
      <c r="C1103" s="16"/>
      <c r="D1103" s="16"/>
    </row>
    <row r="1104" spans="3:4">
      <c r="C1104" s="16"/>
      <c r="D1104" s="16"/>
    </row>
    <row r="1105" spans="3:4">
      <c r="C1105" s="16"/>
      <c r="D1105" s="16"/>
    </row>
    <row r="1106" spans="3:4">
      <c r="C1106" s="16"/>
      <c r="D1106" s="16"/>
    </row>
    <row r="1107" spans="3:4">
      <c r="C1107" s="16"/>
      <c r="D1107" s="16"/>
    </row>
    <row r="1108" spans="3:4">
      <c r="C1108" s="16"/>
      <c r="D1108" s="16"/>
    </row>
    <row r="1109" spans="3:4">
      <c r="C1109" s="16"/>
      <c r="D1109" s="16"/>
    </row>
    <row r="1110" spans="3:4">
      <c r="C1110" s="16"/>
      <c r="D1110" s="16"/>
    </row>
    <row r="1111" spans="3:4">
      <c r="C1111" s="16"/>
      <c r="D1111" s="16"/>
    </row>
    <row r="1112" spans="3:4">
      <c r="C1112" s="16"/>
      <c r="D1112" s="16"/>
    </row>
    <row r="1113" spans="3:4">
      <c r="C1113" s="16"/>
      <c r="D1113" s="16"/>
    </row>
    <row r="1114" spans="3:4">
      <c r="C1114" s="16"/>
      <c r="D1114" s="16"/>
    </row>
    <row r="1115" spans="3:4">
      <c r="C1115" s="16"/>
      <c r="D1115" s="16"/>
    </row>
    <row r="1116" spans="3:4">
      <c r="C1116" s="16"/>
      <c r="D1116" s="16"/>
    </row>
    <row r="1117" spans="3:4">
      <c r="C1117" s="16"/>
      <c r="D1117" s="16"/>
    </row>
    <row r="1118" spans="3:4">
      <c r="C1118" s="16"/>
      <c r="D1118" s="16"/>
    </row>
    <row r="1119" spans="3:4">
      <c r="C1119" s="16"/>
      <c r="D1119" s="16"/>
    </row>
    <row r="1120" spans="3:4">
      <c r="C1120" s="16"/>
      <c r="D1120" s="16"/>
    </row>
    <row r="1121" spans="3:4">
      <c r="C1121" s="16"/>
      <c r="D1121" s="16"/>
    </row>
    <row r="1122" spans="3:4">
      <c r="C1122" s="16"/>
      <c r="D1122" s="16"/>
    </row>
    <row r="1123" spans="3:4">
      <c r="C1123" s="16"/>
      <c r="D1123" s="16"/>
    </row>
    <row r="1124" spans="3:4">
      <c r="C1124" s="16"/>
      <c r="D1124" s="16"/>
    </row>
    <row r="1125" spans="3:4">
      <c r="C1125" s="16"/>
      <c r="D1125" s="16"/>
    </row>
    <row r="1126" spans="3:4">
      <c r="C1126" s="16"/>
      <c r="D1126" s="16"/>
    </row>
    <row r="1127" spans="3:4">
      <c r="C1127" s="16"/>
      <c r="D1127" s="16"/>
    </row>
    <row r="1128" spans="3:4">
      <c r="C1128" s="16"/>
      <c r="D1128" s="16"/>
    </row>
    <row r="1129" spans="3:4">
      <c r="C1129" s="16"/>
      <c r="D1129" s="16"/>
    </row>
    <row r="1130" spans="3:4">
      <c r="C1130" s="16"/>
      <c r="D1130" s="16"/>
    </row>
    <row r="1131" spans="3:4">
      <c r="C1131" s="16"/>
      <c r="D1131" s="16"/>
    </row>
    <row r="1132" spans="3:4">
      <c r="C1132" s="16"/>
      <c r="D1132" s="16"/>
    </row>
    <row r="1133" spans="3:4">
      <c r="C1133" s="16"/>
      <c r="D1133" s="16"/>
    </row>
    <row r="1134" spans="3:4">
      <c r="C1134" s="16"/>
      <c r="D1134" s="16"/>
    </row>
    <row r="1135" spans="3:4">
      <c r="C1135" s="16"/>
      <c r="D1135" s="16"/>
    </row>
    <row r="1136" spans="3:4">
      <c r="C1136" s="16"/>
      <c r="D1136" s="16"/>
    </row>
    <row r="1137" spans="3:4">
      <c r="C1137" s="16"/>
      <c r="D1137" s="16"/>
    </row>
    <row r="1138" spans="3:4">
      <c r="C1138" s="16"/>
      <c r="D1138" s="16"/>
    </row>
    <row r="1139" spans="3:4">
      <c r="C1139" s="16"/>
      <c r="D1139" s="16"/>
    </row>
    <row r="1140" spans="3:4">
      <c r="C1140" s="16"/>
      <c r="D1140" s="16"/>
    </row>
    <row r="1141" spans="3:4">
      <c r="C1141" s="16"/>
      <c r="D1141" s="16"/>
    </row>
    <row r="1142" spans="3:4">
      <c r="C1142" s="16"/>
      <c r="D1142" s="16"/>
    </row>
    <row r="1143" spans="3:4">
      <c r="C1143" s="16"/>
      <c r="D1143" s="16"/>
    </row>
    <row r="1144" spans="3:4">
      <c r="C1144" s="16"/>
      <c r="D1144" s="16"/>
    </row>
    <row r="1145" spans="3:4">
      <c r="C1145" s="16"/>
      <c r="D1145" s="16"/>
    </row>
    <row r="1146" spans="3:4">
      <c r="C1146" s="16"/>
      <c r="D1146" s="16"/>
    </row>
    <row r="1147" spans="3:4">
      <c r="C1147" s="16"/>
      <c r="D1147" s="16"/>
    </row>
    <row r="1148" spans="3:4">
      <c r="C1148" s="16"/>
      <c r="D1148" s="16"/>
    </row>
    <row r="1149" spans="3:4">
      <c r="C1149" s="16"/>
      <c r="D1149" s="16"/>
    </row>
    <row r="1150" spans="3:4">
      <c r="C1150" s="16"/>
      <c r="D1150" s="16"/>
    </row>
    <row r="1151" spans="3:4">
      <c r="C1151" s="16"/>
      <c r="D1151" s="16"/>
    </row>
    <row r="1152" spans="3:4">
      <c r="C1152" s="16"/>
      <c r="D1152" s="16"/>
    </row>
    <row r="1153" spans="3:4">
      <c r="C1153" s="16"/>
      <c r="D1153" s="16"/>
    </row>
    <row r="1154" spans="3:4">
      <c r="C1154" s="16"/>
      <c r="D1154" s="16"/>
    </row>
    <row r="1155" spans="3:4">
      <c r="C1155" s="16"/>
      <c r="D1155" s="16"/>
    </row>
    <row r="1156" spans="3:4">
      <c r="C1156" s="16"/>
      <c r="D1156" s="16"/>
    </row>
    <row r="1157" spans="3:4">
      <c r="C1157" s="16"/>
      <c r="D1157" s="16"/>
    </row>
    <row r="1158" spans="3:4">
      <c r="C1158" s="16"/>
      <c r="D1158" s="16"/>
    </row>
    <row r="1159" spans="3:4">
      <c r="C1159" s="16"/>
      <c r="D1159" s="16"/>
    </row>
    <row r="1160" spans="3:4">
      <c r="C1160" s="16"/>
      <c r="D1160" s="16"/>
    </row>
    <row r="1161" spans="3:4">
      <c r="C1161" s="16"/>
      <c r="D1161" s="16"/>
    </row>
    <row r="1162" spans="3:4">
      <c r="C1162" s="16"/>
      <c r="D1162" s="16"/>
    </row>
    <row r="1163" spans="3:4">
      <c r="C1163" s="16"/>
      <c r="D1163" s="16"/>
    </row>
    <row r="1164" spans="3:4">
      <c r="C1164" s="16"/>
      <c r="D1164" s="16"/>
    </row>
    <row r="1165" spans="3:4">
      <c r="C1165" s="16"/>
      <c r="D1165" s="16"/>
    </row>
    <row r="1166" spans="3:4">
      <c r="C1166" s="16"/>
      <c r="D1166" s="16"/>
    </row>
    <row r="1167" spans="3:4">
      <c r="C1167" s="16"/>
      <c r="D1167" s="16"/>
    </row>
    <row r="1168" spans="3:4">
      <c r="C1168" s="16"/>
      <c r="D1168" s="16"/>
    </row>
    <row r="1169" spans="3:4">
      <c r="C1169" s="16"/>
      <c r="D1169" s="16"/>
    </row>
    <row r="1170" spans="3:4">
      <c r="C1170" s="16"/>
      <c r="D1170" s="16"/>
    </row>
    <row r="1171" spans="3:4">
      <c r="C1171" s="16"/>
      <c r="D1171" s="16"/>
    </row>
    <row r="1172" spans="3:4">
      <c r="C1172" s="16"/>
      <c r="D1172" s="16"/>
    </row>
    <row r="1173" spans="3:4">
      <c r="C1173" s="16"/>
      <c r="D1173" s="16"/>
    </row>
    <row r="1174" spans="3:4">
      <c r="C1174" s="16"/>
      <c r="D1174" s="16"/>
    </row>
    <row r="1175" spans="3:4">
      <c r="C1175" s="16"/>
      <c r="D1175" s="16"/>
    </row>
    <row r="1176" spans="3:4">
      <c r="C1176" s="16"/>
      <c r="D1176" s="16"/>
    </row>
    <row r="1177" spans="3:4">
      <c r="C1177" s="16"/>
      <c r="D1177" s="16"/>
    </row>
    <row r="1178" spans="3:4">
      <c r="C1178" s="16"/>
      <c r="D1178" s="16"/>
    </row>
    <row r="1179" spans="3:4">
      <c r="C1179" s="16"/>
      <c r="D1179" s="16"/>
    </row>
    <row r="1180" spans="3:4">
      <c r="C1180" s="16"/>
      <c r="D1180" s="16"/>
    </row>
    <row r="1181" spans="3:4">
      <c r="C1181" s="16"/>
      <c r="D1181" s="16"/>
    </row>
    <row r="1182" spans="3:4">
      <c r="C1182" s="16"/>
      <c r="D1182" s="16"/>
    </row>
    <row r="1183" spans="3:4">
      <c r="C1183" s="16"/>
      <c r="D1183" s="16"/>
    </row>
    <row r="1184" spans="3:4">
      <c r="C1184" s="16"/>
      <c r="D1184" s="16"/>
    </row>
    <row r="1185" spans="3:4">
      <c r="C1185" s="16"/>
      <c r="D1185" s="16"/>
    </row>
    <row r="1186" spans="3:4">
      <c r="C1186" s="16"/>
      <c r="D1186" s="16"/>
    </row>
    <row r="1187" spans="3:4">
      <c r="C1187" s="16"/>
      <c r="D1187" s="16"/>
    </row>
    <row r="1188" spans="3:4">
      <c r="C1188" s="16"/>
      <c r="D1188" s="16"/>
    </row>
    <row r="1189" spans="3:4">
      <c r="C1189" s="16"/>
      <c r="D1189" s="16"/>
    </row>
    <row r="1190" spans="3:4">
      <c r="C1190" s="16"/>
      <c r="D1190" s="16"/>
    </row>
    <row r="1191" spans="3:4">
      <c r="C1191" s="16"/>
      <c r="D1191" s="16"/>
    </row>
    <row r="1192" spans="3:4">
      <c r="C1192" s="16"/>
      <c r="D1192" s="16"/>
    </row>
    <row r="1193" spans="3:4">
      <c r="C1193" s="16"/>
      <c r="D1193" s="16"/>
    </row>
    <row r="1194" spans="3:4">
      <c r="C1194" s="16"/>
      <c r="D1194" s="16"/>
    </row>
    <row r="1195" spans="3:4">
      <c r="C1195" s="16"/>
      <c r="D1195" s="16"/>
    </row>
    <row r="1196" spans="3:4">
      <c r="C1196" s="16"/>
      <c r="D1196" s="16"/>
    </row>
    <row r="1197" spans="3:4">
      <c r="C1197" s="16"/>
      <c r="D1197" s="16"/>
    </row>
    <row r="1198" spans="3:4">
      <c r="C1198" s="16"/>
      <c r="D1198" s="16"/>
    </row>
    <row r="1199" spans="3:4">
      <c r="C1199" s="16"/>
      <c r="D1199" s="16"/>
    </row>
    <row r="1200" spans="3:4">
      <c r="C1200" s="16"/>
      <c r="D1200" s="16"/>
    </row>
    <row r="1201" spans="3:4">
      <c r="C1201" s="16"/>
      <c r="D1201" s="16"/>
    </row>
    <row r="1202" spans="3:4">
      <c r="C1202" s="16"/>
      <c r="D1202" s="16"/>
    </row>
    <row r="1203" spans="3:4">
      <c r="C1203" s="16"/>
      <c r="D1203" s="16"/>
    </row>
    <row r="1204" spans="3:4">
      <c r="C1204" s="16"/>
      <c r="D1204" s="16"/>
    </row>
    <row r="1205" spans="3:4">
      <c r="C1205" s="16"/>
      <c r="D1205" s="16"/>
    </row>
    <row r="1206" spans="3:4">
      <c r="C1206" s="16"/>
      <c r="D1206" s="16"/>
    </row>
    <row r="1207" spans="3:4">
      <c r="C1207" s="16"/>
      <c r="D1207" s="16"/>
    </row>
    <row r="1208" spans="3:4">
      <c r="C1208" s="16"/>
      <c r="D1208" s="16"/>
    </row>
    <row r="1209" spans="3:4">
      <c r="C1209" s="16"/>
      <c r="D1209" s="16"/>
    </row>
    <row r="1210" spans="3:4">
      <c r="C1210" s="16"/>
      <c r="D1210" s="16"/>
    </row>
    <row r="1211" spans="3:4">
      <c r="C1211" s="16"/>
      <c r="D1211" s="16"/>
    </row>
    <row r="1212" spans="3:4">
      <c r="C1212" s="16"/>
      <c r="D1212" s="16"/>
    </row>
    <row r="1213" spans="3:4">
      <c r="C1213" s="16"/>
      <c r="D1213" s="16"/>
    </row>
    <row r="1214" spans="3:4">
      <c r="C1214" s="16"/>
      <c r="D1214" s="16"/>
    </row>
    <row r="1215" spans="3:4">
      <c r="C1215" s="16"/>
      <c r="D1215" s="16"/>
    </row>
    <row r="1216" spans="3:4">
      <c r="C1216" s="16"/>
      <c r="D1216" s="16"/>
    </row>
    <row r="1217" spans="3:4">
      <c r="C1217" s="16"/>
      <c r="D1217" s="16"/>
    </row>
    <row r="1218" spans="3:4">
      <c r="C1218" s="16"/>
      <c r="D1218" s="16"/>
    </row>
    <row r="1219" spans="3:4">
      <c r="C1219" s="16"/>
      <c r="D1219" s="16"/>
    </row>
    <row r="1220" spans="3:4">
      <c r="C1220" s="16"/>
      <c r="D1220" s="16"/>
    </row>
    <row r="1221" spans="3:4">
      <c r="C1221" s="16"/>
      <c r="D1221" s="16"/>
    </row>
    <row r="1222" spans="3:4">
      <c r="C1222" s="16"/>
      <c r="D1222" s="16"/>
    </row>
    <row r="1223" spans="3:4">
      <c r="C1223" s="16"/>
      <c r="D1223" s="16"/>
    </row>
    <row r="1224" spans="3:4">
      <c r="C1224" s="16"/>
      <c r="D1224" s="16"/>
    </row>
    <row r="1225" spans="3:4">
      <c r="C1225" s="16"/>
      <c r="D1225" s="16"/>
    </row>
    <row r="1226" spans="3:4">
      <c r="C1226" s="16"/>
      <c r="D1226" s="16"/>
    </row>
    <row r="1227" spans="3:4">
      <c r="C1227" s="16"/>
      <c r="D1227" s="16"/>
    </row>
    <row r="1228" spans="3:4">
      <c r="C1228" s="16"/>
      <c r="D1228" s="16"/>
    </row>
    <row r="1229" spans="3:4">
      <c r="C1229" s="16"/>
      <c r="D1229" s="16"/>
    </row>
    <row r="1230" spans="3:4">
      <c r="C1230" s="16"/>
      <c r="D1230" s="16"/>
    </row>
    <row r="1231" spans="3:4">
      <c r="C1231" s="16"/>
      <c r="D1231" s="16"/>
    </row>
    <row r="1232" spans="3:4">
      <c r="C1232" s="16"/>
      <c r="D1232" s="16"/>
    </row>
    <row r="1233" spans="3:4">
      <c r="C1233" s="16"/>
      <c r="D1233" s="16"/>
    </row>
    <row r="1234" spans="3:4">
      <c r="C1234" s="16"/>
      <c r="D1234" s="16"/>
    </row>
    <row r="1235" spans="3:4">
      <c r="C1235" s="16"/>
      <c r="D1235" s="16"/>
    </row>
    <row r="1236" spans="3:4">
      <c r="C1236" s="16"/>
      <c r="D1236" s="16"/>
    </row>
    <row r="1237" spans="3:4">
      <c r="C1237" s="16"/>
      <c r="D1237" s="16"/>
    </row>
    <row r="1238" spans="3:4">
      <c r="C1238" s="16"/>
      <c r="D1238" s="16"/>
    </row>
    <row r="1239" spans="3:4">
      <c r="C1239" s="16"/>
      <c r="D1239" s="16"/>
    </row>
    <row r="1240" spans="3:4">
      <c r="C1240" s="16"/>
      <c r="D1240" s="16"/>
    </row>
    <row r="1241" spans="3:4">
      <c r="C1241" s="16"/>
      <c r="D1241" s="16"/>
    </row>
    <row r="1242" spans="3:4">
      <c r="C1242" s="16"/>
      <c r="D1242" s="16"/>
    </row>
    <row r="1243" spans="3:4">
      <c r="C1243" s="16"/>
      <c r="D1243" s="16"/>
    </row>
    <row r="1244" spans="3:4">
      <c r="C1244" s="16"/>
      <c r="D1244" s="16"/>
    </row>
    <row r="1245" spans="3:4">
      <c r="C1245" s="16"/>
      <c r="D1245" s="16"/>
    </row>
    <row r="1246" spans="3:4">
      <c r="C1246" s="16"/>
      <c r="D1246" s="16"/>
    </row>
    <row r="1247" spans="3:4">
      <c r="C1247" s="16"/>
      <c r="D1247" s="16"/>
    </row>
    <row r="1248" spans="3:4">
      <c r="C1248" s="16"/>
      <c r="D1248" s="16"/>
    </row>
    <row r="1249" spans="3:4">
      <c r="C1249" s="16"/>
      <c r="D1249" s="16"/>
    </row>
    <row r="1250" spans="3:4">
      <c r="C1250" s="16"/>
      <c r="D1250" s="16"/>
    </row>
    <row r="1251" spans="3:4">
      <c r="C1251" s="16"/>
      <c r="D1251" s="16"/>
    </row>
    <row r="1252" spans="3:4">
      <c r="C1252" s="16"/>
      <c r="D1252" s="16"/>
    </row>
    <row r="1253" spans="3:4">
      <c r="C1253" s="16"/>
      <c r="D1253" s="16"/>
    </row>
    <row r="1254" spans="3:4">
      <c r="C1254" s="16"/>
      <c r="D1254" s="16"/>
    </row>
    <row r="1255" spans="3:4">
      <c r="C1255" s="16"/>
      <c r="D1255" s="16"/>
    </row>
    <row r="1256" spans="3:4">
      <c r="C1256" s="16"/>
      <c r="D1256" s="16"/>
    </row>
    <row r="1257" spans="3:4">
      <c r="C1257" s="16"/>
      <c r="D1257" s="16"/>
    </row>
    <row r="1258" spans="3:4">
      <c r="C1258" s="16"/>
      <c r="D1258" s="16"/>
    </row>
    <row r="1259" spans="3:4">
      <c r="C1259" s="16"/>
      <c r="D1259" s="16"/>
    </row>
    <row r="1260" spans="3:4">
      <c r="C1260" s="16"/>
      <c r="D1260" s="16"/>
    </row>
    <row r="1261" spans="3:4">
      <c r="C1261" s="16"/>
      <c r="D1261" s="16"/>
    </row>
    <row r="1262" spans="3:4">
      <c r="C1262" s="16"/>
      <c r="D1262" s="16"/>
    </row>
    <row r="1263" spans="3:4">
      <c r="C1263" s="16"/>
      <c r="D1263" s="16"/>
    </row>
    <row r="1264" spans="3:4">
      <c r="C1264" s="16"/>
      <c r="D1264" s="16"/>
    </row>
    <row r="1265" spans="3:4">
      <c r="C1265" s="16"/>
      <c r="D1265" s="16"/>
    </row>
    <row r="1266" spans="3:4">
      <c r="C1266" s="16"/>
      <c r="D1266" s="16"/>
    </row>
    <row r="1267" spans="3:4">
      <c r="C1267" s="16"/>
      <c r="D1267" s="16"/>
    </row>
    <row r="1268" spans="3:4">
      <c r="C1268" s="16"/>
      <c r="D1268" s="16"/>
    </row>
    <row r="1269" spans="3:4">
      <c r="C1269" s="16"/>
      <c r="D1269" s="16"/>
    </row>
    <row r="1270" spans="3:4">
      <c r="C1270" s="16"/>
      <c r="D1270" s="16"/>
    </row>
    <row r="1271" spans="3:4">
      <c r="C1271" s="16"/>
      <c r="D1271" s="16"/>
    </row>
    <row r="1272" spans="3:4">
      <c r="C1272" s="16"/>
      <c r="D1272" s="16"/>
    </row>
    <row r="1273" spans="3:4">
      <c r="C1273" s="16"/>
      <c r="D1273" s="16"/>
    </row>
    <row r="1274" spans="3:4">
      <c r="C1274" s="16"/>
      <c r="D1274" s="16"/>
    </row>
    <row r="1275" spans="3:4">
      <c r="C1275" s="16"/>
      <c r="D1275" s="16"/>
    </row>
    <row r="1276" spans="3:4">
      <c r="C1276" s="16"/>
      <c r="D1276" s="16"/>
    </row>
    <row r="1277" spans="3:4">
      <c r="C1277" s="16"/>
      <c r="D1277" s="16"/>
    </row>
    <row r="1278" spans="3:4">
      <c r="C1278" s="16"/>
      <c r="D1278" s="16"/>
    </row>
    <row r="1279" spans="3:4">
      <c r="C1279" s="16"/>
      <c r="D1279" s="16"/>
    </row>
    <row r="1280" spans="3:4">
      <c r="C1280" s="16"/>
      <c r="D1280" s="16"/>
    </row>
    <row r="1281" spans="3:4">
      <c r="C1281" s="16"/>
      <c r="D1281" s="16"/>
    </row>
    <row r="1282" spans="3:4">
      <c r="C1282" s="16"/>
      <c r="D1282" s="16"/>
    </row>
    <row r="1283" spans="3:4">
      <c r="C1283" s="16"/>
      <c r="D1283" s="16"/>
    </row>
    <row r="1284" spans="3:4">
      <c r="C1284" s="16"/>
      <c r="D1284" s="16"/>
    </row>
    <row r="1285" spans="3:4">
      <c r="C1285" s="16"/>
      <c r="D1285" s="16"/>
    </row>
    <row r="1286" spans="3:4">
      <c r="C1286" s="16"/>
      <c r="D1286" s="16"/>
    </row>
    <row r="1287" spans="3:4">
      <c r="C1287" s="16"/>
      <c r="D1287" s="16"/>
    </row>
    <row r="1288" spans="3:4">
      <c r="C1288" s="16"/>
      <c r="D1288" s="16"/>
    </row>
    <row r="1289" spans="3:4">
      <c r="C1289" s="16"/>
      <c r="D1289" s="16"/>
    </row>
    <row r="1290" spans="3:4">
      <c r="C1290" s="16"/>
      <c r="D1290" s="16"/>
    </row>
    <row r="1291" spans="3:4">
      <c r="C1291" s="16"/>
      <c r="D1291" s="16"/>
    </row>
    <row r="1292" spans="3:4">
      <c r="C1292" s="16"/>
      <c r="D1292" s="16"/>
    </row>
    <row r="1293" spans="3:4">
      <c r="C1293" s="16"/>
      <c r="D1293" s="16"/>
    </row>
    <row r="1294" spans="3:4">
      <c r="C1294" s="16"/>
      <c r="D1294" s="16"/>
    </row>
    <row r="1295" spans="3:4">
      <c r="C1295" s="16"/>
      <c r="D1295" s="16"/>
    </row>
    <row r="1296" spans="3:4">
      <c r="C1296" s="16"/>
      <c r="D1296" s="16"/>
    </row>
    <row r="1297" spans="3:4">
      <c r="C1297" s="16"/>
      <c r="D1297" s="16"/>
    </row>
    <row r="1298" spans="3:4">
      <c r="C1298" s="16"/>
      <c r="D1298" s="16"/>
    </row>
    <row r="1299" spans="3:4">
      <c r="C1299" s="16"/>
      <c r="D1299" s="16"/>
    </row>
    <row r="1300" spans="3:4">
      <c r="C1300" s="16"/>
      <c r="D1300" s="16"/>
    </row>
    <row r="1301" spans="3:4">
      <c r="C1301" s="16"/>
      <c r="D1301" s="16"/>
    </row>
    <row r="1302" spans="3:4">
      <c r="C1302" s="16"/>
      <c r="D1302" s="16"/>
    </row>
    <row r="1303" spans="3:4">
      <c r="C1303" s="16"/>
      <c r="D1303" s="16"/>
    </row>
    <row r="1304" spans="3:4">
      <c r="C1304" s="16"/>
      <c r="D1304" s="16"/>
    </row>
    <row r="1305" spans="3:4">
      <c r="C1305" s="16"/>
      <c r="D1305" s="16"/>
    </row>
    <row r="1306" spans="3:4">
      <c r="C1306" s="16"/>
      <c r="D1306" s="16"/>
    </row>
    <row r="1307" spans="3:4">
      <c r="C1307" s="16"/>
      <c r="D1307" s="16"/>
    </row>
    <row r="1308" spans="3:4">
      <c r="C1308" s="16"/>
      <c r="D1308" s="16"/>
    </row>
    <row r="1309" spans="3:4">
      <c r="C1309" s="16"/>
      <c r="D1309" s="16"/>
    </row>
    <row r="1310" spans="3:4">
      <c r="C1310" s="16"/>
      <c r="D1310" s="16"/>
    </row>
    <row r="1311" spans="3:4">
      <c r="C1311" s="16"/>
      <c r="D1311" s="16"/>
    </row>
    <row r="1312" spans="3:4">
      <c r="C1312" s="16"/>
      <c r="D1312" s="16"/>
    </row>
    <row r="1313" spans="3:4">
      <c r="C1313" s="16"/>
      <c r="D1313" s="16"/>
    </row>
    <row r="1314" spans="3:4">
      <c r="C1314" s="16"/>
      <c r="D1314" s="16"/>
    </row>
    <row r="1315" spans="3:4">
      <c r="C1315" s="16"/>
      <c r="D1315" s="16"/>
    </row>
    <row r="1316" spans="3:4">
      <c r="C1316" s="16"/>
      <c r="D1316" s="16"/>
    </row>
    <row r="1317" spans="3:4">
      <c r="C1317" s="16"/>
      <c r="D1317" s="16"/>
    </row>
    <row r="1318" spans="3:4">
      <c r="C1318" s="16"/>
      <c r="D1318" s="16"/>
    </row>
    <row r="1319" spans="3:4">
      <c r="C1319" s="16"/>
      <c r="D1319" s="16"/>
    </row>
    <row r="1320" spans="3:4">
      <c r="C1320" s="16"/>
      <c r="D1320" s="16"/>
    </row>
    <row r="1321" spans="3:4">
      <c r="C1321" s="16"/>
      <c r="D1321" s="16"/>
    </row>
    <row r="1322" spans="3:4">
      <c r="C1322" s="16"/>
      <c r="D1322" s="16"/>
    </row>
    <row r="1323" spans="3:4">
      <c r="C1323" s="16"/>
      <c r="D1323" s="16"/>
    </row>
    <row r="1324" spans="3:4">
      <c r="C1324" s="16"/>
      <c r="D1324" s="16"/>
    </row>
    <row r="1325" spans="3:4">
      <c r="C1325" s="16"/>
      <c r="D1325" s="16"/>
    </row>
    <row r="1326" spans="3:4">
      <c r="C1326" s="16"/>
      <c r="D1326" s="16"/>
    </row>
    <row r="1327" spans="3:4">
      <c r="C1327" s="16"/>
      <c r="D1327" s="16"/>
    </row>
    <row r="1328" spans="3:4">
      <c r="C1328" s="16"/>
      <c r="D1328" s="16"/>
    </row>
    <row r="1329" spans="3:4">
      <c r="C1329" s="16"/>
      <c r="D1329" s="16"/>
    </row>
    <row r="1330" spans="3:4">
      <c r="C1330" s="16"/>
      <c r="D1330" s="16"/>
    </row>
    <row r="1331" spans="3:4">
      <c r="C1331" s="16"/>
      <c r="D1331" s="16"/>
    </row>
    <row r="1332" spans="3:4">
      <c r="C1332" s="16"/>
      <c r="D1332" s="16"/>
    </row>
    <row r="1333" spans="3:4">
      <c r="C1333" s="16"/>
      <c r="D1333" s="16"/>
    </row>
    <row r="1334" spans="3:4">
      <c r="C1334" s="16"/>
      <c r="D1334" s="16"/>
    </row>
    <row r="1335" spans="3:4">
      <c r="C1335" s="16"/>
      <c r="D1335" s="16"/>
    </row>
    <row r="1336" spans="3:4">
      <c r="C1336" s="16"/>
      <c r="D1336" s="16"/>
    </row>
    <row r="1337" spans="3:4">
      <c r="C1337" s="16"/>
      <c r="D1337" s="16"/>
    </row>
    <row r="1338" spans="3:4">
      <c r="C1338" s="16"/>
      <c r="D1338" s="16"/>
    </row>
    <row r="1339" spans="3:4">
      <c r="C1339" s="16"/>
      <c r="D1339" s="16"/>
    </row>
    <row r="1340" spans="3:4">
      <c r="C1340" s="16"/>
      <c r="D1340" s="16"/>
    </row>
    <row r="1341" spans="3:4">
      <c r="C1341" s="16"/>
      <c r="D1341" s="16"/>
    </row>
    <row r="1342" spans="3:4">
      <c r="C1342" s="16"/>
      <c r="D1342" s="16"/>
    </row>
    <row r="1343" spans="3:4">
      <c r="C1343" s="16"/>
      <c r="D1343" s="16"/>
    </row>
    <row r="1344" spans="3:4">
      <c r="C1344" s="16"/>
      <c r="D1344" s="16"/>
    </row>
    <row r="1345" spans="3:4">
      <c r="C1345" s="16"/>
      <c r="D1345" s="16"/>
    </row>
    <row r="1346" spans="3:4">
      <c r="C1346" s="16"/>
      <c r="D1346" s="16"/>
    </row>
    <row r="1347" spans="3:4">
      <c r="C1347" s="16"/>
      <c r="D1347" s="16"/>
    </row>
    <row r="1348" spans="3:4">
      <c r="C1348" s="16"/>
      <c r="D1348" s="16"/>
    </row>
    <row r="1349" spans="3:4">
      <c r="C1349" s="16"/>
      <c r="D1349" s="16"/>
    </row>
    <row r="1350" spans="3:4">
      <c r="C1350" s="16"/>
      <c r="D1350" s="16"/>
    </row>
    <row r="1351" spans="3:4">
      <c r="C1351" s="16"/>
      <c r="D1351" s="16"/>
    </row>
    <row r="1352" spans="3:4">
      <c r="C1352" s="16"/>
      <c r="D1352" s="16"/>
    </row>
    <row r="1353" spans="3:4">
      <c r="C1353" s="16"/>
      <c r="D1353" s="16"/>
    </row>
    <row r="1354" spans="3:4">
      <c r="C1354" s="16"/>
      <c r="D1354" s="16"/>
    </row>
    <row r="1355" spans="3:4">
      <c r="C1355" s="16"/>
      <c r="D1355" s="16"/>
    </row>
    <row r="1356" spans="3:4">
      <c r="C1356" s="16"/>
      <c r="D1356" s="16"/>
    </row>
    <row r="1357" spans="3:4">
      <c r="C1357" s="16"/>
      <c r="D1357" s="16"/>
    </row>
    <row r="1358" spans="3:4">
      <c r="C1358" s="16"/>
      <c r="D1358" s="16"/>
    </row>
    <row r="1359" spans="3:4">
      <c r="C1359" s="16"/>
      <c r="D1359" s="16"/>
    </row>
    <row r="1360" spans="3:4">
      <c r="C1360" s="16"/>
      <c r="D1360" s="16"/>
    </row>
    <row r="1361" spans="3:4">
      <c r="C1361" s="16"/>
      <c r="D1361" s="16"/>
    </row>
    <row r="1362" spans="3:4">
      <c r="C1362" s="16"/>
      <c r="D1362" s="16"/>
    </row>
    <row r="1363" spans="3:4">
      <c r="C1363" s="16"/>
      <c r="D1363" s="16"/>
    </row>
    <row r="1364" spans="3:4">
      <c r="C1364" s="16"/>
      <c r="D1364" s="16"/>
    </row>
    <row r="1365" spans="3:4">
      <c r="C1365" s="16"/>
      <c r="D1365" s="16"/>
    </row>
    <row r="1366" spans="3:4">
      <c r="C1366" s="16"/>
      <c r="D1366" s="16"/>
    </row>
    <row r="1367" spans="3:4">
      <c r="C1367" s="16"/>
      <c r="D1367" s="16"/>
    </row>
    <row r="1368" spans="3:4">
      <c r="C1368" s="16"/>
      <c r="D1368" s="16"/>
    </row>
    <row r="1369" spans="3:4">
      <c r="C1369" s="16"/>
      <c r="D1369" s="16"/>
    </row>
    <row r="1370" spans="3:4">
      <c r="C1370" s="16"/>
      <c r="D1370" s="16"/>
    </row>
    <row r="1371" spans="3:4">
      <c r="C1371" s="16"/>
      <c r="D1371" s="16"/>
    </row>
    <row r="1372" spans="3:4">
      <c r="C1372" s="16"/>
      <c r="D1372" s="16"/>
    </row>
    <row r="1373" spans="3:4">
      <c r="C1373" s="16"/>
      <c r="D1373" s="16"/>
    </row>
    <row r="1374" spans="3:4">
      <c r="C1374" s="16"/>
      <c r="D1374" s="16"/>
    </row>
    <row r="1375" spans="3:4">
      <c r="C1375" s="16"/>
      <c r="D1375" s="16"/>
    </row>
    <row r="1376" spans="3:4">
      <c r="C1376" s="16"/>
      <c r="D1376" s="16"/>
    </row>
    <row r="1377" spans="3:4">
      <c r="C1377" s="16"/>
      <c r="D1377" s="16"/>
    </row>
    <row r="1378" spans="3:4">
      <c r="C1378" s="16"/>
      <c r="D1378" s="16"/>
    </row>
    <row r="1379" spans="3:4">
      <c r="C1379" s="16"/>
      <c r="D1379" s="16"/>
    </row>
    <row r="1380" spans="3:4">
      <c r="C1380" s="16"/>
      <c r="D1380" s="16"/>
    </row>
    <row r="1381" spans="3:4">
      <c r="C1381" s="16"/>
      <c r="D1381" s="16"/>
    </row>
    <row r="1382" spans="3:4">
      <c r="C1382" s="16"/>
      <c r="D1382" s="16"/>
    </row>
    <row r="1383" spans="3:4">
      <c r="C1383" s="16"/>
      <c r="D1383" s="16"/>
    </row>
    <row r="1384" spans="3:4">
      <c r="C1384" s="16"/>
      <c r="D1384" s="16"/>
    </row>
    <row r="1385" spans="3:4">
      <c r="C1385" s="16"/>
      <c r="D1385" s="16"/>
    </row>
    <row r="1386" spans="3:4">
      <c r="C1386" s="16"/>
      <c r="D1386" s="16"/>
    </row>
    <row r="1387" spans="3:4">
      <c r="C1387" s="16"/>
      <c r="D1387" s="16"/>
    </row>
    <row r="1388" spans="3:4">
      <c r="C1388" s="16"/>
      <c r="D1388" s="16"/>
    </row>
    <row r="1389" spans="3:4">
      <c r="C1389" s="16"/>
      <c r="D1389" s="16"/>
    </row>
    <row r="1390" spans="3:4">
      <c r="C1390" s="16"/>
      <c r="D1390" s="16"/>
    </row>
    <row r="1391" spans="3:4">
      <c r="C1391" s="16"/>
      <c r="D1391" s="16"/>
    </row>
    <row r="1392" spans="3:4">
      <c r="C1392" s="16"/>
      <c r="D1392" s="16"/>
    </row>
    <row r="1393" spans="3:4">
      <c r="C1393" s="16"/>
      <c r="D1393" s="16"/>
    </row>
    <row r="1394" spans="3:4">
      <c r="C1394" s="16"/>
      <c r="D1394" s="16"/>
    </row>
    <row r="1395" spans="3:4">
      <c r="C1395" s="16"/>
      <c r="D1395" s="16"/>
    </row>
    <row r="1396" spans="3:4">
      <c r="C1396" s="16"/>
      <c r="D1396" s="16"/>
    </row>
    <row r="1397" spans="3:4">
      <c r="C1397" s="16"/>
      <c r="D1397" s="16"/>
    </row>
    <row r="1398" spans="3:4">
      <c r="C1398" s="16"/>
      <c r="D1398" s="16"/>
    </row>
    <row r="1399" spans="3:4">
      <c r="C1399" s="16"/>
      <c r="D1399" s="16"/>
    </row>
    <row r="1400" spans="3:4">
      <c r="C1400" s="16"/>
      <c r="D1400" s="16"/>
    </row>
    <row r="1401" spans="3:4">
      <c r="C1401" s="16"/>
      <c r="D1401" s="16"/>
    </row>
    <row r="1402" spans="3:4">
      <c r="C1402" s="16"/>
      <c r="D1402" s="16"/>
    </row>
    <row r="1403" spans="3:4">
      <c r="C1403" s="16"/>
      <c r="D1403" s="16"/>
    </row>
    <row r="1404" spans="3:4">
      <c r="C1404" s="16"/>
      <c r="D1404" s="16"/>
    </row>
    <row r="1405" spans="3:4">
      <c r="C1405" s="16"/>
      <c r="D1405" s="16"/>
    </row>
    <row r="1406" spans="3:4">
      <c r="C1406" s="16"/>
      <c r="D1406" s="16"/>
    </row>
    <row r="1407" spans="3:4">
      <c r="C1407" s="16"/>
      <c r="D1407" s="16"/>
    </row>
    <row r="1408" spans="3:4">
      <c r="C1408" s="16"/>
      <c r="D1408" s="16"/>
    </row>
    <row r="1409" spans="3:4">
      <c r="C1409" s="16"/>
      <c r="D1409" s="16"/>
    </row>
    <row r="1410" spans="3:4">
      <c r="C1410" s="16"/>
      <c r="D1410" s="16"/>
    </row>
    <row r="1411" spans="3:4">
      <c r="C1411" s="16"/>
      <c r="D1411" s="16"/>
    </row>
    <row r="1412" spans="3:4">
      <c r="C1412" s="16"/>
      <c r="D1412" s="16"/>
    </row>
    <row r="1413" spans="3:4">
      <c r="C1413" s="16"/>
      <c r="D1413" s="16"/>
    </row>
    <row r="1414" spans="3:4">
      <c r="C1414" s="16"/>
      <c r="D1414" s="16"/>
    </row>
    <row r="1415" spans="3:4">
      <c r="C1415" s="16"/>
      <c r="D1415" s="16"/>
    </row>
    <row r="1416" spans="3:4">
      <c r="C1416" s="16"/>
      <c r="D1416" s="16"/>
    </row>
    <row r="1417" spans="3:4">
      <c r="C1417" s="16"/>
      <c r="D1417" s="16"/>
    </row>
    <row r="1418" spans="3:4">
      <c r="C1418" s="16"/>
      <c r="D1418" s="16"/>
    </row>
    <row r="1419" spans="3:4">
      <c r="C1419" s="16"/>
      <c r="D1419" s="16"/>
    </row>
    <row r="1420" spans="3:4">
      <c r="C1420" s="16"/>
      <c r="D1420" s="16"/>
    </row>
    <row r="1421" spans="3:4">
      <c r="C1421" s="16"/>
      <c r="D1421" s="16"/>
    </row>
    <row r="1422" spans="3:4">
      <c r="C1422" s="16"/>
      <c r="D1422" s="16"/>
    </row>
    <row r="1423" spans="3:4">
      <c r="C1423" s="16"/>
      <c r="D1423" s="16"/>
    </row>
    <row r="1424" spans="3:4">
      <c r="C1424" s="16"/>
      <c r="D1424" s="16"/>
    </row>
    <row r="1425" spans="3:4">
      <c r="C1425" s="16"/>
      <c r="D1425" s="16"/>
    </row>
    <row r="1426" spans="3:4">
      <c r="C1426" s="16"/>
      <c r="D1426" s="16"/>
    </row>
    <row r="1427" spans="3:4">
      <c r="C1427" s="16"/>
      <c r="D1427" s="16"/>
    </row>
    <row r="1428" spans="3:4">
      <c r="C1428" s="16"/>
      <c r="D1428" s="16"/>
    </row>
    <row r="1429" spans="3:4">
      <c r="C1429" s="16"/>
      <c r="D1429" s="16"/>
    </row>
    <row r="1430" spans="3:4">
      <c r="C1430" s="16"/>
      <c r="D1430" s="16"/>
    </row>
    <row r="1431" spans="3:4">
      <c r="C1431" s="16"/>
      <c r="D1431" s="16"/>
    </row>
    <row r="1432" spans="3:4">
      <c r="C1432" s="16"/>
      <c r="D1432" s="16"/>
    </row>
    <row r="1433" spans="3:4">
      <c r="C1433" s="16"/>
      <c r="D1433" s="16"/>
    </row>
    <row r="1434" spans="3:4">
      <c r="C1434" s="16"/>
      <c r="D1434" s="16"/>
    </row>
    <row r="1435" spans="3:4">
      <c r="C1435" s="16"/>
      <c r="D1435" s="16"/>
    </row>
    <row r="1436" spans="3:4">
      <c r="C1436" s="16"/>
      <c r="D1436" s="16"/>
    </row>
    <row r="1437" spans="3:4">
      <c r="C1437" s="16"/>
      <c r="D1437" s="16"/>
    </row>
    <row r="1438" spans="3:4">
      <c r="C1438" s="16"/>
      <c r="D1438" s="16"/>
    </row>
    <row r="1439" spans="3:4">
      <c r="C1439" s="16"/>
      <c r="D1439" s="16"/>
    </row>
    <row r="1440" spans="3:4">
      <c r="C1440" s="16"/>
      <c r="D1440" s="16"/>
    </row>
    <row r="1441" spans="3:4">
      <c r="C1441" s="16"/>
      <c r="D1441" s="16"/>
    </row>
    <row r="1442" spans="3:4">
      <c r="C1442" s="16"/>
      <c r="D1442" s="16"/>
    </row>
    <row r="1443" spans="3:4">
      <c r="C1443" s="16"/>
      <c r="D1443" s="16"/>
    </row>
    <row r="1444" spans="3:4">
      <c r="C1444" s="16"/>
      <c r="D1444" s="16"/>
    </row>
    <row r="1445" spans="3:4">
      <c r="C1445" s="16"/>
      <c r="D1445" s="16"/>
    </row>
    <row r="1446" spans="3:4">
      <c r="C1446" s="16"/>
      <c r="D1446" s="16"/>
    </row>
    <row r="1447" spans="3:4">
      <c r="C1447" s="16"/>
      <c r="D1447" s="16"/>
    </row>
    <row r="1448" spans="3:4">
      <c r="C1448" s="16"/>
      <c r="D1448" s="16"/>
    </row>
    <row r="1449" spans="3:4">
      <c r="C1449" s="16"/>
      <c r="D1449" s="16"/>
    </row>
    <row r="1450" spans="3:4">
      <c r="C1450" s="16"/>
      <c r="D1450" s="16"/>
    </row>
    <row r="1451" spans="3:4">
      <c r="C1451" s="16"/>
      <c r="D1451" s="16"/>
    </row>
    <row r="1452" spans="3:4">
      <c r="C1452" s="16"/>
      <c r="D1452" s="16"/>
    </row>
    <row r="1453" spans="3:4">
      <c r="C1453" s="16"/>
      <c r="D1453" s="16"/>
    </row>
    <row r="1454" spans="3:4">
      <c r="C1454" s="16"/>
      <c r="D1454" s="16"/>
    </row>
    <row r="1455" spans="3:4">
      <c r="C1455" s="16"/>
      <c r="D1455" s="16"/>
    </row>
    <row r="1456" spans="3:4">
      <c r="C1456" s="16"/>
      <c r="D1456" s="16"/>
    </row>
    <row r="1457" spans="3:4">
      <c r="C1457" s="16"/>
      <c r="D1457" s="16"/>
    </row>
    <row r="1458" spans="3:4">
      <c r="C1458" s="16"/>
      <c r="D1458" s="16"/>
    </row>
    <row r="1459" spans="3:4">
      <c r="C1459" s="16"/>
      <c r="D1459" s="16"/>
    </row>
    <row r="1460" spans="3:4">
      <c r="C1460" s="16"/>
      <c r="D1460" s="16"/>
    </row>
    <row r="1461" spans="3:4">
      <c r="C1461" s="16"/>
      <c r="D1461" s="16"/>
    </row>
    <row r="1462" spans="3:4">
      <c r="C1462" s="16"/>
      <c r="D1462" s="16"/>
    </row>
    <row r="1463" spans="3:4">
      <c r="C1463" s="16"/>
      <c r="D1463" s="16"/>
    </row>
    <row r="1464" spans="3:4">
      <c r="C1464" s="16"/>
      <c r="D1464" s="16"/>
    </row>
    <row r="1465" spans="3:4">
      <c r="C1465" s="16"/>
      <c r="D1465" s="16"/>
    </row>
    <row r="1466" spans="3:4">
      <c r="C1466" s="16"/>
      <c r="D1466" s="16"/>
    </row>
    <row r="1467" spans="3:4">
      <c r="C1467" s="16"/>
      <c r="D1467" s="16"/>
    </row>
    <row r="1468" spans="3:4">
      <c r="C1468" s="16"/>
      <c r="D1468" s="16"/>
    </row>
    <row r="1469" spans="3:4">
      <c r="C1469" s="16"/>
      <c r="D1469" s="16"/>
    </row>
    <row r="1470" spans="3:4">
      <c r="C1470" s="16"/>
      <c r="D1470" s="16"/>
    </row>
    <row r="1471" spans="3:4">
      <c r="C1471" s="16"/>
      <c r="D1471" s="16"/>
    </row>
    <row r="1472" spans="3:4">
      <c r="C1472" s="16"/>
      <c r="D1472" s="16"/>
    </row>
    <row r="1473" spans="3:4">
      <c r="C1473" s="16"/>
      <c r="D1473" s="16"/>
    </row>
    <row r="1474" spans="3:4">
      <c r="C1474" s="16"/>
      <c r="D1474" s="16"/>
    </row>
    <row r="1475" spans="3:4">
      <c r="C1475" s="16"/>
      <c r="D1475" s="16"/>
    </row>
    <row r="1476" spans="3:4">
      <c r="C1476" s="16"/>
      <c r="D1476" s="16"/>
    </row>
    <row r="1477" spans="3:4">
      <c r="C1477" s="16"/>
      <c r="D1477" s="16"/>
    </row>
    <row r="1478" spans="3:4">
      <c r="C1478" s="16"/>
      <c r="D1478" s="16"/>
    </row>
    <row r="1479" spans="3:4">
      <c r="C1479" s="16"/>
      <c r="D1479" s="16"/>
    </row>
    <row r="1480" spans="3:4">
      <c r="C1480" s="16"/>
      <c r="D1480" s="16"/>
    </row>
    <row r="1481" spans="3:4">
      <c r="C1481" s="16"/>
      <c r="D1481" s="16"/>
    </row>
    <row r="1482" spans="3:4">
      <c r="C1482" s="16"/>
      <c r="D1482" s="16"/>
    </row>
    <row r="1483" spans="3:4">
      <c r="C1483" s="16"/>
      <c r="D1483" s="16"/>
    </row>
    <row r="1484" spans="3:4">
      <c r="C1484" s="16"/>
      <c r="D1484" s="16"/>
    </row>
    <row r="1485" spans="3:4">
      <c r="C1485" s="16"/>
      <c r="D1485" s="16"/>
    </row>
    <row r="1486" spans="3:4">
      <c r="C1486" s="16"/>
      <c r="D1486" s="16"/>
    </row>
    <row r="1487" spans="3:4">
      <c r="C1487" s="16"/>
      <c r="D1487" s="16"/>
    </row>
    <row r="1488" spans="3:4">
      <c r="C1488" s="16"/>
      <c r="D1488" s="16"/>
    </row>
    <row r="1489" spans="3:4">
      <c r="C1489" s="16"/>
      <c r="D1489" s="16"/>
    </row>
    <row r="1490" spans="3:4">
      <c r="C1490" s="16"/>
      <c r="D1490" s="16"/>
    </row>
    <row r="1491" spans="3:4">
      <c r="C1491" s="16"/>
      <c r="D1491" s="16"/>
    </row>
    <row r="1492" spans="3:4">
      <c r="C1492" s="16"/>
      <c r="D1492" s="16"/>
    </row>
    <row r="1493" spans="3:4">
      <c r="C1493" s="16"/>
      <c r="D1493" s="16"/>
    </row>
    <row r="1494" spans="3:4">
      <c r="C1494" s="16"/>
      <c r="D1494" s="16"/>
    </row>
    <row r="1495" spans="3:4">
      <c r="C1495" s="16"/>
      <c r="D1495" s="16"/>
    </row>
    <row r="1496" spans="3:4">
      <c r="C1496" s="16"/>
      <c r="D1496" s="16"/>
    </row>
    <row r="1497" spans="3:4">
      <c r="C1497" s="16"/>
      <c r="D1497" s="16"/>
    </row>
    <row r="1498" spans="3:4">
      <c r="C1498" s="16"/>
      <c r="D1498" s="16"/>
    </row>
    <row r="1499" spans="3:4">
      <c r="C1499" s="16"/>
      <c r="D1499" s="16"/>
    </row>
    <row r="1500" spans="3:4">
      <c r="C1500" s="16"/>
      <c r="D1500" s="16"/>
    </row>
    <row r="1501" spans="3:4">
      <c r="C1501" s="16"/>
      <c r="D1501" s="16"/>
    </row>
    <row r="1502" spans="3:4">
      <c r="C1502" s="16"/>
      <c r="D1502" s="16"/>
    </row>
    <row r="1503" spans="3:4">
      <c r="C1503" s="16"/>
      <c r="D1503" s="16"/>
    </row>
    <row r="1504" spans="3:4">
      <c r="C1504" s="16"/>
      <c r="D1504" s="16"/>
    </row>
    <row r="1505" spans="3:4">
      <c r="C1505" s="16"/>
      <c r="D1505" s="16"/>
    </row>
    <row r="1506" spans="3:4">
      <c r="C1506" s="16"/>
      <c r="D1506" s="16"/>
    </row>
    <row r="1507" spans="3:4">
      <c r="C1507" s="16"/>
      <c r="D1507" s="16"/>
    </row>
    <row r="1508" spans="3:4">
      <c r="C1508" s="16"/>
      <c r="D1508" s="16"/>
    </row>
    <row r="1509" spans="3:4">
      <c r="C1509" s="16"/>
      <c r="D1509" s="16"/>
    </row>
    <row r="1510" spans="3:4">
      <c r="C1510" s="16"/>
      <c r="D1510" s="16"/>
    </row>
    <row r="1511" spans="3:4">
      <c r="C1511" s="16"/>
      <c r="D1511" s="16"/>
    </row>
    <row r="1512" spans="3:4">
      <c r="C1512" s="16"/>
      <c r="D1512" s="16"/>
    </row>
    <row r="1513" spans="3:4">
      <c r="C1513" s="16"/>
      <c r="D1513" s="16"/>
    </row>
    <row r="1514" spans="3:4">
      <c r="C1514" s="16"/>
      <c r="D1514" s="16"/>
    </row>
    <row r="1515" spans="3:4">
      <c r="C1515" s="16"/>
      <c r="D1515" s="16"/>
    </row>
    <row r="1516" spans="3:4">
      <c r="C1516" s="16"/>
      <c r="D1516" s="16"/>
    </row>
    <row r="1517" spans="3:4">
      <c r="C1517" s="16"/>
      <c r="D1517" s="16"/>
    </row>
    <row r="1518" spans="3:4">
      <c r="C1518" s="16"/>
      <c r="D1518" s="16"/>
    </row>
    <row r="1519" spans="3:4">
      <c r="C1519" s="16"/>
      <c r="D1519" s="16"/>
    </row>
    <row r="1520" spans="3:4">
      <c r="C1520" s="16"/>
      <c r="D1520" s="16"/>
    </row>
    <row r="1521" spans="3:4">
      <c r="C1521" s="16"/>
      <c r="D1521" s="16"/>
    </row>
    <row r="1522" spans="3:4">
      <c r="C1522" s="16"/>
      <c r="D1522" s="16"/>
    </row>
    <row r="1523" spans="3:4">
      <c r="C1523" s="16"/>
      <c r="D1523" s="16"/>
    </row>
    <row r="1524" spans="3:4">
      <c r="C1524" s="16"/>
      <c r="D1524" s="16"/>
    </row>
    <row r="1525" spans="3:4">
      <c r="C1525" s="16"/>
      <c r="D1525" s="16"/>
    </row>
    <row r="1526" spans="3:4">
      <c r="C1526" s="16"/>
      <c r="D1526" s="16"/>
    </row>
    <row r="1527" spans="3:4">
      <c r="C1527" s="16"/>
      <c r="D1527" s="16"/>
    </row>
    <row r="1528" spans="3:4">
      <c r="C1528" s="16"/>
      <c r="D1528" s="16"/>
    </row>
    <row r="1529" spans="3:4">
      <c r="C1529" s="16"/>
      <c r="D1529" s="16"/>
    </row>
    <row r="1530" spans="3:4">
      <c r="C1530" s="16"/>
      <c r="D1530" s="16"/>
    </row>
    <row r="1531" spans="3:4">
      <c r="C1531" s="16"/>
      <c r="D1531" s="16"/>
    </row>
    <row r="1532" spans="3:4">
      <c r="C1532" s="16"/>
      <c r="D1532" s="16"/>
    </row>
    <row r="1533" spans="3:4">
      <c r="C1533" s="16"/>
      <c r="D1533" s="16"/>
    </row>
    <row r="1534" spans="3:4">
      <c r="C1534" s="16"/>
      <c r="D1534" s="16"/>
    </row>
    <row r="1535" spans="3:4">
      <c r="C1535" s="16"/>
      <c r="D1535" s="16"/>
    </row>
    <row r="1536" spans="3:4">
      <c r="C1536" s="16"/>
      <c r="D1536" s="16"/>
    </row>
    <row r="1537" spans="3:4">
      <c r="C1537" s="16"/>
      <c r="D1537" s="16"/>
    </row>
    <row r="1538" spans="3:4">
      <c r="C1538" s="16"/>
      <c r="D1538" s="16"/>
    </row>
    <row r="1539" spans="3:4">
      <c r="C1539" s="16"/>
      <c r="D1539" s="16"/>
    </row>
    <row r="1540" spans="3:4">
      <c r="C1540" s="16"/>
      <c r="D1540" s="16"/>
    </row>
    <row r="1541" spans="3:4">
      <c r="C1541" s="16"/>
      <c r="D1541" s="16"/>
    </row>
    <row r="1542" spans="3:4">
      <c r="C1542" s="16"/>
      <c r="D1542" s="16"/>
    </row>
    <row r="1543" spans="3:4">
      <c r="C1543" s="16"/>
      <c r="D1543" s="16"/>
    </row>
    <row r="1544" spans="3:4">
      <c r="C1544" s="16"/>
      <c r="D1544" s="16"/>
    </row>
    <row r="1545" spans="3:4">
      <c r="C1545" s="16"/>
      <c r="D1545" s="16"/>
    </row>
    <row r="1546" spans="3:4">
      <c r="C1546" s="16"/>
      <c r="D1546" s="16"/>
    </row>
    <row r="1547" spans="3:4">
      <c r="C1547" s="16"/>
      <c r="D1547" s="16"/>
    </row>
    <row r="1548" spans="3:4">
      <c r="C1548" s="16"/>
      <c r="D1548" s="16"/>
    </row>
    <row r="1549" spans="3:4">
      <c r="C1549" s="16"/>
      <c r="D1549" s="16"/>
    </row>
    <row r="1550" spans="3:4">
      <c r="C1550" s="16"/>
      <c r="D1550" s="16"/>
    </row>
    <row r="1551" spans="3:4">
      <c r="C1551" s="16"/>
      <c r="D1551" s="16"/>
    </row>
    <row r="1552" spans="3:4">
      <c r="C1552" s="16"/>
      <c r="D1552" s="16"/>
    </row>
    <row r="1553" spans="3:4">
      <c r="C1553" s="16"/>
      <c r="D1553" s="16"/>
    </row>
    <row r="1554" spans="3:4">
      <c r="C1554" s="16"/>
      <c r="D1554" s="16"/>
    </row>
    <row r="1555" spans="3:4">
      <c r="C1555" s="16"/>
      <c r="D1555" s="16"/>
    </row>
    <row r="1556" spans="3:4">
      <c r="C1556" s="16"/>
      <c r="D1556" s="16"/>
    </row>
    <row r="1557" spans="3:4">
      <c r="C1557" s="16"/>
      <c r="D1557" s="16"/>
    </row>
    <row r="1558" spans="3:4">
      <c r="C1558" s="16"/>
      <c r="D1558" s="16"/>
    </row>
    <row r="1559" spans="3:4">
      <c r="C1559" s="16"/>
      <c r="D1559" s="16"/>
    </row>
    <row r="1560" spans="3:4">
      <c r="C1560" s="16"/>
      <c r="D1560" s="16"/>
    </row>
    <row r="1561" spans="3:4">
      <c r="C1561" s="16"/>
      <c r="D1561" s="16"/>
    </row>
    <row r="1562" spans="3:4">
      <c r="C1562" s="16"/>
      <c r="D1562" s="16"/>
    </row>
    <row r="1563" spans="3:4">
      <c r="C1563" s="16"/>
      <c r="D1563" s="16"/>
    </row>
    <row r="1564" spans="3:4">
      <c r="C1564" s="16"/>
      <c r="D1564" s="16"/>
    </row>
    <row r="1565" spans="3:4">
      <c r="C1565" s="16"/>
      <c r="D1565" s="16"/>
    </row>
    <row r="1566" spans="3:4">
      <c r="C1566" s="16"/>
      <c r="D1566" s="16"/>
    </row>
    <row r="1567" spans="3:4">
      <c r="C1567" s="16"/>
      <c r="D1567" s="16"/>
    </row>
    <row r="1568" spans="3:4">
      <c r="C1568" s="16"/>
      <c r="D1568" s="16"/>
    </row>
    <row r="1569" spans="3:4">
      <c r="C1569" s="16"/>
      <c r="D1569" s="16"/>
    </row>
    <row r="1570" spans="3:4">
      <c r="C1570" s="16"/>
      <c r="D1570" s="16"/>
    </row>
    <row r="1571" spans="3:4">
      <c r="C1571" s="16"/>
      <c r="D1571" s="16"/>
    </row>
    <row r="1572" spans="3:4">
      <c r="C1572" s="16"/>
      <c r="D1572" s="16"/>
    </row>
    <row r="1573" spans="3:4">
      <c r="C1573" s="16"/>
      <c r="D1573" s="16"/>
    </row>
    <row r="1574" spans="3:4">
      <c r="C1574" s="16"/>
      <c r="D1574" s="16"/>
    </row>
    <row r="1575" spans="3:4">
      <c r="C1575" s="16"/>
      <c r="D1575" s="16"/>
    </row>
    <row r="1576" spans="3:4">
      <c r="C1576" s="16"/>
      <c r="D1576" s="16"/>
    </row>
    <row r="1577" spans="3:4">
      <c r="C1577" s="16"/>
      <c r="D1577" s="16"/>
    </row>
    <row r="1578" spans="3:4">
      <c r="C1578" s="16"/>
      <c r="D1578" s="16"/>
    </row>
    <row r="1579" spans="3:4">
      <c r="C1579" s="16"/>
      <c r="D1579" s="16"/>
    </row>
    <row r="1580" spans="3:4">
      <c r="C1580" s="16"/>
      <c r="D1580" s="16"/>
    </row>
    <row r="1581" spans="3:4">
      <c r="C1581" s="16"/>
      <c r="D1581" s="16"/>
    </row>
    <row r="1582" spans="3:4">
      <c r="C1582" s="16"/>
      <c r="D1582" s="16"/>
    </row>
    <row r="1583" spans="3:4">
      <c r="C1583" s="16"/>
      <c r="D1583" s="16"/>
    </row>
    <row r="1584" spans="3:4">
      <c r="C1584" s="16"/>
      <c r="D1584" s="16"/>
    </row>
    <row r="1585" spans="3:4">
      <c r="C1585" s="16"/>
      <c r="D1585" s="16"/>
    </row>
    <row r="1586" spans="3:4">
      <c r="C1586" s="16"/>
      <c r="D1586" s="16"/>
    </row>
    <row r="1587" spans="3:4">
      <c r="C1587" s="16"/>
      <c r="D1587" s="16"/>
    </row>
    <row r="1588" spans="3:4">
      <c r="C1588" s="16"/>
      <c r="D1588" s="16"/>
    </row>
    <row r="1589" spans="3:4">
      <c r="C1589" s="16"/>
      <c r="D1589" s="16"/>
    </row>
    <row r="1590" spans="3:4">
      <c r="C1590" s="16"/>
      <c r="D1590" s="16"/>
    </row>
    <row r="1591" spans="3:4">
      <c r="C1591" s="16"/>
      <c r="D1591" s="16"/>
    </row>
    <row r="1592" spans="3:4">
      <c r="C1592" s="16"/>
      <c r="D1592" s="16"/>
    </row>
    <row r="1593" spans="3:4">
      <c r="C1593" s="16"/>
      <c r="D1593" s="16"/>
    </row>
    <row r="1594" spans="3:4">
      <c r="C1594" s="16"/>
      <c r="D1594" s="16"/>
    </row>
    <row r="1595" spans="3:4">
      <c r="C1595" s="16"/>
      <c r="D1595" s="16"/>
    </row>
    <row r="1596" spans="3:4">
      <c r="C1596" s="16"/>
      <c r="D1596" s="16"/>
    </row>
    <row r="1597" spans="3:4">
      <c r="C1597" s="16"/>
      <c r="D1597" s="16"/>
    </row>
    <row r="1598" spans="3:4">
      <c r="C1598" s="16"/>
      <c r="D1598" s="16"/>
    </row>
    <row r="1599" spans="3:4">
      <c r="C1599" s="16"/>
      <c r="D1599" s="16"/>
    </row>
    <row r="1600" spans="3:4">
      <c r="C1600" s="16"/>
      <c r="D1600" s="16"/>
    </row>
    <row r="1601" spans="3:4">
      <c r="C1601" s="16"/>
      <c r="D1601" s="16"/>
    </row>
    <row r="1602" spans="3:4">
      <c r="C1602" s="16"/>
      <c r="D1602" s="16"/>
    </row>
    <row r="1603" spans="3:4">
      <c r="C1603" s="16"/>
      <c r="D1603" s="16"/>
    </row>
    <row r="1604" spans="3:4">
      <c r="C1604" s="16"/>
      <c r="D1604" s="16"/>
    </row>
    <row r="1605" spans="3:4">
      <c r="C1605" s="16"/>
      <c r="D1605" s="16"/>
    </row>
    <row r="1606" spans="3:4">
      <c r="C1606" s="16"/>
      <c r="D1606" s="16"/>
    </row>
    <row r="1607" spans="3:4">
      <c r="C1607" s="16"/>
      <c r="D1607" s="16"/>
    </row>
    <row r="1608" spans="3:4">
      <c r="C1608" s="16"/>
      <c r="D1608" s="16"/>
    </row>
    <row r="1609" spans="3:4">
      <c r="C1609" s="16"/>
      <c r="D1609" s="16"/>
    </row>
    <row r="1610" spans="3:4">
      <c r="C1610" s="16"/>
      <c r="D1610" s="16"/>
    </row>
    <row r="1611" spans="3:4">
      <c r="C1611" s="16"/>
      <c r="D1611" s="16"/>
    </row>
    <row r="1612" spans="3:4">
      <c r="C1612" s="16"/>
      <c r="D1612" s="16"/>
    </row>
    <row r="1613" spans="3:4">
      <c r="C1613" s="16"/>
      <c r="D1613" s="16"/>
    </row>
    <row r="1614" spans="3:4">
      <c r="C1614" s="16"/>
      <c r="D1614" s="16"/>
    </row>
    <row r="1615" spans="3:4">
      <c r="C1615" s="16"/>
      <c r="D1615" s="16"/>
    </row>
    <row r="1616" spans="3:4">
      <c r="C1616" s="16"/>
      <c r="D1616" s="16"/>
    </row>
    <row r="1617" spans="3:4">
      <c r="C1617" s="16"/>
      <c r="D1617" s="16"/>
    </row>
    <row r="1618" spans="3:4">
      <c r="C1618" s="16"/>
      <c r="D1618" s="16"/>
    </row>
    <row r="1619" spans="3:4">
      <c r="C1619" s="16"/>
      <c r="D1619" s="16"/>
    </row>
    <row r="1620" spans="3:4">
      <c r="C1620" s="16"/>
      <c r="D1620" s="16"/>
    </row>
    <row r="1621" spans="3:4">
      <c r="C1621" s="16"/>
      <c r="D1621" s="16"/>
    </row>
    <row r="1622" spans="3:4">
      <c r="C1622" s="16"/>
      <c r="D1622" s="16"/>
    </row>
    <row r="1623" spans="3:4">
      <c r="C1623" s="16"/>
      <c r="D1623" s="16"/>
    </row>
    <row r="1624" spans="3:4">
      <c r="C1624" s="16"/>
      <c r="D1624" s="16"/>
    </row>
    <row r="1625" spans="3:4">
      <c r="C1625" s="16"/>
      <c r="D1625" s="16"/>
    </row>
    <row r="1626" spans="3:4">
      <c r="C1626" s="16"/>
      <c r="D1626" s="16"/>
    </row>
    <row r="1627" spans="3:4">
      <c r="C1627" s="16"/>
      <c r="D1627" s="16"/>
    </row>
    <row r="1628" spans="3:4">
      <c r="C1628" s="16"/>
      <c r="D1628" s="16"/>
    </row>
    <row r="1629" spans="3:4">
      <c r="C1629" s="16"/>
      <c r="D1629" s="16"/>
    </row>
    <row r="1630" spans="3:4">
      <c r="C1630" s="16"/>
      <c r="D1630" s="16"/>
    </row>
    <row r="1631" spans="3:4">
      <c r="C1631" s="16"/>
      <c r="D1631" s="16"/>
    </row>
    <row r="1632" spans="3:4">
      <c r="C1632" s="16"/>
      <c r="D1632" s="16"/>
    </row>
    <row r="1633" spans="3:4">
      <c r="C1633" s="16"/>
      <c r="D1633" s="16"/>
    </row>
    <row r="1634" spans="3:4">
      <c r="C1634" s="16"/>
      <c r="D1634" s="16"/>
    </row>
    <row r="1635" spans="3:4">
      <c r="C1635" s="16"/>
      <c r="D1635" s="16"/>
    </row>
    <row r="1636" spans="3:4">
      <c r="C1636" s="16"/>
      <c r="D1636" s="16"/>
    </row>
    <row r="1637" spans="3:4">
      <c r="C1637" s="16"/>
      <c r="D1637" s="16"/>
    </row>
    <row r="1638" spans="3:4">
      <c r="C1638" s="16"/>
      <c r="D1638" s="16"/>
    </row>
    <row r="1639" spans="3:4">
      <c r="C1639" s="16"/>
      <c r="D1639" s="16"/>
    </row>
    <row r="1640" spans="3:4">
      <c r="C1640" s="16"/>
      <c r="D1640" s="16"/>
    </row>
    <row r="1641" spans="3:4">
      <c r="C1641" s="16"/>
      <c r="D1641" s="16"/>
    </row>
    <row r="1642" spans="3:4">
      <c r="C1642" s="16"/>
      <c r="D1642" s="16"/>
    </row>
    <row r="1643" spans="3:4">
      <c r="C1643" s="16"/>
      <c r="D1643" s="16"/>
    </row>
    <row r="1644" spans="3:4">
      <c r="C1644" s="16"/>
      <c r="D1644" s="16"/>
    </row>
    <row r="1645" spans="3:4">
      <c r="C1645" s="16"/>
      <c r="D1645" s="16"/>
    </row>
    <row r="1646" spans="3:4">
      <c r="C1646" s="16"/>
      <c r="D1646" s="16"/>
    </row>
    <row r="1647" spans="3:4">
      <c r="C1647" s="16"/>
      <c r="D1647" s="16"/>
    </row>
    <row r="1648" spans="3:4">
      <c r="C1648" s="16"/>
      <c r="D1648" s="16"/>
    </row>
    <row r="1649" spans="3:4">
      <c r="C1649" s="16"/>
      <c r="D1649" s="16"/>
    </row>
    <row r="1650" spans="3:4">
      <c r="C1650" s="16"/>
      <c r="D1650" s="16"/>
    </row>
    <row r="1651" spans="3:4">
      <c r="C1651" s="16"/>
      <c r="D1651" s="16"/>
    </row>
    <row r="1652" spans="3:4">
      <c r="C1652" s="16"/>
      <c r="D1652" s="16"/>
    </row>
    <row r="1653" spans="3:4">
      <c r="C1653" s="16"/>
      <c r="D1653" s="16"/>
    </row>
    <row r="1654" spans="3:4">
      <c r="C1654" s="16"/>
      <c r="D1654" s="16"/>
    </row>
    <row r="1655" spans="3:4">
      <c r="C1655" s="16"/>
      <c r="D1655" s="16"/>
    </row>
    <row r="1656" spans="3:4">
      <c r="C1656" s="16"/>
      <c r="D1656" s="16"/>
    </row>
    <row r="1657" spans="3:4">
      <c r="C1657" s="16"/>
      <c r="D1657" s="16"/>
    </row>
    <row r="1658" spans="3:4">
      <c r="C1658" s="16"/>
      <c r="D1658" s="16"/>
    </row>
    <row r="1659" spans="3:4">
      <c r="C1659" s="16"/>
      <c r="D1659" s="16"/>
    </row>
    <row r="1660" spans="3:4">
      <c r="C1660" s="16"/>
      <c r="D1660" s="16"/>
    </row>
    <row r="1661" spans="3:4">
      <c r="C1661" s="16"/>
      <c r="D1661" s="16"/>
    </row>
    <row r="1662" spans="3:4">
      <c r="C1662" s="16"/>
      <c r="D1662" s="16"/>
    </row>
    <row r="1663" spans="3:4">
      <c r="C1663" s="16"/>
      <c r="D1663" s="16"/>
    </row>
    <row r="1664" spans="3:4">
      <c r="C1664" s="16"/>
      <c r="D1664" s="16"/>
    </row>
    <row r="1665" spans="3:4">
      <c r="C1665" s="16"/>
      <c r="D1665" s="16"/>
    </row>
    <row r="1666" spans="3:4">
      <c r="C1666" s="16"/>
      <c r="D1666" s="16"/>
    </row>
    <row r="1667" spans="3:4">
      <c r="C1667" s="16"/>
      <c r="D1667" s="16"/>
    </row>
    <row r="1668" spans="3:4">
      <c r="C1668" s="16"/>
      <c r="D1668" s="16"/>
    </row>
    <row r="1669" spans="3:4">
      <c r="C1669" s="16"/>
      <c r="D1669" s="16"/>
    </row>
    <row r="1670" spans="3:4">
      <c r="C1670" s="16"/>
      <c r="D1670" s="16"/>
    </row>
    <row r="1671" spans="3:4">
      <c r="C1671" s="16"/>
      <c r="D1671" s="16"/>
    </row>
    <row r="1672" spans="3:4">
      <c r="C1672" s="16"/>
      <c r="D1672" s="16"/>
    </row>
    <row r="1673" spans="3:4">
      <c r="C1673" s="16"/>
      <c r="D1673" s="16"/>
    </row>
    <row r="1674" spans="3:4">
      <c r="C1674" s="16"/>
      <c r="D1674" s="16"/>
    </row>
    <row r="1675" spans="3:4">
      <c r="C1675" s="16"/>
      <c r="D1675" s="16"/>
    </row>
    <row r="1676" spans="3:4">
      <c r="C1676" s="16"/>
      <c r="D1676" s="16"/>
    </row>
    <row r="1677" spans="3:4">
      <c r="C1677" s="16"/>
      <c r="D1677" s="16"/>
    </row>
    <row r="1678" spans="3:4">
      <c r="C1678" s="16"/>
      <c r="D1678" s="16"/>
    </row>
    <row r="1679" spans="3:4">
      <c r="C1679" s="16"/>
      <c r="D1679" s="16"/>
    </row>
    <row r="1680" spans="3:4">
      <c r="C1680" s="16"/>
      <c r="D1680" s="16"/>
    </row>
    <row r="1681" spans="3:4">
      <c r="C1681" s="16"/>
      <c r="D1681" s="16"/>
    </row>
    <row r="1682" spans="3:4">
      <c r="C1682" s="16"/>
      <c r="D1682" s="16"/>
    </row>
    <row r="1683" spans="3:4">
      <c r="C1683" s="16"/>
      <c r="D1683" s="16"/>
    </row>
    <row r="1684" spans="3:4">
      <c r="C1684" s="16"/>
      <c r="D1684" s="16"/>
    </row>
    <row r="1685" spans="3:4">
      <c r="C1685" s="16"/>
      <c r="D1685" s="16"/>
    </row>
    <row r="1686" spans="3:4">
      <c r="C1686" s="16"/>
      <c r="D1686" s="16"/>
    </row>
    <row r="1687" spans="3:4">
      <c r="C1687" s="16"/>
      <c r="D1687" s="16"/>
    </row>
    <row r="1688" spans="3:4">
      <c r="C1688" s="16"/>
      <c r="D1688" s="16"/>
    </row>
    <row r="1689" spans="3:4">
      <c r="C1689" s="16"/>
      <c r="D1689" s="16"/>
    </row>
    <row r="1690" spans="3:4">
      <c r="C1690" s="16"/>
      <c r="D1690" s="16"/>
    </row>
    <row r="1691" spans="3:4">
      <c r="C1691" s="16"/>
      <c r="D1691" s="16"/>
    </row>
    <row r="1692" spans="3:4">
      <c r="C1692" s="16"/>
      <c r="D1692" s="16"/>
    </row>
    <row r="1693" spans="3:4">
      <c r="C1693" s="16"/>
      <c r="D1693" s="16"/>
    </row>
    <row r="1694" spans="3:4">
      <c r="C1694" s="16"/>
      <c r="D1694" s="16"/>
    </row>
    <row r="1695" spans="3:4">
      <c r="C1695" s="16"/>
      <c r="D1695" s="16"/>
    </row>
    <row r="1696" spans="3:4">
      <c r="C1696" s="16"/>
      <c r="D1696" s="16"/>
    </row>
    <row r="1697" spans="3:4">
      <c r="C1697" s="16"/>
      <c r="D1697" s="16"/>
    </row>
    <row r="1698" spans="3:4">
      <c r="C1698" s="16"/>
      <c r="D1698" s="16"/>
    </row>
    <row r="1699" spans="3:4">
      <c r="C1699" s="16"/>
      <c r="D1699" s="16"/>
    </row>
    <row r="1700" spans="3:4">
      <c r="C1700" s="16"/>
      <c r="D1700" s="16"/>
    </row>
    <row r="1701" spans="3:4">
      <c r="C1701" s="16"/>
      <c r="D1701" s="16"/>
    </row>
    <row r="1702" spans="3:4">
      <c r="C1702" s="16"/>
      <c r="D1702" s="16"/>
    </row>
    <row r="1703" spans="3:4">
      <c r="C1703" s="16"/>
      <c r="D1703" s="16"/>
    </row>
    <row r="1704" spans="3:4">
      <c r="C1704" s="16"/>
      <c r="D1704" s="16"/>
    </row>
    <row r="1705" spans="3:4">
      <c r="C1705" s="16"/>
      <c r="D1705" s="16"/>
    </row>
    <row r="1706" spans="3:4">
      <c r="C1706" s="16"/>
      <c r="D1706" s="16"/>
    </row>
    <row r="1707" spans="3:4">
      <c r="C1707" s="16"/>
      <c r="D1707" s="16"/>
    </row>
    <row r="1708" spans="3:4">
      <c r="C1708" s="16"/>
      <c r="D1708" s="16"/>
    </row>
    <row r="1709" spans="3:4">
      <c r="C1709" s="16"/>
      <c r="D1709" s="16"/>
    </row>
    <row r="1710" spans="3:4">
      <c r="C1710" s="16"/>
      <c r="D1710" s="16"/>
    </row>
    <row r="1711" spans="3:4">
      <c r="C1711" s="16"/>
      <c r="D1711" s="16"/>
    </row>
    <row r="1712" spans="3:4">
      <c r="C1712" s="16"/>
      <c r="D1712" s="16"/>
    </row>
    <row r="1713" spans="3:4">
      <c r="C1713" s="16"/>
      <c r="D1713" s="16"/>
    </row>
    <row r="1714" spans="3:4">
      <c r="C1714" s="16"/>
      <c r="D1714" s="16"/>
    </row>
    <row r="1715" spans="3:4">
      <c r="C1715" s="16"/>
      <c r="D1715" s="16"/>
    </row>
    <row r="1716" spans="3:4">
      <c r="C1716" s="16"/>
      <c r="D1716" s="16"/>
    </row>
    <row r="1717" spans="3:4">
      <c r="C1717" s="16"/>
      <c r="D1717" s="16"/>
    </row>
    <row r="1718" spans="3:4">
      <c r="C1718" s="16"/>
      <c r="D1718" s="16"/>
    </row>
    <row r="1719" spans="3:4">
      <c r="C1719" s="16"/>
      <c r="D1719" s="16"/>
    </row>
    <row r="1720" spans="3:4">
      <c r="C1720" s="16"/>
      <c r="D1720" s="16"/>
    </row>
    <row r="1721" spans="3:4">
      <c r="C1721" s="16"/>
      <c r="D1721" s="16"/>
    </row>
    <row r="1722" spans="3:4">
      <c r="C1722" s="16"/>
      <c r="D1722" s="16"/>
    </row>
    <row r="1723" spans="3:4">
      <c r="C1723" s="16"/>
      <c r="D1723" s="16"/>
    </row>
    <row r="1724" spans="3:4">
      <c r="C1724" s="16"/>
      <c r="D1724" s="16"/>
    </row>
    <row r="1725" spans="3:4">
      <c r="C1725" s="16"/>
      <c r="D1725" s="16"/>
    </row>
    <row r="1726" spans="3:4">
      <c r="C1726" s="16"/>
      <c r="D1726" s="16"/>
    </row>
    <row r="1727" spans="3:4">
      <c r="C1727" s="16"/>
      <c r="D1727" s="16"/>
    </row>
    <row r="1728" spans="3:4">
      <c r="C1728" s="16"/>
      <c r="D1728" s="16"/>
    </row>
    <row r="1729" spans="3:4">
      <c r="C1729" s="16"/>
      <c r="D1729" s="16"/>
    </row>
    <row r="1730" spans="3:4">
      <c r="C1730" s="16"/>
      <c r="D1730" s="16"/>
    </row>
    <row r="1731" spans="3:4">
      <c r="C1731" s="16"/>
      <c r="D1731" s="16"/>
    </row>
    <row r="1732" spans="3:4">
      <c r="C1732" s="16"/>
      <c r="D1732" s="16"/>
    </row>
    <row r="1733" spans="3:4">
      <c r="C1733" s="16"/>
      <c r="D1733" s="16"/>
    </row>
    <row r="1734" spans="3:4">
      <c r="C1734" s="16"/>
      <c r="D1734" s="16"/>
    </row>
    <row r="1735" spans="3:4">
      <c r="C1735" s="16"/>
      <c r="D1735" s="16"/>
    </row>
    <row r="1736" spans="3:4">
      <c r="C1736" s="16"/>
      <c r="D1736" s="16"/>
    </row>
    <row r="1737" spans="3:4">
      <c r="C1737" s="16"/>
      <c r="D1737" s="16"/>
    </row>
    <row r="1738" spans="3:4">
      <c r="C1738" s="16"/>
      <c r="D1738" s="16"/>
    </row>
    <row r="1739" spans="3:4">
      <c r="C1739" s="16"/>
      <c r="D1739" s="16"/>
    </row>
    <row r="1740" spans="3:4">
      <c r="C1740" s="16"/>
      <c r="D1740" s="16"/>
    </row>
    <row r="1741" spans="3:4">
      <c r="C1741" s="16"/>
      <c r="D1741" s="16"/>
    </row>
    <row r="1742" spans="3:4">
      <c r="C1742" s="16"/>
      <c r="D1742" s="16"/>
    </row>
    <row r="1743" spans="3:4">
      <c r="C1743" s="16"/>
      <c r="D1743" s="16"/>
    </row>
    <row r="1744" spans="3:4">
      <c r="C1744" s="16"/>
      <c r="D1744" s="16"/>
    </row>
    <row r="1745" spans="3:4">
      <c r="C1745" s="16"/>
      <c r="D1745" s="16"/>
    </row>
    <row r="1746" spans="3:4">
      <c r="C1746" s="16"/>
      <c r="D1746" s="16"/>
    </row>
    <row r="1747" spans="3:4">
      <c r="C1747" s="16"/>
      <c r="D1747" s="16"/>
    </row>
    <row r="1748" spans="3:4">
      <c r="C1748" s="16"/>
      <c r="D1748" s="16"/>
    </row>
    <row r="1749" spans="3:4">
      <c r="C1749" s="16"/>
      <c r="D1749" s="16"/>
    </row>
    <row r="1750" spans="3:4">
      <c r="C1750" s="16"/>
      <c r="D1750" s="16"/>
    </row>
    <row r="1751" spans="3:4">
      <c r="C1751" s="16"/>
      <c r="D1751" s="16"/>
    </row>
    <row r="1752" spans="3:4">
      <c r="C1752" s="16"/>
      <c r="D1752" s="16"/>
    </row>
    <row r="1753" spans="3:4">
      <c r="C1753" s="16"/>
      <c r="D1753" s="16"/>
    </row>
    <row r="1754" spans="3:4">
      <c r="C1754" s="16"/>
      <c r="D1754" s="16"/>
    </row>
    <row r="1755" spans="3:4">
      <c r="C1755" s="16"/>
      <c r="D1755" s="16"/>
    </row>
    <row r="1756" spans="3:4">
      <c r="C1756" s="16"/>
      <c r="D1756" s="16"/>
    </row>
    <row r="1757" spans="3:4">
      <c r="C1757" s="16"/>
      <c r="D1757" s="16"/>
    </row>
    <row r="1758" spans="3:4">
      <c r="C1758" s="16"/>
      <c r="D1758" s="16"/>
    </row>
    <row r="1759" spans="3:4">
      <c r="C1759" s="16"/>
      <c r="D1759" s="16"/>
    </row>
    <row r="1760" spans="3:4">
      <c r="C1760" s="16"/>
      <c r="D1760" s="16"/>
    </row>
    <row r="1761" spans="3:4">
      <c r="C1761" s="16"/>
      <c r="D1761" s="16"/>
    </row>
    <row r="1762" spans="3:4">
      <c r="C1762" s="16"/>
      <c r="D1762" s="16"/>
    </row>
    <row r="1763" spans="3:4">
      <c r="C1763" s="16"/>
      <c r="D1763" s="16"/>
    </row>
    <row r="1764" spans="3:4">
      <c r="C1764" s="16"/>
      <c r="D1764" s="16"/>
    </row>
    <row r="1765" spans="3:4">
      <c r="C1765" s="16"/>
      <c r="D1765" s="16"/>
    </row>
    <row r="1766" spans="3:4">
      <c r="C1766" s="16"/>
      <c r="D1766" s="16"/>
    </row>
    <row r="1767" spans="3:4">
      <c r="C1767" s="16"/>
      <c r="D1767" s="16"/>
    </row>
    <row r="1768" spans="3:4">
      <c r="C1768" s="16"/>
      <c r="D1768" s="16"/>
    </row>
    <row r="1769" spans="3:4">
      <c r="C1769" s="16"/>
      <c r="D1769" s="16"/>
    </row>
    <row r="1770" spans="3:4">
      <c r="C1770" s="16"/>
      <c r="D1770" s="16"/>
    </row>
    <row r="1771" spans="3:4">
      <c r="C1771" s="16"/>
      <c r="D1771" s="16"/>
    </row>
    <row r="1772" spans="3:4">
      <c r="C1772" s="16"/>
      <c r="D1772" s="16"/>
    </row>
    <row r="1773" spans="3:4">
      <c r="C1773" s="16"/>
      <c r="D1773" s="16"/>
    </row>
    <row r="1774" spans="3:4">
      <c r="C1774" s="16"/>
      <c r="D1774" s="16"/>
    </row>
    <row r="1775" spans="3:4">
      <c r="C1775" s="16"/>
      <c r="D1775" s="16"/>
    </row>
    <row r="1776" spans="3:4">
      <c r="C1776" s="16"/>
      <c r="D1776" s="16"/>
    </row>
    <row r="1777" spans="3:4">
      <c r="C1777" s="16"/>
      <c r="D1777" s="16"/>
    </row>
    <row r="1778" spans="3:4">
      <c r="C1778" s="16"/>
      <c r="D1778" s="16"/>
    </row>
    <row r="1779" spans="3:4">
      <c r="C1779" s="16"/>
      <c r="D1779" s="16"/>
    </row>
    <row r="1780" spans="3:4">
      <c r="C1780" s="16"/>
      <c r="D1780" s="16"/>
    </row>
    <row r="1781" spans="3:4">
      <c r="C1781" s="16"/>
      <c r="D1781" s="16"/>
    </row>
    <row r="1782" spans="3:4">
      <c r="C1782" s="16"/>
      <c r="D1782" s="16"/>
    </row>
    <row r="1783" spans="3:4">
      <c r="C1783" s="16"/>
      <c r="D1783" s="16"/>
    </row>
    <row r="1784" spans="3:4">
      <c r="C1784" s="16"/>
      <c r="D1784" s="16"/>
    </row>
    <row r="1785" spans="3:4">
      <c r="C1785" s="16"/>
      <c r="D1785" s="16"/>
    </row>
    <row r="1786" spans="3:4">
      <c r="C1786" s="16"/>
      <c r="D1786" s="16"/>
    </row>
    <row r="1787" spans="3:4">
      <c r="C1787" s="16"/>
      <c r="D1787" s="16"/>
    </row>
    <row r="1788" spans="3:4">
      <c r="C1788" s="16"/>
      <c r="D1788" s="16"/>
    </row>
    <row r="1789" spans="3:4">
      <c r="C1789" s="16"/>
      <c r="D1789" s="16"/>
    </row>
    <row r="1790" spans="3:4">
      <c r="C1790" s="16"/>
      <c r="D1790" s="16"/>
    </row>
    <row r="1791" spans="3:4">
      <c r="C1791" s="16"/>
      <c r="D1791" s="16"/>
    </row>
    <row r="1792" spans="3:4">
      <c r="C1792" s="16"/>
      <c r="D1792" s="16"/>
    </row>
    <row r="1793" spans="3:4">
      <c r="C1793" s="16"/>
      <c r="D1793" s="16"/>
    </row>
    <row r="1794" spans="3:4">
      <c r="C1794" s="16"/>
      <c r="D1794" s="16"/>
    </row>
    <row r="1795" spans="3:4">
      <c r="C1795" s="16"/>
      <c r="D1795" s="16"/>
    </row>
    <row r="1796" spans="3:4">
      <c r="C1796" s="16"/>
      <c r="D1796" s="16"/>
    </row>
    <row r="1797" spans="3:4">
      <c r="C1797" s="16"/>
      <c r="D1797" s="16"/>
    </row>
    <row r="1798" spans="3:4">
      <c r="C1798" s="16"/>
      <c r="D1798" s="16"/>
    </row>
    <row r="1799" spans="3:4">
      <c r="C1799" s="16"/>
      <c r="D1799" s="16"/>
    </row>
    <row r="1800" spans="3:4">
      <c r="C1800" s="16"/>
      <c r="D1800" s="16"/>
    </row>
    <row r="1801" spans="3:4">
      <c r="C1801" s="16"/>
      <c r="D1801" s="16"/>
    </row>
    <row r="1802" spans="3:4">
      <c r="C1802" s="16"/>
      <c r="D1802" s="16"/>
    </row>
    <row r="1803" spans="3:4">
      <c r="C1803" s="16"/>
      <c r="D1803" s="16"/>
    </row>
    <row r="1804" spans="3:4">
      <c r="C1804" s="16"/>
      <c r="D1804" s="16"/>
    </row>
    <row r="1805" spans="3:4">
      <c r="C1805" s="16"/>
      <c r="D1805" s="16"/>
    </row>
    <row r="1806" spans="3:4">
      <c r="C1806" s="16"/>
      <c r="D1806" s="16"/>
    </row>
    <row r="1807" spans="3:4">
      <c r="C1807" s="16"/>
      <c r="D1807" s="16"/>
    </row>
    <row r="1808" spans="3:4">
      <c r="C1808" s="16"/>
      <c r="D1808" s="16"/>
    </row>
    <row r="1809" spans="3:4">
      <c r="C1809" s="16"/>
      <c r="D1809" s="16"/>
    </row>
    <row r="1810" spans="3:4">
      <c r="C1810" s="16"/>
      <c r="D1810" s="16"/>
    </row>
    <row r="1811" spans="3:4">
      <c r="C1811" s="16"/>
      <c r="D1811" s="16"/>
    </row>
    <row r="1812" spans="3:4">
      <c r="C1812" s="16"/>
      <c r="D1812" s="16"/>
    </row>
    <row r="1813" spans="3:4">
      <c r="C1813" s="16"/>
      <c r="D1813" s="16"/>
    </row>
    <row r="1814" spans="3:4">
      <c r="C1814" s="16"/>
      <c r="D1814" s="16"/>
    </row>
    <row r="1815" spans="3:4">
      <c r="C1815" s="16"/>
      <c r="D1815" s="16"/>
    </row>
    <row r="1816" spans="3:4">
      <c r="C1816" s="16"/>
      <c r="D1816" s="16"/>
    </row>
    <row r="1817" spans="3:4">
      <c r="C1817" s="16"/>
      <c r="D1817" s="16"/>
    </row>
    <row r="1818" spans="3:4">
      <c r="C1818" s="16"/>
      <c r="D1818" s="16"/>
    </row>
    <row r="1819" spans="3:4">
      <c r="C1819" s="16"/>
      <c r="D1819" s="16"/>
    </row>
    <row r="1820" spans="3:4">
      <c r="C1820" s="16"/>
      <c r="D1820" s="16"/>
    </row>
    <row r="1821" spans="3:4">
      <c r="C1821" s="16"/>
      <c r="D1821" s="16"/>
    </row>
    <row r="1822" spans="3:4">
      <c r="C1822" s="16"/>
      <c r="D1822" s="16"/>
    </row>
    <row r="1823" spans="3:4">
      <c r="C1823" s="16"/>
      <c r="D1823" s="16"/>
    </row>
    <row r="1824" spans="3:4">
      <c r="C1824" s="16"/>
      <c r="D1824" s="16"/>
    </row>
    <row r="1825" spans="3:4">
      <c r="C1825" s="16"/>
      <c r="D1825" s="16"/>
    </row>
  </sheetData>
  <phoneticPr fontId="8" type="noConversion"/>
  <hyperlinks>
    <hyperlink ref="A78" r:id="rId1" display="http://vsolj.cetus-net.org/no39.pdf" xr:uid="{00000000-0004-0000-0300-000000000000}"/>
    <hyperlink ref="A79" r:id="rId2" display="http://vsolj.cetus-net.org/no39.pdf" xr:uid="{00000000-0004-0000-0300-000001000000}"/>
    <hyperlink ref="A80" r:id="rId3" display="http://vsolj.cetus-net.org/no39.pdf" xr:uid="{00000000-0004-0000-0300-000002000000}"/>
    <hyperlink ref="A81" r:id="rId4" display="http://vsolj.cetus-net.org/no39.pdf" xr:uid="{00000000-0004-0000-0300-000003000000}"/>
    <hyperlink ref="A82" r:id="rId5" display="http://vsolj.cetus-net.org/no39.pdf" xr:uid="{00000000-0004-0000-0300-000004000000}"/>
    <hyperlink ref="A83" r:id="rId6" display="http://www.aavso.org/sites/default/files/jaavso/v37n1/44.pdf" xr:uid="{00000000-0004-0000-0300-000005000000}"/>
    <hyperlink ref="A84" r:id="rId7" display="http://vsolj.cetus-net.org/no44.pdf" xr:uid="{00000000-0004-0000-0300-000006000000}"/>
    <hyperlink ref="A85" r:id="rId8" display="http://vsolj.cetus-net.org/no44.pdf" xr:uid="{00000000-0004-0000-0300-000007000000}"/>
    <hyperlink ref="A86" r:id="rId9" display="http://vsolj.cetus-net.org/no44.pdf" xr:uid="{00000000-0004-0000-0300-000008000000}"/>
    <hyperlink ref="A87" r:id="rId10" display="http://var.astro.cz/oejv/issues/oejv0074.pdf" xr:uid="{00000000-0004-0000-0300-000009000000}"/>
    <hyperlink ref="A88" r:id="rId11" display="http://www.konkoly.hu/cgi-bin/IBVS?5897" xr:uid="{00000000-0004-0000-0300-00000A000000}"/>
    <hyperlink ref="A89" r:id="rId12" display="http://www.aavso.org/sites/default/files/jaavso/v37n1/44.pdf" xr:uid="{00000000-0004-0000-0300-00000B000000}"/>
    <hyperlink ref="A90" r:id="rId13" display="http://www.konkoly.hu/cgi-bin/IBVS?5917" xr:uid="{00000000-0004-0000-0300-00000C000000}"/>
    <hyperlink ref="A91" r:id="rId14" display="http://www.konkoly.hu/cgi-bin/IBVS?5871" xr:uid="{00000000-0004-0000-0300-00000D000000}"/>
    <hyperlink ref="A92" r:id="rId15" display="http://www.konkoly.hu/cgi-bin/IBVS?5920" xr:uid="{00000000-0004-0000-0300-00000E000000}"/>
    <hyperlink ref="A93" r:id="rId16" display="http://www.konkoly.hu/cgi-bin/IBVS?5960" xr:uid="{00000000-0004-0000-0300-00000F000000}"/>
    <hyperlink ref="A94" r:id="rId17" display="http://www.konkoly.hu/cgi-bin/IBVS?6011" xr:uid="{00000000-0004-0000-0300-000010000000}"/>
    <hyperlink ref="A95" r:id="rId18" display="http://vsolj.cetus-net.org/vsoljno53.pdf" xr:uid="{00000000-0004-0000-0300-000011000000}"/>
    <hyperlink ref="A96" r:id="rId19" display="http://vsolj.cetus-net.org/vsoljno55.pdf" xr:uid="{00000000-0004-0000-0300-000012000000}"/>
    <hyperlink ref="A97" r:id="rId20" display="http://vsolj.cetus-net.org/vsoljno55.pdf" xr:uid="{00000000-0004-0000-0300-000013000000}"/>
    <hyperlink ref="A98" r:id="rId21" display="http://vsolj.cetus-net.org/vsoljno56.pdf" xr:uid="{00000000-0004-0000-0300-000014000000}"/>
    <hyperlink ref="A99" r:id="rId22" display="http://vsolj.cetus-net.org/vsoljno56.pdf" xr:uid="{00000000-0004-0000-0300-000015000000}"/>
    <hyperlink ref="A100" r:id="rId23" display="http://vsolj.cetus-net.org/vsoljno56.pdf" xr:uid="{00000000-0004-0000-0300-000016000000}"/>
    <hyperlink ref="A101" r:id="rId24" display="http://vsolj.cetus-net.org/vsoljno56.pdf" xr:uid="{00000000-0004-0000-0300-000017000000}"/>
    <hyperlink ref="A102" r:id="rId25" display="http://vsolj.cetus-net.org/vsoljno56.pdf" xr:uid="{00000000-0004-0000-0300-000018000000}"/>
    <hyperlink ref="A103" r:id="rId26" display="http://vsolj.cetus-net.org/vsoljno56.pdf" xr:uid="{00000000-0004-0000-0300-000019000000}"/>
    <hyperlink ref="A104" r:id="rId27" display="http://vsolj.cetus-net.org/vsoljno56.pdf" xr:uid="{00000000-0004-0000-0300-00001A000000}"/>
  </hyperlinks>
  <pageMargins left="0.75" right="0.75" top="1" bottom="1" header="0.5" footer="0.5"/>
  <headerFooter alignWithMargins="0"/>
  <drawing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I949"/>
  <sheetViews>
    <sheetView workbookViewId="0">
      <selection activeCell="A10" sqref="A10:B10"/>
    </sheetView>
  </sheetViews>
  <sheetFormatPr defaultRowHeight="12.75"/>
  <cols>
    <col min="2" max="2" width="10.7109375" customWidth="1"/>
    <col min="5" max="5" width="10.7109375" customWidth="1"/>
  </cols>
  <sheetData>
    <row r="1" spans="1:35" ht="18.75" thickBot="1">
      <c r="A1" s="56" t="s">
        <v>86</v>
      </c>
      <c r="B1" s="19"/>
      <c r="C1" s="19"/>
      <c r="D1" s="25" t="s">
        <v>166</v>
      </c>
      <c r="E1" s="19"/>
      <c r="F1" s="19"/>
      <c r="G1" s="19"/>
      <c r="H1" s="19"/>
      <c r="I1" s="19"/>
      <c r="J1" s="19"/>
      <c r="K1" s="19"/>
      <c r="L1" s="19"/>
      <c r="M1" s="57" t="s">
        <v>87</v>
      </c>
      <c r="N1" s="19" t="s">
        <v>88</v>
      </c>
      <c r="O1" s="19">
        <f ca="1">H18*J18-I18*I18</f>
        <v>10833.815627598633</v>
      </c>
      <c r="P1" s="19" t="s">
        <v>160</v>
      </c>
      <c r="Q1" s="19"/>
      <c r="R1" s="19"/>
      <c r="S1" s="19"/>
      <c r="T1" s="19"/>
      <c r="U1" s="8" t="s">
        <v>142</v>
      </c>
      <c r="V1" s="58" t="s">
        <v>144</v>
      </c>
      <c r="W1" s="19"/>
      <c r="X1" s="19"/>
      <c r="Y1" s="19"/>
      <c r="Z1" s="19"/>
      <c r="AA1" s="19">
        <v>1</v>
      </c>
      <c r="AB1" s="19" t="s">
        <v>89</v>
      </c>
      <c r="AC1" s="19"/>
      <c r="AD1" s="19"/>
      <c r="AE1" s="19"/>
      <c r="AF1" s="19"/>
      <c r="AG1" s="19"/>
      <c r="AH1" s="19"/>
      <c r="AI1" s="19"/>
    </row>
    <row r="2" spans="1:35">
      <c r="A2" s="94" t="s">
        <v>178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57" t="s">
        <v>90</v>
      </c>
      <c r="N2" s="19" t="s">
        <v>91</v>
      </c>
      <c r="O2" s="19">
        <f ca="1">+F18*J18-H18*I18</f>
        <v>-1298.2445454744084</v>
      </c>
      <c r="P2" s="19" t="s">
        <v>161</v>
      </c>
      <c r="Q2" s="19"/>
      <c r="R2" s="19"/>
      <c r="S2" s="19"/>
      <c r="T2" s="19"/>
      <c r="U2" s="19">
        <v>-0.6</v>
      </c>
      <c r="V2" s="19">
        <f t="shared" ref="V2:V20" ca="1" si="0">+E$4+E$5*U2+E$6*U2^2</f>
        <v>1.8583646727795708E-2</v>
      </c>
      <c r="W2" s="19"/>
      <c r="X2" s="19"/>
      <c r="Y2" s="19"/>
      <c r="Z2" s="19"/>
      <c r="AA2" s="19">
        <v>2</v>
      </c>
      <c r="AB2" s="19" t="s">
        <v>32</v>
      </c>
      <c r="AC2" s="19"/>
      <c r="AD2" s="19"/>
      <c r="AE2" s="19"/>
      <c r="AF2" s="19"/>
      <c r="AG2" s="19"/>
      <c r="AH2" s="19"/>
      <c r="AI2" s="19"/>
    </row>
    <row r="3" spans="1:35" ht="13.5" thickBot="1">
      <c r="A3" s="19" t="s">
        <v>92</v>
      </c>
      <c r="B3" s="19" t="s">
        <v>93</v>
      </c>
      <c r="C3" s="19"/>
      <c r="D3" s="19"/>
      <c r="E3" s="55" t="s">
        <v>94</v>
      </c>
      <c r="F3" s="55" t="s">
        <v>95</v>
      </c>
      <c r="G3" s="55" t="s">
        <v>96</v>
      </c>
      <c r="H3" s="55" t="s">
        <v>97</v>
      </c>
      <c r="I3" s="19"/>
      <c r="J3" s="19"/>
      <c r="K3" s="19"/>
      <c r="L3" s="19"/>
      <c r="M3" s="57" t="s">
        <v>98</v>
      </c>
      <c r="N3" s="19" t="s">
        <v>99</v>
      </c>
      <c r="O3" s="19">
        <f ca="1">+F18*I18-H18*H18</f>
        <v>-2592.9177294552865</v>
      </c>
      <c r="P3" s="19" t="s">
        <v>162</v>
      </c>
      <c r="Q3" s="19"/>
      <c r="R3" s="19"/>
      <c r="S3" s="19"/>
      <c r="T3" s="19"/>
      <c r="U3" s="19">
        <v>-0.4</v>
      </c>
      <c r="V3" s="19">
        <f t="shared" ca="1" si="0"/>
        <v>1.0083652747411735E-2</v>
      </c>
      <c r="W3" s="19"/>
      <c r="X3" s="19"/>
      <c r="Y3" s="19"/>
      <c r="Z3" s="19"/>
      <c r="AA3" s="19">
        <v>3</v>
      </c>
      <c r="AB3" s="19" t="s">
        <v>100</v>
      </c>
      <c r="AC3" s="19"/>
      <c r="AD3" s="19"/>
      <c r="AE3" s="19"/>
      <c r="AF3" s="19"/>
      <c r="AG3" s="19"/>
      <c r="AH3" s="19"/>
      <c r="AI3" s="19"/>
    </row>
    <row r="4" spans="1:35">
      <c r="A4" s="19" t="s">
        <v>101</v>
      </c>
      <c r="B4" s="19" t="s">
        <v>102</v>
      </c>
      <c r="C4" s="19"/>
      <c r="D4" s="59" t="s">
        <v>103</v>
      </c>
      <c r="E4" s="60">
        <f ca="1">(G18*O1-K18*O2+L18*O3)/O7</f>
        <v>-4.6200364799446432E-3</v>
      </c>
      <c r="F4" s="61">
        <f ca="1">+E7/O7*O18</f>
        <v>3.0690296203521347E-3</v>
      </c>
      <c r="G4" s="62">
        <f>+B18</f>
        <v>1</v>
      </c>
      <c r="H4" s="63">
        <f ca="1">ABS(F4/E4)</f>
        <v>0.66428688034708061</v>
      </c>
      <c r="I4" s="19"/>
      <c r="J4" s="19"/>
      <c r="K4" s="19"/>
      <c r="L4" s="19"/>
      <c r="M4" s="57" t="s">
        <v>104</v>
      </c>
      <c r="N4" s="19" t="s">
        <v>105</v>
      </c>
      <c r="O4" s="19">
        <f ca="1">+C18*J18-H18*H18</f>
        <v>3326.4007741943651</v>
      </c>
      <c r="P4" s="19" t="s">
        <v>163</v>
      </c>
      <c r="Q4" s="19"/>
      <c r="R4" s="19"/>
      <c r="S4" s="19"/>
      <c r="T4" s="19"/>
      <c r="U4" s="19">
        <v>-0.2</v>
      </c>
      <c r="V4" s="19">
        <f t="shared" ca="1" si="0"/>
        <v>2.3490916781649497E-3</v>
      </c>
      <c r="W4" s="19"/>
      <c r="X4" s="19"/>
      <c r="Y4" s="19"/>
      <c r="Z4" s="19"/>
      <c r="AA4" s="19">
        <v>4</v>
      </c>
      <c r="AB4" s="19" t="s">
        <v>106</v>
      </c>
      <c r="AC4" s="19"/>
      <c r="AD4" s="19"/>
      <c r="AE4" s="19"/>
      <c r="AF4" s="19"/>
      <c r="AG4" s="19"/>
      <c r="AH4" s="19"/>
      <c r="AI4" s="19"/>
    </row>
    <row r="5" spans="1:35">
      <c r="A5" s="19" t="s">
        <v>107</v>
      </c>
      <c r="B5" s="64">
        <v>40323</v>
      </c>
      <c r="C5" s="19"/>
      <c r="D5" s="65" t="s">
        <v>108</v>
      </c>
      <c r="E5" s="66">
        <f ca="1">+(-G18*O2+K18*O4-L18*O5)/O7</f>
        <v>-3.2932058512704983E-2</v>
      </c>
      <c r="F5" s="67">
        <f ca="1">P18*E7/O7</f>
        <v>1.7005822678457883E-3</v>
      </c>
      <c r="G5" s="68">
        <f>+B18/A18</f>
        <v>1E-4</v>
      </c>
      <c r="H5" s="63">
        <f ca="1">ABS(F5/E5)</f>
        <v>5.1639112301155247E-2</v>
      </c>
      <c r="I5" s="19"/>
      <c r="J5" s="19"/>
      <c r="K5" s="19"/>
      <c r="L5" s="19"/>
      <c r="M5" s="57" t="s">
        <v>109</v>
      </c>
      <c r="N5" s="19" t="s">
        <v>110</v>
      </c>
      <c r="O5" s="19">
        <f ca="1">+C18*I18-F18*H18</f>
        <v>1474.4780345659078</v>
      </c>
      <c r="P5" s="19" t="s">
        <v>164</v>
      </c>
      <c r="Q5" s="19"/>
      <c r="R5" s="19"/>
      <c r="S5" s="19"/>
      <c r="T5" s="19"/>
      <c r="U5" s="19">
        <v>0</v>
      </c>
      <c r="V5" s="19">
        <f t="shared" ca="1" si="0"/>
        <v>-4.6200364799446432E-3</v>
      </c>
      <c r="W5" s="19"/>
      <c r="X5" s="19"/>
      <c r="Y5" s="19"/>
      <c r="Z5" s="19"/>
      <c r="AA5" s="19">
        <v>5</v>
      </c>
      <c r="AB5" s="19" t="s">
        <v>111</v>
      </c>
      <c r="AC5" s="19"/>
      <c r="AD5" s="19"/>
      <c r="AE5" s="19"/>
      <c r="AF5" s="19"/>
      <c r="AG5" s="19"/>
      <c r="AH5" s="19"/>
      <c r="AI5" s="19"/>
    </row>
    <row r="6" spans="1:35" ht="13.5" thickBot="1">
      <c r="A6" s="19"/>
      <c r="B6" s="19"/>
      <c r="C6" s="19"/>
      <c r="D6" s="69" t="s">
        <v>112</v>
      </c>
      <c r="E6" s="70">
        <f ca="1">+(G18*O3-K18*O5+L18*O6)/O7</f>
        <v>9.5679113892148948E-3</v>
      </c>
      <c r="F6" s="71">
        <f ca="1">Q18*E7/O7</f>
        <v>1.0383015175868221E-3</v>
      </c>
      <c r="G6" s="72">
        <f>+B18/A18^2</f>
        <v>1E-8</v>
      </c>
      <c r="H6" s="63">
        <f ca="1">ABS(F6/E6)</f>
        <v>0.10851914021248278</v>
      </c>
      <c r="I6" s="19"/>
      <c r="J6" s="19"/>
      <c r="K6" s="19"/>
      <c r="L6" s="19"/>
      <c r="M6" s="73" t="s">
        <v>113</v>
      </c>
      <c r="N6" s="74" t="s">
        <v>114</v>
      </c>
      <c r="O6" s="74">
        <f ca="1">+C18*H18-F18*F18</f>
        <v>1240.0130563775001</v>
      </c>
      <c r="P6" s="19" t="s">
        <v>165</v>
      </c>
      <c r="Q6" s="19"/>
      <c r="R6" s="19"/>
      <c r="S6" s="19"/>
      <c r="T6" s="19"/>
      <c r="U6" s="19">
        <v>0.2</v>
      </c>
      <c r="V6" s="19">
        <f t="shared" ca="1" si="0"/>
        <v>-1.0823731726917044E-2</v>
      </c>
      <c r="W6" s="19"/>
      <c r="X6" s="19"/>
      <c r="Y6" s="19"/>
      <c r="Z6" s="19"/>
      <c r="AA6" s="19">
        <v>6</v>
      </c>
      <c r="AB6" s="19" t="s">
        <v>115</v>
      </c>
      <c r="AC6" s="19"/>
      <c r="AD6" s="19"/>
      <c r="AE6" s="19"/>
      <c r="AF6" s="19"/>
      <c r="AG6" s="19"/>
      <c r="AH6" s="19"/>
      <c r="AI6" s="19"/>
    </row>
    <row r="7" spans="1:35">
      <c r="A7" s="19"/>
      <c r="B7" s="19"/>
      <c r="C7" s="19"/>
      <c r="D7" s="25" t="s">
        <v>116</v>
      </c>
      <c r="E7" s="75">
        <f ca="1">SQRT(N18/(B15-3))</f>
        <v>8.4061941256838666E-3</v>
      </c>
      <c r="F7" s="19"/>
      <c r="G7" s="76">
        <f>+B22</f>
        <v>7.2952713584527373E-2</v>
      </c>
      <c r="H7" s="19"/>
      <c r="I7" s="19"/>
      <c r="J7" s="19"/>
      <c r="K7" s="19"/>
      <c r="L7" s="19"/>
      <c r="M7" s="57" t="s">
        <v>117</v>
      </c>
      <c r="N7" s="19" t="s">
        <v>118</v>
      </c>
      <c r="O7" s="19">
        <f ca="1">+C18*O1-F18*O2+H18*O3</f>
        <v>81278.95484699565</v>
      </c>
      <c r="P7" s="19"/>
      <c r="Q7" s="19"/>
      <c r="R7" s="19"/>
      <c r="S7" s="19"/>
      <c r="T7" s="19"/>
      <c r="U7" s="19">
        <v>0.4</v>
      </c>
      <c r="V7" s="19">
        <f t="shared" ca="1" si="0"/>
        <v>-1.6261994062752253E-2</v>
      </c>
      <c r="W7" s="19"/>
      <c r="X7" s="19"/>
      <c r="Y7" s="19"/>
      <c r="Z7" s="19"/>
      <c r="AA7" s="19">
        <v>7</v>
      </c>
      <c r="AB7" s="19" t="s">
        <v>119</v>
      </c>
      <c r="AC7" s="19"/>
      <c r="AD7" s="19"/>
      <c r="AE7" s="19"/>
      <c r="AF7" s="19"/>
      <c r="AG7" s="19"/>
      <c r="AH7" s="19"/>
      <c r="AI7" s="19"/>
    </row>
    <row r="8" spans="1:35">
      <c r="A8" s="31">
        <v>21</v>
      </c>
      <c r="B8" s="19" t="s">
        <v>122</v>
      </c>
      <c r="C8" s="77">
        <v>21</v>
      </c>
      <c r="D8" s="25" t="s">
        <v>153</v>
      </c>
      <c r="E8" s="19"/>
      <c r="F8" s="78">
        <f ca="1">CORREL(INDIRECT(E12):INDIRECT(E13),INDIRECT(M12):INDIRECT(M13))</f>
        <v>0.97615348601966745</v>
      </c>
      <c r="G8" s="75"/>
      <c r="H8" s="19"/>
      <c r="I8" s="19"/>
      <c r="J8" s="19"/>
      <c r="K8" s="76"/>
      <c r="L8" s="19"/>
      <c r="M8" s="19"/>
      <c r="N8" s="19"/>
      <c r="O8" s="19"/>
      <c r="P8" s="19"/>
      <c r="Q8" s="19"/>
      <c r="R8" s="19"/>
      <c r="S8" s="19"/>
      <c r="T8" s="19"/>
      <c r="U8" s="19">
        <v>0.6</v>
      </c>
      <c r="V8" s="19">
        <f t="shared" ca="1" si="0"/>
        <v>-2.0934823487450273E-2</v>
      </c>
      <c r="W8" s="19"/>
      <c r="X8" s="19"/>
      <c r="Y8" s="19"/>
      <c r="Z8" s="19"/>
      <c r="AA8" s="19">
        <v>8</v>
      </c>
      <c r="AB8" s="19" t="s">
        <v>120</v>
      </c>
      <c r="AC8" s="19"/>
      <c r="AD8" s="19"/>
      <c r="AE8" s="19"/>
      <c r="AF8" s="19"/>
      <c r="AG8" s="19"/>
      <c r="AH8" s="19"/>
      <c r="AI8" s="19"/>
    </row>
    <row r="9" spans="1:35">
      <c r="A9" s="31">
        <f>20+COUNT(A21:A1444)</f>
        <v>44</v>
      </c>
      <c r="B9" s="19" t="s">
        <v>124</v>
      </c>
      <c r="C9" s="77">
        <f>A9</f>
        <v>44</v>
      </c>
      <c r="D9" s="19"/>
      <c r="E9" s="79">
        <f ca="1">E6*G6</f>
        <v>9.5679113892148953E-11</v>
      </c>
      <c r="F9" s="80">
        <f ca="1">H6</f>
        <v>0.10851914021248278</v>
      </c>
      <c r="G9" s="81">
        <f ca="1">F8</f>
        <v>0.97615348601966745</v>
      </c>
      <c r="H9" s="19"/>
      <c r="I9" s="19"/>
      <c r="J9" s="19"/>
      <c r="K9" s="76"/>
      <c r="L9" s="19"/>
      <c r="M9" s="19"/>
      <c r="N9" s="19"/>
      <c r="O9" s="19"/>
      <c r="P9" s="19"/>
      <c r="Q9" s="19"/>
      <c r="R9" s="19"/>
      <c r="S9" s="19"/>
      <c r="T9" s="19"/>
      <c r="U9" s="19">
        <v>0.8</v>
      </c>
      <c r="V9" s="19">
        <f t="shared" ca="1" si="0"/>
        <v>-2.4842220001011099E-2</v>
      </c>
      <c r="W9" s="19"/>
      <c r="X9" s="19"/>
      <c r="Y9" s="19"/>
      <c r="Z9" s="19"/>
      <c r="AA9" s="19">
        <v>9</v>
      </c>
      <c r="AB9" s="19" t="s">
        <v>56</v>
      </c>
      <c r="AC9" s="19"/>
      <c r="AD9" s="19"/>
      <c r="AE9" s="19"/>
      <c r="AF9" s="19"/>
      <c r="AG9" s="19"/>
      <c r="AH9" s="19"/>
      <c r="AI9" s="19"/>
    </row>
    <row r="10" spans="1:35">
      <c r="A10" s="44" t="s">
        <v>5</v>
      </c>
      <c r="B10" s="46">
        <f>'A (3)'!C8</f>
        <v>0.44528225999999999</v>
      </c>
      <c r="C10" s="19"/>
      <c r="D10" s="19" t="s">
        <v>154</v>
      </c>
      <c r="E10" s="19">
        <f ca="1">2*E9*365.2422/B10</f>
        <v>1.5696133976691121E-7</v>
      </c>
      <c r="F10" s="19" t="s">
        <v>155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v>1</v>
      </c>
      <c r="V10" s="19">
        <f t="shared" ca="1" si="0"/>
        <v>-2.7984183603434729E-2</v>
      </c>
      <c r="W10" s="19"/>
      <c r="X10" s="19"/>
      <c r="Y10" s="19"/>
      <c r="Z10" s="19"/>
      <c r="AA10" s="19">
        <v>10</v>
      </c>
      <c r="AB10" s="19" t="s">
        <v>121</v>
      </c>
      <c r="AC10" s="19"/>
      <c r="AD10" s="19"/>
      <c r="AE10" s="19"/>
      <c r="AF10" s="19"/>
      <c r="AG10" s="19"/>
      <c r="AH10" s="19"/>
      <c r="AI10" s="19"/>
    </row>
    <row r="11" spans="1:3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>
        <v>1.2</v>
      </c>
      <c r="V11" s="19">
        <f t="shared" ca="1" si="0"/>
        <v>-3.0360714294721175E-2</v>
      </c>
      <c r="W11" s="19"/>
      <c r="X11" s="19"/>
      <c r="Y11" s="19"/>
      <c r="Z11" s="19"/>
      <c r="AA11" s="19">
        <v>11</v>
      </c>
      <c r="AB11" s="19" t="s">
        <v>36</v>
      </c>
      <c r="AC11" s="19"/>
      <c r="AD11" s="19"/>
      <c r="AE11" s="19"/>
      <c r="AF11" s="19"/>
      <c r="AG11" s="19"/>
      <c r="AH11" s="19"/>
      <c r="AI11" s="19"/>
    </row>
    <row r="12" spans="1:35">
      <c r="A12" s="19"/>
      <c r="B12" s="19"/>
      <c r="C12" s="5" t="str">
        <f t="shared" ref="C12:F13" si="1">C$15&amp;$C8</f>
        <v>C21</v>
      </c>
      <c r="D12" s="5" t="str">
        <f t="shared" si="1"/>
        <v>D21</v>
      </c>
      <c r="E12" s="5" t="str">
        <f t="shared" si="1"/>
        <v>E21</v>
      </c>
      <c r="F12" s="5" t="str">
        <f t="shared" si="1"/>
        <v>F21</v>
      </c>
      <c r="G12" s="5" t="str">
        <f t="shared" ref="G12:Q12" si="2">G15&amp;$C8</f>
        <v>G21</v>
      </c>
      <c r="H12" s="5" t="str">
        <f t="shared" si="2"/>
        <v>H21</v>
      </c>
      <c r="I12" s="5" t="str">
        <f t="shared" si="2"/>
        <v>I21</v>
      </c>
      <c r="J12" s="5" t="str">
        <f t="shared" si="2"/>
        <v>J21</v>
      </c>
      <c r="K12" s="5" t="str">
        <f t="shared" si="2"/>
        <v>K21</v>
      </c>
      <c r="L12" s="5" t="str">
        <f t="shared" si="2"/>
        <v>L21</v>
      </c>
      <c r="M12" s="5" t="str">
        <f t="shared" si="2"/>
        <v>M21</v>
      </c>
      <c r="N12" s="5" t="str">
        <f t="shared" si="2"/>
        <v>N21</v>
      </c>
      <c r="O12" s="5" t="str">
        <f t="shared" si="2"/>
        <v>O21</v>
      </c>
      <c r="P12" s="5" t="str">
        <f t="shared" si="2"/>
        <v>P21</v>
      </c>
      <c r="Q12" s="5" t="str">
        <f t="shared" si="2"/>
        <v>Q21</v>
      </c>
      <c r="R12" s="19"/>
      <c r="S12" s="19"/>
      <c r="T12" s="19"/>
      <c r="U12" s="19">
        <v>1.4</v>
      </c>
      <c r="V12" s="19">
        <f t="shared" ca="1" si="0"/>
        <v>-3.1971812074870418E-2</v>
      </c>
      <c r="W12" s="19"/>
      <c r="X12" s="19"/>
      <c r="Y12" s="19"/>
      <c r="Z12" s="19"/>
      <c r="AA12" s="19">
        <v>12</v>
      </c>
      <c r="AB12" s="19" t="s">
        <v>123</v>
      </c>
      <c r="AC12" s="19"/>
      <c r="AD12" s="19"/>
      <c r="AE12" s="19"/>
      <c r="AF12" s="19"/>
      <c r="AG12" s="19"/>
      <c r="AH12" s="19"/>
      <c r="AI12" s="19"/>
    </row>
    <row r="13" spans="1:35">
      <c r="A13" s="19"/>
      <c r="B13" s="19"/>
      <c r="C13" s="5" t="str">
        <f t="shared" si="1"/>
        <v>C44</v>
      </c>
      <c r="D13" s="5" t="str">
        <f t="shared" si="1"/>
        <v>D44</v>
      </c>
      <c r="E13" s="5" t="str">
        <f t="shared" si="1"/>
        <v>E44</v>
      </c>
      <c r="F13" s="5" t="str">
        <f t="shared" si="1"/>
        <v>F44</v>
      </c>
      <c r="G13" s="5" t="str">
        <f t="shared" ref="G13:Q13" si="3">G$15&amp;$C9</f>
        <v>G44</v>
      </c>
      <c r="H13" s="5" t="str">
        <f t="shared" si="3"/>
        <v>H44</v>
      </c>
      <c r="I13" s="5" t="str">
        <f t="shared" si="3"/>
        <v>I44</v>
      </c>
      <c r="J13" s="5" t="str">
        <f t="shared" si="3"/>
        <v>J44</v>
      </c>
      <c r="K13" s="5" t="str">
        <f t="shared" si="3"/>
        <v>K44</v>
      </c>
      <c r="L13" s="5" t="str">
        <f t="shared" si="3"/>
        <v>L44</v>
      </c>
      <c r="M13" s="5" t="str">
        <f t="shared" si="3"/>
        <v>M44</v>
      </c>
      <c r="N13" s="5" t="str">
        <f t="shared" si="3"/>
        <v>N44</v>
      </c>
      <c r="O13" s="5" t="str">
        <f t="shared" si="3"/>
        <v>O44</v>
      </c>
      <c r="P13" s="5" t="str">
        <f t="shared" si="3"/>
        <v>P44</v>
      </c>
      <c r="Q13" s="5" t="str">
        <f t="shared" si="3"/>
        <v>Q44</v>
      </c>
      <c r="R13" s="19"/>
      <c r="S13" s="19"/>
      <c r="T13" s="19"/>
      <c r="U13" s="19">
        <v>1.6</v>
      </c>
      <c r="V13" s="19">
        <f t="shared" ca="1" si="0"/>
        <v>-3.2817476943882484E-2</v>
      </c>
      <c r="W13" s="19"/>
      <c r="X13" s="19"/>
      <c r="Y13" s="19"/>
      <c r="Z13" s="19"/>
      <c r="AA13" s="19">
        <v>13</v>
      </c>
      <c r="AB13" s="19" t="s">
        <v>125</v>
      </c>
      <c r="AC13" s="19"/>
      <c r="AD13" s="19"/>
      <c r="AE13" s="19"/>
      <c r="AF13" s="19"/>
      <c r="AG13" s="19"/>
      <c r="AH13" s="19"/>
      <c r="AI13" s="19"/>
    </row>
    <row r="14" spans="1: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1.8</v>
      </c>
      <c r="V14" s="19">
        <f t="shared" ca="1" si="0"/>
        <v>-3.2897708901757354E-2</v>
      </c>
      <c r="W14" s="19"/>
      <c r="X14" s="19"/>
      <c r="Y14" s="19"/>
      <c r="Z14" s="19"/>
      <c r="AA14" s="19">
        <v>14</v>
      </c>
      <c r="AB14" s="19" t="s">
        <v>126</v>
      </c>
      <c r="AC14" s="19"/>
      <c r="AD14" s="19"/>
      <c r="AE14" s="19"/>
      <c r="AF14" s="19"/>
      <c r="AG14" s="19"/>
      <c r="AH14" s="19"/>
      <c r="AI14" s="19"/>
    </row>
    <row r="15" spans="1:35">
      <c r="A15" s="25" t="s">
        <v>130</v>
      </c>
      <c r="B15" s="25">
        <f>C9-C8+1</f>
        <v>24</v>
      </c>
      <c r="C15" s="5" t="str">
        <f t="shared" ref="C15:Q15" si="4">VLOOKUP(C16,$AA1:$AB26,2,FALSE)</f>
        <v>C</v>
      </c>
      <c r="D15" s="5" t="str">
        <f t="shared" si="4"/>
        <v>D</v>
      </c>
      <c r="E15" s="5" t="str">
        <f t="shared" si="4"/>
        <v>E</v>
      </c>
      <c r="F15" s="5" t="str">
        <f t="shared" si="4"/>
        <v>F</v>
      </c>
      <c r="G15" s="5" t="str">
        <f t="shared" si="4"/>
        <v>G</v>
      </c>
      <c r="H15" s="5" t="str">
        <f t="shared" si="4"/>
        <v>H</v>
      </c>
      <c r="I15" s="5" t="str">
        <f t="shared" si="4"/>
        <v>I</v>
      </c>
      <c r="J15" s="5" t="str">
        <f t="shared" si="4"/>
        <v>J</v>
      </c>
      <c r="K15" s="5" t="str">
        <f t="shared" si="4"/>
        <v>K</v>
      </c>
      <c r="L15" s="5" t="str">
        <f t="shared" si="4"/>
        <v>L</v>
      </c>
      <c r="M15" s="5" t="str">
        <f t="shared" si="4"/>
        <v>M</v>
      </c>
      <c r="N15" s="5" t="str">
        <f t="shared" si="4"/>
        <v>N</v>
      </c>
      <c r="O15" s="5" t="str">
        <f t="shared" si="4"/>
        <v>O</v>
      </c>
      <c r="P15" s="5" t="str">
        <f t="shared" si="4"/>
        <v>P</v>
      </c>
      <c r="Q15" s="5" t="str">
        <f t="shared" si="4"/>
        <v>Q</v>
      </c>
      <c r="R15" s="19"/>
      <c r="S15" s="19"/>
      <c r="T15" s="19"/>
      <c r="U15" s="19">
        <v>2</v>
      </c>
      <c r="V15" s="19">
        <f t="shared" ca="1" si="0"/>
        <v>-3.2212507948495034E-2</v>
      </c>
      <c r="W15" s="19"/>
      <c r="X15" s="19"/>
      <c r="Y15" s="19"/>
      <c r="Z15" s="19"/>
      <c r="AA15" s="19">
        <v>15</v>
      </c>
      <c r="AB15" s="19" t="s">
        <v>127</v>
      </c>
      <c r="AC15" s="19"/>
      <c r="AD15" s="19"/>
      <c r="AE15" s="19"/>
      <c r="AF15" s="19"/>
      <c r="AG15" s="19"/>
      <c r="AH15" s="19"/>
      <c r="AI15" s="19"/>
    </row>
    <row r="16" spans="1:35">
      <c r="A16" s="5"/>
      <c r="B16" s="19"/>
      <c r="C16" s="5">
        <f>COLUMN()</f>
        <v>3</v>
      </c>
      <c r="D16" s="5">
        <f>COLUMN()</f>
        <v>4</v>
      </c>
      <c r="E16" s="5">
        <f>COLUMN()</f>
        <v>5</v>
      </c>
      <c r="F16" s="5">
        <f>COLUMN()</f>
        <v>6</v>
      </c>
      <c r="G16" s="5">
        <f>COLUMN()</f>
        <v>7</v>
      </c>
      <c r="H16" s="5">
        <f>COLUMN()</f>
        <v>8</v>
      </c>
      <c r="I16" s="5">
        <f>COLUMN()</f>
        <v>9</v>
      </c>
      <c r="J16" s="5">
        <f>COLUMN()</f>
        <v>10</v>
      </c>
      <c r="K16" s="5">
        <f>COLUMN()</f>
        <v>11</v>
      </c>
      <c r="L16" s="5">
        <f>COLUMN()</f>
        <v>12</v>
      </c>
      <c r="M16" s="5">
        <f>COLUMN()</f>
        <v>13</v>
      </c>
      <c r="N16" s="5">
        <f>COLUMN()</f>
        <v>14</v>
      </c>
      <c r="O16" s="5">
        <f>COLUMN()</f>
        <v>15</v>
      </c>
      <c r="P16" s="5">
        <f>COLUMN()</f>
        <v>16</v>
      </c>
      <c r="Q16" s="5">
        <f>COLUMN()</f>
        <v>17</v>
      </c>
      <c r="R16" s="19"/>
      <c r="S16" s="19"/>
      <c r="T16" s="19"/>
      <c r="U16" s="19">
        <v>2.2000000000000002</v>
      </c>
      <c r="V16" s="19">
        <f t="shared" ca="1" si="0"/>
        <v>-3.076187408409551E-2</v>
      </c>
      <c r="W16" s="19"/>
      <c r="X16" s="19"/>
      <c r="Y16" s="19"/>
      <c r="Z16" s="19"/>
      <c r="AA16" s="19">
        <v>16</v>
      </c>
      <c r="AB16" s="19" t="s">
        <v>128</v>
      </c>
      <c r="AC16" s="19"/>
      <c r="AD16" s="19"/>
      <c r="AE16" s="19"/>
      <c r="AF16" s="19"/>
      <c r="AG16" s="19"/>
      <c r="AH16" s="19"/>
      <c r="AI16" s="19"/>
    </row>
    <row r="17" spans="1:35">
      <c r="A17" s="25" t="s">
        <v>129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2.4</v>
      </c>
      <c r="V17" s="19">
        <f t="shared" ca="1" si="0"/>
        <v>-2.8545807308558817E-2</v>
      </c>
      <c r="W17" s="19"/>
      <c r="X17" s="19"/>
      <c r="Y17" s="19"/>
      <c r="Z17" s="19"/>
      <c r="AA17" s="19">
        <v>17</v>
      </c>
      <c r="AB17" s="19" t="s">
        <v>131</v>
      </c>
      <c r="AC17" s="19"/>
      <c r="AD17" s="19"/>
      <c r="AE17" s="19"/>
      <c r="AF17" s="19"/>
      <c r="AG17" s="19"/>
      <c r="AH17" s="19"/>
      <c r="AI17" s="19"/>
    </row>
    <row r="18" spans="1:35">
      <c r="A18" s="82">
        <v>10000</v>
      </c>
      <c r="B18" s="82">
        <v>1</v>
      </c>
      <c r="C18" s="19">
        <f ca="1">SUM(INDIRECT(C12):INDIRECT(C13))</f>
        <v>24</v>
      </c>
      <c r="D18" s="83">
        <f ca="1">SUM(INDIRECT(D12):INDIRECT(D13))</f>
        <v>27.231649999999998</v>
      </c>
      <c r="E18" s="83">
        <f ca="1">SUM(INDIRECT(E12):INDIRECT(E13))</f>
        <v>-0.21769425677484833</v>
      </c>
      <c r="F18" s="25">
        <f ca="1">SUM(INDIRECT(F12):INDIRECT(F13))</f>
        <v>27.231649999999998</v>
      </c>
      <c r="G18" s="25">
        <f ca="1">SUM(INDIRECT(G12):INDIRECT(G13))</f>
        <v>-0.21769425677484833</v>
      </c>
      <c r="H18" s="25">
        <f ca="1">SUM(INDIRECT(H12):INDIRECT(H13))</f>
        <v>82.565659087499995</v>
      </c>
      <c r="I18" s="25">
        <f ca="1">SUM(INDIRECT(I12):INDIRECT(I13))</f>
        <v>155.11988186900112</v>
      </c>
      <c r="J18" s="25">
        <f ca="1">SUM(INDIRECT(J12):INDIRECT(J13))</f>
        <v>422.64536811448482</v>
      </c>
      <c r="K18" s="25">
        <f ca="1">SUM(INDIRECT(K12):INDIRECT(K13))</f>
        <v>-1.3606950481906015</v>
      </c>
      <c r="L18" s="25">
        <f ca="1">SUM(INDIRECT(L12):INDIRECT(L13))</f>
        <v>-1.4460399519872507</v>
      </c>
      <c r="M18" s="19"/>
      <c r="N18" s="19">
        <f ca="1">SUM(INDIRECT(N12):INDIRECT(N13))</f>
        <v>1.4839460932523207E-3</v>
      </c>
      <c r="O18" s="19">
        <f ca="1">SQRT(SUM(INDIRECT(O12):INDIRECT(O13)))</f>
        <v>29674.251653854131</v>
      </c>
      <c r="P18" s="19">
        <f ca="1">SQRT(SUM(INDIRECT(P12):INDIRECT(P13)))</f>
        <v>16442.821483211297</v>
      </c>
      <c r="Q18" s="19">
        <f ca="1">SQRT(SUM(INDIRECT(Q12):INDIRECT(Q13)))</f>
        <v>10039.271149789305</v>
      </c>
      <c r="R18" s="19"/>
      <c r="S18" s="19"/>
      <c r="T18" s="19"/>
      <c r="U18" s="19">
        <v>2.6</v>
      </c>
      <c r="V18" s="19">
        <f t="shared" ca="1" si="0"/>
        <v>-2.5564307621884913E-2</v>
      </c>
      <c r="W18" s="19"/>
      <c r="X18" s="19"/>
      <c r="Y18" s="19"/>
      <c r="Z18" s="19"/>
      <c r="AA18" s="19">
        <v>18</v>
      </c>
      <c r="AB18" s="19" t="s">
        <v>132</v>
      </c>
      <c r="AC18" s="19"/>
      <c r="AD18" s="19"/>
      <c r="AE18" s="19"/>
      <c r="AF18" s="19"/>
      <c r="AG18" s="19"/>
      <c r="AH18" s="19"/>
      <c r="AI18" s="19"/>
    </row>
    <row r="19" spans="1:35">
      <c r="A19" s="84" t="s">
        <v>133</v>
      </c>
      <c r="B19" s="19"/>
      <c r="C19" s="19"/>
      <c r="D19" s="19"/>
      <c r="E19" s="19"/>
      <c r="F19" s="85" t="s">
        <v>134</v>
      </c>
      <c r="G19" s="85" t="s">
        <v>135</v>
      </c>
      <c r="H19" s="85" t="s">
        <v>136</v>
      </c>
      <c r="I19" s="85" t="s">
        <v>137</v>
      </c>
      <c r="J19" s="85" t="s">
        <v>138</v>
      </c>
      <c r="K19" s="85" t="s">
        <v>139</v>
      </c>
      <c r="L19" s="85" t="s">
        <v>140</v>
      </c>
      <c r="M19" s="86"/>
      <c r="N19" s="86"/>
      <c r="O19" s="86"/>
      <c r="P19" s="86"/>
      <c r="Q19" s="86"/>
      <c r="R19" s="19"/>
      <c r="S19" s="19"/>
      <c r="T19" s="19"/>
      <c r="U19" s="19">
        <v>2.8</v>
      </c>
      <c r="V19" s="19">
        <f t="shared" ca="1" si="0"/>
        <v>-2.1817375024073826E-2</v>
      </c>
      <c r="W19" s="19"/>
      <c r="X19" s="19"/>
      <c r="Y19" s="19"/>
      <c r="Z19" s="19"/>
      <c r="AA19" s="19">
        <v>19</v>
      </c>
      <c r="AB19" s="19" t="s">
        <v>141</v>
      </c>
      <c r="AC19" s="19"/>
      <c r="AD19" s="19"/>
      <c r="AE19" s="19"/>
      <c r="AF19" s="19"/>
      <c r="AG19" s="19"/>
      <c r="AH19" s="19"/>
      <c r="AI19" s="19"/>
    </row>
    <row r="20" spans="1:35" ht="15" thickBot="1">
      <c r="A20" s="8" t="s">
        <v>142</v>
      </c>
      <c r="B20" s="8" t="s">
        <v>143</v>
      </c>
      <c r="C20" s="8" t="s">
        <v>156</v>
      </c>
      <c r="D20" s="8" t="s">
        <v>142</v>
      </c>
      <c r="E20" s="8" t="s">
        <v>143</v>
      </c>
      <c r="F20" s="8" t="s">
        <v>157</v>
      </c>
      <c r="G20" s="8" t="s">
        <v>158</v>
      </c>
      <c r="H20" s="8" t="s">
        <v>167</v>
      </c>
      <c r="I20" s="8" t="s">
        <v>168</v>
      </c>
      <c r="J20" s="8" t="s">
        <v>169</v>
      </c>
      <c r="K20" s="8" t="s">
        <v>159</v>
      </c>
      <c r="L20" s="8" t="s">
        <v>170</v>
      </c>
      <c r="M20" s="58" t="s">
        <v>144</v>
      </c>
      <c r="N20" s="8" t="s">
        <v>171</v>
      </c>
      <c r="O20" s="8" t="s">
        <v>145</v>
      </c>
      <c r="P20" s="8" t="s">
        <v>146</v>
      </c>
      <c r="Q20" s="8" t="s">
        <v>147</v>
      </c>
      <c r="R20" s="55" t="s">
        <v>148</v>
      </c>
      <c r="S20" s="19"/>
      <c r="T20" s="19"/>
      <c r="U20" s="19">
        <v>3</v>
      </c>
      <c r="V20" s="19">
        <f t="shared" ca="1" si="0"/>
        <v>-1.730500951512555E-2</v>
      </c>
      <c r="W20" s="19"/>
      <c r="X20" s="19"/>
      <c r="Y20" s="19"/>
      <c r="Z20" s="19"/>
      <c r="AA20" s="19">
        <v>20</v>
      </c>
      <c r="AB20" s="19" t="s">
        <v>149</v>
      </c>
      <c r="AC20" s="19"/>
      <c r="AD20" s="19"/>
      <c r="AE20" s="19"/>
      <c r="AF20" s="19"/>
      <c r="AG20" s="19"/>
      <c r="AH20" s="19"/>
      <c r="AI20" s="19"/>
    </row>
    <row r="21" spans="1:35">
      <c r="A21" s="87">
        <v>-16987.5</v>
      </c>
      <c r="B21" s="87">
        <v>6.8446764846157748E-2</v>
      </c>
      <c r="C21" s="87">
        <v>1</v>
      </c>
      <c r="D21" s="89">
        <f t="shared" ref="D21:D84" si="5">A21/A$18</f>
        <v>-1.69875</v>
      </c>
      <c r="E21" s="89">
        <f t="shared" ref="E21:E84" si="6">B21/B$18</f>
        <v>6.8446764846157748E-2</v>
      </c>
      <c r="F21" s="31">
        <f t="shared" ref="F21:F84" si="7">$C21*D21</f>
        <v>-1.69875</v>
      </c>
      <c r="G21" s="31">
        <f t="shared" ref="G21:G84" si="8">$C21*E21</f>
        <v>6.8446764846157748E-2</v>
      </c>
      <c r="H21" s="31">
        <f t="shared" ref="H21:H84" si="9">C21*D21*D21</f>
        <v>2.8857515624999999</v>
      </c>
      <c r="I21" s="31">
        <f t="shared" ref="I21:I84" si="10">C21*D21*D21*D21</f>
        <v>-4.9021704667968748</v>
      </c>
      <c r="J21" s="31">
        <f t="shared" ref="J21:J84" si="11">C21*D21*D21*D21*D21</f>
        <v>8.327562080471191</v>
      </c>
      <c r="K21" s="31">
        <f t="shared" ref="K21:K84" si="12">C21*E21*D21</f>
        <v>-0.11627394178241048</v>
      </c>
      <c r="L21" s="31">
        <f t="shared" ref="L21:L84" si="13">C21*E21*D21*D21</f>
        <v>0.19752035860286979</v>
      </c>
      <c r="M21" s="31">
        <f t="shared" ref="M21:M84" ca="1" si="14">+E$4+E$5*D21+E$6*D21^2</f>
        <v>7.8933913159801375E-2</v>
      </c>
      <c r="N21" s="31">
        <f t="shared" ref="N21:N84" ca="1" si="15">C21*(M21-E21)^2</f>
        <v>1.0998027975235836E-4</v>
      </c>
      <c r="O21" s="52">
        <f t="shared" ref="O21:O84" ca="1" si="16">(C21*O$1-O$2*F21+O$3*H21)^2</f>
        <v>1313101.2868006385</v>
      </c>
      <c r="P21" s="31">
        <f t="shared" ref="P21:P84" ca="1" si="17">(-C21*O$2+O$4*F21-O$5*H21)^2</f>
        <v>74088299.85596849</v>
      </c>
      <c r="Q21" s="31">
        <f t="shared" ref="Q21:Q84" ca="1" si="18">+(C21*O$3-F21*O$5+H21*O$6)^2</f>
        <v>12181645.747181391</v>
      </c>
      <c r="R21" s="19">
        <f t="shared" ref="R21:R84" ca="1" si="19">+E21-M21</f>
        <v>-1.0487148313643627E-2</v>
      </c>
      <c r="S21" s="19"/>
      <c r="T21" s="19"/>
      <c r="U21" s="19"/>
      <c r="V21" s="19"/>
      <c r="W21" s="19"/>
      <c r="X21" s="19"/>
      <c r="Y21" s="19"/>
      <c r="Z21" s="19"/>
      <c r="AA21" s="19">
        <v>21</v>
      </c>
      <c r="AB21" s="19" t="s">
        <v>150</v>
      </c>
      <c r="AC21" s="19"/>
      <c r="AD21" s="19"/>
      <c r="AE21" s="19"/>
      <c r="AF21" s="19"/>
      <c r="AG21" s="19"/>
      <c r="AH21" s="19"/>
      <c r="AI21" s="19"/>
    </row>
    <row r="22" spans="1:35">
      <c r="A22" s="87">
        <v>-16963</v>
      </c>
      <c r="B22" s="87">
        <v>7.2952713584527373E-2</v>
      </c>
      <c r="C22" s="87">
        <v>1</v>
      </c>
      <c r="D22" s="89">
        <f t="shared" si="5"/>
        <v>-1.6962999999999999</v>
      </c>
      <c r="E22" s="89">
        <f t="shared" si="6"/>
        <v>7.2952713584527373E-2</v>
      </c>
      <c r="F22" s="31">
        <f t="shared" si="7"/>
        <v>-1.6962999999999999</v>
      </c>
      <c r="G22" s="31">
        <f t="shared" si="8"/>
        <v>7.2952713584527373E-2</v>
      </c>
      <c r="H22" s="31">
        <f t="shared" si="9"/>
        <v>2.8774336899999997</v>
      </c>
      <c r="I22" s="31">
        <f t="shared" si="10"/>
        <v>-4.8809907683469991</v>
      </c>
      <c r="J22" s="31">
        <f t="shared" si="11"/>
        <v>8.2796246403470146</v>
      </c>
      <c r="K22" s="31">
        <f t="shared" si="12"/>
        <v>-0.12374968805343378</v>
      </c>
      <c r="L22" s="31">
        <f t="shared" si="13"/>
        <v>0.20991659584503972</v>
      </c>
      <c r="M22" s="31">
        <f t="shared" ca="1" si="14"/>
        <v>7.8773644949418464E-2</v>
      </c>
      <c r="N22" s="31">
        <f t="shared" ca="1" si="15"/>
        <v>3.3883241954772861E-5</v>
      </c>
      <c r="O22" s="52">
        <f t="shared" ca="1" si="16"/>
        <v>1370432.1339156309</v>
      </c>
      <c r="P22" s="31">
        <f t="shared" ca="1" si="17"/>
        <v>73737287.89880462</v>
      </c>
      <c r="Q22" s="31">
        <f t="shared" ca="1" si="18"/>
        <v>12084624.876284627</v>
      </c>
      <c r="R22" s="19">
        <f t="shared" ca="1" si="19"/>
        <v>-5.820931364891091E-3</v>
      </c>
      <c r="S22" s="19"/>
      <c r="T22" s="19"/>
      <c r="U22" s="19"/>
      <c r="V22" s="19"/>
      <c r="W22" s="19"/>
      <c r="X22" s="19"/>
      <c r="Y22" s="19"/>
      <c r="Z22" s="19"/>
      <c r="AA22" s="19">
        <v>22</v>
      </c>
      <c r="AB22" s="19" t="s">
        <v>85</v>
      </c>
      <c r="AC22" s="19"/>
      <c r="AD22" s="19"/>
      <c r="AE22" s="19"/>
      <c r="AF22" s="19"/>
      <c r="AG22" s="19"/>
      <c r="AH22" s="19"/>
      <c r="AI22" s="19"/>
    </row>
    <row r="23" spans="1:35">
      <c r="A23" s="87">
        <v>-15328</v>
      </c>
      <c r="B23" s="87">
        <v>6.920684394572163E-2</v>
      </c>
      <c r="C23" s="87">
        <v>1</v>
      </c>
      <c r="D23" s="89">
        <f t="shared" si="5"/>
        <v>-1.5327999999999999</v>
      </c>
      <c r="E23" s="89">
        <f t="shared" si="6"/>
        <v>6.920684394572163E-2</v>
      </c>
      <c r="F23" s="31">
        <f t="shared" si="7"/>
        <v>-1.5327999999999999</v>
      </c>
      <c r="G23" s="31">
        <f t="shared" si="8"/>
        <v>6.920684394572163E-2</v>
      </c>
      <c r="H23" s="31">
        <f t="shared" si="9"/>
        <v>2.3494758399999998</v>
      </c>
      <c r="I23" s="31">
        <f t="shared" si="10"/>
        <v>-3.6012765675519995</v>
      </c>
      <c r="J23" s="31">
        <f t="shared" si="11"/>
        <v>5.520036722743705</v>
      </c>
      <c r="K23" s="31">
        <f t="shared" si="12"/>
        <v>-0.10608025040000212</v>
      </c>
      <c r="L23" s="31">
        <f t="shared" si="13"/>
        <v>0.16259980781312325</v>
      </c>
      <c r="M23" s="31">
        <f t="shared" ca="1" si="14"/>
        <v>6.8337799456550788E-2</v>
      </c>
      <c r="N23" s="31">
        <f t="shared" ca="1" si="15"/>
        <v>7.5523832415820986E-7</v>
      </c>
      <c r="O23" s="52">
        <f t="shared" ca="1" si="16"/>
        <v>7572782.0455968175</v>
      </c>
      <c r="P23" s="31">
        <f t="shared" ca="1" si="17"/>
        <v>52776056.135217063</v>
      </c>
      <c r="Q23" s="31">
        <f t="shared" ca="1" si="18"/>
        <v>6659201.7576827127</v>
      </c>
      <c r="R23" s="19">
        <f t="shared" ca="1" si="19"/>
        <v>8.6904448917084209E-4</v>
      </c>
      <c r="S23" s="19"/>
      <c r="T23" s="19"/>
      <c r="U23" s="19"/>
      <c r="V23" s="19"/>
      <c r="W23" s="19"/>
      <c r="X23" s="19"/>
      <c r="Y23" s="19"/>
      <c r="Z23" s="19"/>
      <c r="AA23" s="19">
        <v>23</v>
      </c>
      <c r="AB23" s="19" t="s">
        <v>151</v>
      </c>
      <c r="AC23" s="19"/>
      <c r="AD23" s="19"/>
      <c r="AE23" s="19"/>
      <c r="AF23" s="19"/>
      <c r="AG23" s="19"/>
      <c r="AH23" s="19"/>
      <c r="AI23" s="19"/>
    </row>
    <row r="24" spans="1:35">
      <c r="A24" s="87">
        <v>-7235</v>
      </c>
      <c r="B24" s="87">
        <v>4.3686157099728007E-2</v>
      </c>
      <c r="C24" s="87">
        <v>1</v>
      </c>
      <c r="D24" s="89">
        <f t="shared" si="5"/>
        <v>-0.72350000000000003</v>
      </c>
      <c r="E24" s="89">
        <f t="shared" si="6"/>
        <v>4.3686157099728007E-2</v>
      </c>
      <c r="F24" s="31">
        <f t="shared" si="7"/>
        <v>-0.72350000000000003</v>
      </c>
      <c r="G24" s="31">
        <f t="shared" si="8"/>
        <v>4.3686157099728007E-2</v>
      </c>
      <c r="H24" s="31">
        <f t="shared" si="9"/>
        <v>0.52345225000000006</v>
      </c>
      <c r="I24" s="31">
        <f t="shared" si="10"/>
        <v>-0.37871770287500006</v>
      </c>
      <c r="J24" s="31">
        <f t="shared" si="11"/>
        <v>0.27400225803006256</v>
      </c>
      <c r="K24" s="31">
        <f t="shared" si="12"/>
        <v>-3.1606934661653215E-2</v>
      </c>
      <c r="L24" s="31">
        <f t="shared" si="13"/>
        <v>2.28676172277061E-2</v>
      </c>
      <c r="M24" s="31">
        <f t="shared" ca="1" si="14"/>
        <v>2.4214652598482576E-2</v>
      </c>
      <c r="N24" s="31">
        <f t="shared" ca="1" si="15"/>
        <v>3.7913948754202109E-4</v>
      </c>
      <c r="O24" s="52">
        <f t="shared" ca="1" si="16"/>
        <v>72884929.185000807</v>
      </c>
      <c r="P24" s="31">
        <f t="shared" ca="1" si="17"/>
        <v>3535247.0261772415</v>
      </c>
      <c r="Q24" s="31">
        <f t="shared" ca="1" si="18"/>
        <v>769208.36538470001</v>
      </c>
      <c r="R24" s="19">
        <f t="shared" ca="1" si="19"/>
        <v>1.9471504501245431E-2</v>
      </c>
      <c r="S24" s="19"/>
      <c r="T24" s="19"/>
      <c r="U24" s="19"/>
      <c r="V24" s="19"/>
      <c r="W24" s="19"/>
      <c r="X24" s="19"/>
      <c r="Y24" s="19"/>
      <c r="Z24" s="19"/>
      <c r="AA24" s="19">
        <v>24</v>
      </c>
      <c r="AB24" s="19" t="s">
        <v>142</v>
      </c>
      <c r="AC24" s="19"/>
      <c r="AD24" s="19"/>
      <c r="AE24" s="19"/>
      <c r="AF24" s="19"/>
      <c r="AG24" s="19"/>
      <c r="AH24" s="19"/>
      <c r="AI24" s="19"/>
    </row>
    <row r="25" spans="1:35">
      <c r="A25" s="87">
        <v>-7174.5</v>
      </c>
      <c r="B25" s="87">
        <v>4.4615132566832472E-2</v>
      </c>
      <c r="C25" s="87">
        <v>1</v>
      </c>
      <c r="D25" s="89">
        <f t="shared" si="5"/>
        <v>-0.71745000000000003</v>
      </c>
      <c r="E25" s="89">
        <f t="shared" si="6"/>
        <v>4.4615132566832472E-2</v>
      </c>
      <c r="F25" s="31">
        <f t="shared" si="7"/>
        <v>-0.71745000000000003</v>
      </c>
      <c r="G25" s="31">
        <f t="shared" si="8"/>
        <v>4.4615132566832472E-2</v>
      </c>
      <c r="H25" s="31">
        <f t="shared" si="9"/>
        <v>0.51473450250000008</v>
      </c>
      <c r="I25" s="31">
        <f t="shared" si="10"/>
        <v>-0.3692962688186251</v>
      </c>
      <c r="J25" s="31">
        <f t="shared" si="11"/>
        <v>0.26495160806392259</v>
      </c>
      <c r="K25" s="31">
        <f t="shared" si="12"/>
        <v>-3.2009126860073955E-2</v>
      </c>
      <c r="L25" s="31">
        <f t="shared" si="13"/>
        <v>2.296494806576006E-2</v>
      </c>
      <c r="M25" s="31">
        <f t="shared" ca="1" si="14"/>
        <v>2.3932003008887159E-2</v>
      </c>
      <c r="N25" s="31">
        <f t="shared" ca="1" si="15"/>
        <v>4.2779184831075108E-4</v>
      </c>
      <c r="O25" s="52">
        <f t="shared" ca="1" si="16"/>
        <v>73405926.428450048</v>
      </c>
      <c r="P25" s="31">
        <f t="shared" ca="1" si="17"/>
        <v>3412319.2901723888</v>
      </c>
      <c r="Q25" s="31">
        <f t="shared" ca="1" si="18"/>
        <v>804207.12223304168</v>
      </c>
      <c r="R25" s="19">
        <f t="shared" ca="1" si="19"/>
        <v>2.0683129557945313E-2</v>
      </c>
      <c r="S25" s="19"/>
      <c r="T25" s="19"/>
      <c r="U25" s="19"/>
      <c r="V25" s="19"/>
      <c r="W25" s="19"/>
      <c r="X25" s="19"/>
      <c r="Y25" s="19"/>
      <c r="Z25" s="19"/>
      <c r="AA25" s="19">
        <v>25</v>
      </c>
      <c r="AB25" s="19" t="s">
        <v>143</v>
      </c>
      <c r="AC25" s="19"/>
      <c r="AD25" s="19"/>
      <c r="AE25" s="19"/>
      <c r="AF25" s="19"/>
      <c r="AG25" s="19"/>
      <c r="AH25" s="19"/>
      <c r="AI25" s="19"/>
    </row>
    <row r="26" spans="1:35">
      <c r="A26" s="87">
        <v>0.5</v>
      </c>
      <c r="B26" s="87">
        <v>-2.7427357345004566E-3</v>
      </c>
      <c r="C26" s="87">
        <v>1</v>
      </c>
      <c r="D26" s="89">
        <f t="shared" si="5"/>
        <v>5.0000000000000002E-5</v>
      </c>
      <c r="E26" s="89">
        <f t="shared" si="6"/>
        <v>-2.7427357345004566E-3</v>
      </c>
      <c r="F26" s="31">
        <f t="shared" si="7"/>
        <v>5.0000000000000002E-5</v>
      </c>
      <c r="G26" s="31">
        <f t="shared" si="8"/>
        <v>-2.7427357345004566E-3</v>
      </c>
      <c r="H26" s="31">
        <f t="shared" si="9"/>
        <v>2.5000000000000001E-9</v>
      </c>
      <c r="I26" s="31">
        <f t="shared" si="10"/>
        <v>1.25E-13</v>
      </c>
      <c r="J26" s="31">
        <f t="shared" si="11"/>
        <v>6.2499999999999999E-18</v>
      </c>
      <c r="K26" s="31">
        <f t="shared" si="12"/>
        <v>-1.3713678672502284E-7</v>
      </c>
      <c r="L26" s="31">
        <f t="shared" si="13"/>
        <v>-6.8568393362511424E-12</v>
      </c>
      <c r="M26" s="31">
        <f t="shared" ca="1" si="14"/>
        <v>-4.6216830589504996E-3</v>
      </c>
      <c r="N26" s="31">
        <f t="shared" ca="1" si="15"/>
        <v>3.5304430480579752E-6</v>
      </c>
      <c r="O26" s="52">
        <f t="shared" ca="1" si="16"/>
        <v>117372967.41076167</v>
      </c>
      <c r="P26" s="31">
        <f t="shared" ca="1" si="17"/>
        <v>1685870.7661101331</v>
      </c>
      <c r="Q26" s="31">
        <f t="shared" ca="1" si="18"/>
        <v>6723604.6611058079</v>
      </c>
      <c r="R26" s="19">
        <f t="shared" ca="1" si="19"/>
        <v>1.878947324450043E-3</v>
      </c>
      <c r="S26" s="19"/>
      <c r="T26" s="19"/>
      <c r="U26" s="19"/>
      <c r="V26" s="19"/>
      <c r="W26" s="19"/>
      <c r="X26" s="19"/>
      <c r="Y26" s="19"/>
      <c r="Z26" s="19"/>
      <c r="AA26" s="19">
        <v>26</v>
      </c>
      <c r="AB26" s="19" t="s">
        <v>152</v>
      </c>
      <c r="AC26" s="19"/>
      <c r="AD26" s="19"/>
      <c r="AE26" s="19"/>
      <c r="AF26" s="19"/>
      <c r="AG26" s="19"/>
      <c r="AH26" s="19"/>
      <c r="AI26" s="19"/>
    </row>
    <row r="27" spans="1:35">
      <c r="A27" s="87">
        <v>3523</v>
      </c>
      <c r="B27" s="87">
        <v>-2.4716023697692435E-2</v>
      </c>
      <c r="C27" s="87">
        <v>1</v>
      </c>
      <c r="D27" s="89">
        <f t="shared" si="5"/>
        <v>0.3523</v>
      </c>
      <c r="E27" s="89">
        <f t="shared" si="6"/>
        <v>-2.4716023697692435E-2</v>
      </c>
      <c r="F27" s="31">
        <f t="shared" si="7"/>
        <v>0.3523</v>
      </c>
      <c r="G27" s="31">
        <f t="shared" si="8"/>
        <v>-2.4716023697692435E-2</v>
      </c>
      <c r="H27" s="31">
        <f t="shared" si="9"/>
        <v>0.12411529</v>
      </c>
      <c r="I27" s="31">
        <f t="shared" si="10"/>
        <v>4.3725816667000005E-2</v>
      </c>
      <c r="J27" s="31">
        <f t="shared" si="11"/>
        <v>1.5404605211784102E-2</v>
      </c>
      <c r="K27" s="31">
        <f t="shared" si="12"/>
        <v>-8.7074551486970454E-3</v>
      </c>
      <c r="L27" s="31">
        <f t="shared" si="13"/>
        <v>-3.0676364488859691E-3</v>
      </c>
      <c r="M27" s="31">
        <f t="shared" ca="1" si="14"/>
        <v>-1.5034476597203897E-2</v>
      </c>
      <c r="N27" s="31">
        <f t="shared" ca="1" si="15"/>
        <v>9.3732354258978018E-5</v>
      </c>
      <c r="O27" s="52">
        <f t="shared" ca="1" si="16"/>
        <v>120327000.20538922</v>
      </c>
      <c r="P27" s="31">
        <f t="shared" ca="1" si="17"/>
        <v>5230964.8690424412</v>
      </c>
      <c r="Q27" s="31">
        <f t="shared" ca="1" si="18"/>
        <v>8752555.1602603476</v>
      </c>
      <c r="R27" s="19">
        <f t="shared" ca="1" si="19"/>
        <v>-9.681547100488538E-3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87">
        <v>5179.5</v>
      </c>
      <c r="B28" s="87">
        <v>-2.9799530151649378E-2</v>
      </c>
      <c r="C28" s="87">
        <v>1</v>
      </c>
      <c r="D28" s="89">
        <f t="shared" si="5"/>
        <v>0.51795000000000002</v>
      </c>
      <c r="E28" s="89">
        <f t="shared" si="6"/>
        <v>-2.9799530151649378E-2</v>
      </c>
      <c r="F28" s="31">
        <f t="shared" si="7"/>
        <v>0.51795000000000002</v>
      </c>
      <c r="G28" s="31">
        <f t="shared" si="8"/>
        <v>-2.9799530151649378E-2</v>
      </c>
      <c r="H28" s="31">
        <f t="shared" si="9"/>
        <v>0.2682722025</v>
      </c>
      <c r="I28" s="31">
        <f t="shared" si="10"/>
        <v>0.138951587284875</v>
      </c>
      <c r="J28" s="31">
        <f t="shared" si="11"/>
        <v>7.1969974634201003E-2</v>
      </c>
      <c r="K28" s="31">
        <f t="shared" si="12"/>
        <v>-1.5434666642046796E-2</v>
      </c>
      <c r="L28" s="31">
        <f t="shared" si="13"/>
        <v>-7.9943855872481387E-3</v>
      </c>
      <c r="M28" s="31">
        <f t="shared" ca="1" si="14"/>
        <v>-1.9110391524890673E-2</v>
      </c>
      <c r="N28" s="31">
        <f t="shared" ca="1" si="15"/>
        <v>1.1425768458206497E-4</v>
      </c>
      <c r="O28" s="52">
        <f t="shared" ca="1" si="16"/>
        <v>116869799.69278264</v>
      </c>
      <c r="P28" s="31">
        <f t="shared" ca="1" si="17"/>
        <v>6893735.2230232777</v>
      </c>
      <c r="Q28" s="31">
        <f t="shared" ca="1" si="18"/>
        <v>9144349.7680699173</v>
      </c>
      <c r="R28" s="19">
        <f t="shared" ca="1" si="19"/>
        <v>-1.0689138626758705E-2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>
      <c r="A29" s="87">
        <v>5950.5</v>
      </c>
      <c r="B29" s="87">
        <v>-3.14980411567376E-2</v>
      </c>
      <c r="C29" s="87">
        <v>1</v>
      </c>
      <c r="D29" s="89">
        <f t="shared" si="5"/>
        <v>0.59504999999999997</v>
      </c>
      <c r="E29" s="89">
        <f t="shared" si="6"/>
        <v>-3.14980411567376E-2</v>
      </c>
      <c r="F29" s="31">
        <f t="shared" si="7"/>
        <v>0.59504999999999997</v>
      </c>
      <c r="G29" s="31">
        <f t="shared" si="8"/>
        <v>-3.14980411567376E-2</v>
      </c>
      <c r="H29" s="31">
        <f t="shared" si="9"/>
        <v>0.35408450249999995</v>
      </c>
      <c r="I29" s="31">
        <f t="shared" si="10"/>
        <v>0.21069798321262495</v>
      </c>
      <c r="J29" s="31">
        <f t="shared" si="11"/>
        <v>0.12537583491067247</v>
      </c>
      <c r="K29" s="31">
        <f t="shared" si="12"/>
        <v>-1.8742909390316708E-2</v>
      </c>
      <c r="L29" s="31">
        <f t="shared" si="13"/>
        <v>-1.1152968232707956E-2</v>
      </c>
      <c r="M29" s="31">
        <f t="shared" ca="1" si="14"/>
        <v>-2.0828408753715503E-2</v>
      </c>
      <c r="N29" s="31">
        <f t="shared" ca="1" si="15"/>
        <v>1.1384105561561908E-4</v>
      </c>
      <c r="O29" s="52">
        <f t="shared" ca="1" si="16"/>
        <v>114238133.55944721</v>
      </c>
      <c r="P29" s="31">
        <f t="shared" ca="1" si="17"/>
        <v>7592942.8520565489</v>
      </c>
      <c r="Q29" s="31">
        <f t="shared" ca="1" si="18"/>
        <v>9188394.5841198172</v>
      </c>
      <c r="R29" s="19">
        <f t="shared" ca="1" si="19"/>
        <v>-1.0669632403022097E-2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>
      <c r="A30" s="87">
        <v>5995.5</v>
      </c>
      <c r="B30" s="87">
        <v>-3.1044257753819693E-2</v>
      </c>
      <c r="C30" s="87">
        <v>1</v>
      </c>
      <c r="D30" s="89">
        <f t="shared" si="5"/>
        <v>0.59955000000000003</v>
      </c>
      <c r="E30" s="89">
        <f t="shared" si="6"/>
        <v>-3.1044257753819693E-2</v>
      </c>
      <c r="F30" s="31">
        <f t="shared" si="7"/>
        <v>0.59955000000000003</v>
      </c>
      <c r="G30" s="31">
        <f t="shared" si="8"/>
        <v>-3.1044257753819693E-2</v>
      </c>
      <c r="H30" s="31">
        <f t="shared" si="9"/>
        <v>0.35946020250000005</v>
      </c>
      <c r="I30" s="31">
        <f t="shared" si="10"/>
        <v>0.21551436440887503</v>
      </c>
      <c r="J30" s="31">
        <f t="shared" si="11"/>
        <v>0.12921163718134104</v>
      </c>
      <c r="K30" s="31">
        <f t="shared" si="12"/>
        <v>-1.8612584736302597E-2</v>
      </c>
      <c r="L30" s="31">
        <f t="shared" si="13"/>
        <v>-1.1159175178650222E-2</v>
      </c>
      <c r="M30" s="31">
        <f t="shared" ca="1" si="14"/>
        <v>-2.0925168795767675E-2</v>
      </c>
      <c r="N30" s="31">
        <f t="shared" ca="1" si="15"/>
        <v>1.0239596134097027E-4</v>
      </c>
      <c r="O30" s="52">
        <f t="shared" ca="1" si="16"/>
        <v>114065121.55240266</v>
      </c>
      <c r="P30" s="31">
        <f t="shared" ca="1" si="17"/>
        <v>7631803.8162534405</v>
      </c>
      <c r="Q30" s="31">
        <f t="shared" ca="1" si="18"/>
        <v>9188207.9395210668</v>
      </c>
      <c r="R30" s="19">
        <f t="shared" ca="1" si="19"/>
        <v>-1.0119088958052018E-2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>
      <c r="A31" s="87">
        <v>18357</v>
      </c>
      <c r="B31" s="87">
        <v>-2.7999956568237394E-2</v>
      </c>
      <c r="C31" s="87">
        <v>1</v>
      </c>
      <c r="D31" s="89">
        <f t="shared" si="5"/>
        <v>1.8357000000000001</v>
      </c>
      <c r="E31" s="89">
        <f t="shared" si="6"/>
        <v>-2.7999956568237394E-2</v>
      </c>
      <c r="F31" s="31">
        <f t="shared" si="7"/>
        <v>1.8357000000000001</v>
      </c>
      <c r="G31" s="31">
        <f t="shared" si="8"/>
        <v>-2.7999956568237394E-2</v>
      </c>
      <c r="H31" s="31">
        <f t="shared" si="9"/>
        <v>3.3697944900000003</v>
      </c>
      <c r="I31" s="31">
        <f t="shared" si="10"/>
        <v>6.1859317452930007</v>
      </c>
      <c r="J31" s="31">
        <f t="shared" si="11"/>
        <v>11.355514904834362</v>
      </c>
      <c r="K31" s="31">
        <f t="shared" si="12"/>
        <v>-5.1399520272313384E-2</v>
      </c>
      <c r="L31" s="31">
        <f t="shared" si="13"/>
        <v>-9.4354099363885682E-2</v>
      </c>
      <c r="M31" s="31">
        <f t="shared" ca="1" si="14"/>
        <v>-3.2831521211532586E-2</v>
      </c>
      <c r="N31" s="31">
        <f t="shared" ca="1" si="15"/>
        <v>2.334401690234019E-5</v>
      </c>
      <c r="O31" s="52">
        <f t="shared" ca="1" si="16"/>
        <v>20065053.58347531</v>
      </c>
      <c r="P31" s="31">
        <f t="shared" ca="1" si="17"/>
        <v>5933270.1767774094</v>
      </c>
      <c r="Q31" s="31">
        <f t="shared" ca="1" si="18"/>
        <v>1256703.5359848726</v>
      </c>
      <c r="R31" s="19">
        <f t="shared" ca="1" si="19"/>
        <v>4.8315646432951914E-3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>
      <c r="A32" s="87">
        <v>18377</v>
      </c>
      <c r="B32" s="87">
        <v>-2.8909386157465633E-2</v>
      </c>
      <c r="C32" s="87">
        <v>1</v>
      </c>
      <c r="D32" s="89">
        <f t="shared" si="5"/>
        <v>1.8376999999999999</v>
      </c>
      <c r="E32" s="89">
        <f t="shared" si="6"/>
        <v>-2.8909386157465633E-2</v>
      </c>
      <c r="F32" s="31">
        <f t="shared" si="7"/>
        <v>1.8376999999999999</v>
      </c>
      <c r="G32" s="31">
        <f t="shared" si="8"/>
        <v>-2.8909386157465633E-2</v>
      </c>
      <c r="H32" s="31">
        <f t="shared" si="9"/>
        <v>3.3771412899999995</v>
      </c>
      <c r="I32" s="31">
        <f t="shared" si="10"/>
        <v>6.2061725486329991</v>
      </c>
      <c r="J32" s="31">
        <f t="shared" si="11"/>
        <v>11.405083292622862</v>
      </c>
      <c r="K32" s="31">
        <f t="shared" si="12"/>
        <v>-5.3126778941574589E-2</v>
      </c>
      <c r="L32" s="31">
        <f t="shared" si="13"/>
        <v>-9.763108166093161E-2</v>
      </c>
      <c r="M32" s="31">
        <f t="shared" ca="1" si="14"/>
        <v>-3.2827091797163713E-2</v>
      </c>
      <c r="N32" s="31">
        <f t="shared" ca="1" si="15"/>
        <v>1.5348417479322142E-5</v>
      </c>
      <c r="O32" s="52">
        <f t="shared" ca="1" si="16"/>
        <v>19917923.622764394</v>
      </c>
      <c r="P32" s="31">
        <f t="shared" ca="1" si="17"/>
        <v>5912924.6233655196</v>
      </c>
      <c r="Q32" s="31">
        <f t="shared" ca="1" si="18"/>
        <v>1242927.8050258288</v>
      </c>
      <c r="R32" s="19">
        <f t="shared" ca="1" si="19"/>
        <v>3.9177056396980797E-3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>
      <c r="A33" s="87">
        <v>19154</v>
      </c>
      <c r="B33" s="87">
        <v>-2.9920726046839263E-2</v>
      </c>
      <c r="C33" s="87">
        <v>1</v>
      </c>
      <c r="D33" s="89">
        <f t="shared" si="5"/>
        <v>1.9154</v>
      </c>
      <c r="E33" s="89">
        <f t="shared" si="6"/>
        <v>-2.9920726046839263E-2</v>
      </c>
      <c r="F33" s="31">
        <f t="shared" si="7"/>
        <v>1.9154</v>
      </c>
      <c r="G33" s="31">
        <f t="shared" si="8"/>
        <v>-2.9920726046839263E-2</v>
      </c>
      <c r="H33" s="31">
        <f t="shared" si="9"/>
        <v>3.6687571600000002</v>
      </c>
      <c r="I33" s="31">
        <f t="shared" si="10"/>
        <v>7.0271374642640003</v>
      </c>
      <c r="J33" s="31">
        <f t="shared" si="11"/>
        <v>13.459779099051266</v>
      </c>
      <c r="K33" s="31">
        <f t="shared" si="12"/>
        <v>-5.7310158670115928E-2</v>
      </c>
      <c r="L33" s="31">
        <f t="shared" si="13"/>
        <v>-0.10977187791674005</v>
      </c>
      <c r="M33" s="31">
        <f t="shared" ca="1" si="14"/>
        <v>-3.2595757939752078E-2</v>
      </c>
      <c r="N33" s="31">
        <f t="shared" ca="1" si="15"/>
        <v>7.1557956281007156E-6</v>
      </c>
      <c r="O33" s="52">
        <f t="shared" ca="1" si="16"/>
        <v>14498485.961673843</v>
      </c>
      <c r="P33" s="31">
        <f t="shared" ca="1" si="17"/>
        <v>5108190.9699837295</v>
      </c>
      <c r="Q33" s="31">
        <f t="shared" ca="1" si="18"/>
        <v>753122.27484786208</v>
      </c>
      <c r="R33" s="19">
        <f t="shared" ca="1" si="19"/>
        <v>2.6750318929128145E-3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>
      <c r="A34" s="87">
        <v>19752</v>
      </c>
      <c r="B34" s="87">
        <v>-2.823267102940008E-2</v>
      </c>
      <c r="C34" s="87">
        <v>1</v>
      </c>
      <c r="D34" s="89">
        <f t="shared" si="5"/>
        <v>1.9752000000000001</v>
      </c>
      <c r="E34" s="89">
        <f t="shared" si="6"/>
        <v>-2.823267102940008E-2</v>
      </c>
      <c r="F34" s="31">
        <f t="shared" si="7"/>
        <v>1.9752000000000001</v>
      </c>
      <c r="G34" s="31">
        <f t="shared" si="8"/>
        <v>-2.823267102940008E-2</v>
      </c>
      <c r="H34" s="31">
        <f t="shared" si="9"/>
        <v>3.9014150400000003</v>
      </c>
      <c r="I34" s="31">
        <f t="shared" si="10"/>
        <v>7.7060749870080008</v>
      </c>
      <c r="J34" s="31">
        <f t="shared" si="11"/>
        <v>15.221039314338203</v>
      </c>
      <c r="K34" s="31">
        <f t="shared" si="12"/>
        <v>-5.5765171817271038E-2</v>
      </c>
      <c r="L34" s="31">
        <f t="shared" si="13"/>
        <v>-0.11014736737347376</v>
      </c>
      <c r="M34" s="31">
        <f t="shared" ca="1" si="14"/>
        <v>-3.2339045058969243E-2</v>
      </c>
      <c r="N34" s="31">
        <f t="shared" ca="1" si="15"/>
        <v>1.686230767072008E-5</v>
      </c>
      <c r="O34" s="52">
        <f t="shared" ca="1" si="16"/>
        <v>10771918.018469326</v>
      </c>
      <c r="P34" s="31">
        <f t="shared" ca="1" si="17"/>
        <v>4477458.431106776</v>
      </c>
      <c r="Q34" s="31">
        <f t="shared" ca="1" si="18"/>
        <v>445557.79243673285</v>
      </c>
      <c r="R34" s="19">
        <f t="shared" ca="1" si="19"/>
        <v>4.1063740295691625E-3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>
      <c r="A35" s="87">
        <v>19868.5</v>
      </c>
      <c r="B35" s="87">
        <v>-2.9690098439459689E-2</v>
      </c>
      <c r="C35" s="87">
        <v>1</v>
      </c>
      <c r="D35" s="89">
        <f t="shared" si="5"/>
        <v>1.98685</v>
      </c>
      <c r="E35" s="89">
        <f t="shared" si="6"/>
        <v>-2.9690098439459689E-2</v>
      </c>
      <c r="F35" s="31">
        <f t="shared" si="7"/>
        <v>1.98685</v>
      </c>
      <c r="G35" s="31">
        <f t="shared" si="8"/>
        <v>-2.9690098439459689E-2</v>
      </c>
      <c r="H35" s="31">
        <f t="shared" si="9"/>
        <v>3.9475729225</v>
      </c>
      <c r="I35" s="31">
        <f t="shared" si="10"/>
        <v>7.8432352610691254</v>
      </c>
      <c r="J35" s="31">
        <f t="shared" si="11"/>
        <v>15.583331978455192</v>
      </c>
      <c r="K35" s="31">
        <f t="shared" si="12"/>
        <v>-5.8989772084440485E-2</v>
      </c>
      <c r="L35" s="31">
        <f t="shared" si="13"/>
        <v>-0.11720382866597058</v>
      </c>
      <c r="M35" s="31">
        <f t="shared" ca="1" si="14"/>
        <v>-3.2281069010968472E-2</v>
      </c>
      <c r="N35" s="31">
        <f t="shared" ca="1" si="15"/>
        <v>6.7131285024245486E-6</v>
      </c>
      <c r="O35" s="52">
        <f t="shared" ca="1" si="16"/>
        <v>10096512.501456359</v>
      </c>
      <c r="P35" s="31">
        <f t="shared" ca="1" si="17"/>
        <v>4354293.3504243735</v>
      </c>
      <c r="Q35" s="31">
        <f t="shared" ca="1" si="18"/>
        <v>393684.02496278286</v>
      </c>
      <c r="R35" s="19">
        <f t="shared" ca="1" si="19"/>
        <v>2.5909705715087827E-3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>
      <c r="A36" s="87">
        <v>20854</v>
      </c>
      <c r="B36" s="87">
        <v>-2.7922241883061361E-2</v>
      </c>
      <c r="C36" s="87">
        <v>1</v>
      </c>
      <c r="D36" s="89">
        <f t="shared" si="5"/>
        <v>2.0853999999999999</v>
      </c>
      <c r="E36" s="89">
        <f t="shared" si="6"/>
        <v>-2.7922241883061361E-2</v>
      </c>
      <c r="F36" s="31">
        <f t="shared" si="7"/>
        <v>2.0853999999999999</v>
      </c>
      <c r="G36" s="31">
        <f t="shared" si="8"/>
        <v>-2.7922241883061361E-2</v>
      </c>
      <c r="H36" s="31">
        <f t="shared" si="9"/>
        <v>4.3488931599999994</v>
      </c>
      <c r="I36" s="31">
        <f t="shared" si="10"/>
        <v>9.0691817958639991</v>
      </c>
      <c r="J36" s="31">
        <f t="shared" si="11"/>
        <v>18.912871717094784</v>
      </c>
      <c r="K36" s="31">
        <f t="shared" si="12"/>
        <v>-5.8229043222936157E-2</v>
      </c>
      <c r="L36" s="31">
        <f t="shared" si="13"/>
        <v>-0.12143084673711106</v>
      </c>
      <c r="M36" s="31">
        <f t="shared" ca="1" si="14"/>
        <v>-3.1686726906296862E-2</v>
      </c>
      <c r="N36" s="31">
        <f t="shared" ca="1" si="15"/>
        <v>1.4171347490164397E-5</v>
      </c>
      <c r="O36" s="52">
        <f t="shared" ca="1" si="16"/>
        <v>5129557.411429923</v>
      </c>
      <c r="P36" s="31">
        <f t="shared" ca="1" si="17"/>
        <v>3322502.4335097908</v>
      </c>
      <c r="Q36" s="31">
        <f t="shared" ca="1" si="18"/>
        <v>75685.47003471131</v>
      </c>
      <c r="R36" s="19">
        <f t="shared" ca="1" si="19"/>
        <v>3.7644850232355018E-3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>
      <c r="A37" s="87">
        <v>22410.5</v>
      </c>
      <c r="B37" s="87">
        <v>-3.0758600347326137E-2</v>
      </c>
      <c r="C37" s="87">
        <v>1</v>
      </c>
      <c r="D37" s="89">
        <f t="shared" si="5"/>
        <v>2.24105</v>
      </c>
      <c r="E37" s="89">
        <f t="shared" si="6"/>
        <v>-3.0758600347326137E-2</v>
      </c>
      <c r="F37" s="31">
        <f t="shared" si="7"/>
        <v>2.24105</v>
      </c>
      <c r="G37" s="31">
        <f t="shared" si="8"/>
        <v>-3.0758600347326137E-2</v>
      </c>
      <c r="H37" s="31">
        <f t="shared" si="9"/>
        <v>5.0223051024999998</v>
      </c>
      <c r="I37" s="31">
        <f t="shared" si="10"/>
        <v>11.255236849957624</v>
      </c>
      <c r="J37" s="31">
        <f t="shared" si="11"/>
        <v>25.223548542597534</v>
      </c>
      <c r="K37" s="31">
        <f t="shared" si="12"/>
        <v>-6.8931561308375244E-2</v>
      </c>
      <c r="L37" s="31">
        <f t="shared" si="13"/>
        <v>-0.15447907547013434</v>
      </c>
      <c r="M37" s="31">
        <f t="shared" ca="1" si="14"/>
        <v>-3.0369456019520319E-2</v>
      </c>
      <c r="N37" s="31">
        <f t="shared" ca="1" si="15"/>
        <v>1.514333078634421E-7</v>
      </c>
      <c r="O37" s="52">
        <f t="shared" ca="1" si="16"/>
        <v>519585.25415737834</v>
      </c>
      <c r="P37" s="31">
        <f t="shared" ca="1" si="17"/>
        <v>1816016.175768679</v>
      </c>
      <c r="Q37" s="31">
        <f t="shared" ca="1" si="18"/>
        <v>109182.11559420032</v>
      </c>
      <c r="R37" s="19">
        <f t="shared" ca="1" si="19"/>
        <v>-3.891443278058182E-4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>
      <c r="A38" s="87">
        <v>23755</v>
      </c>
      <c r="B38" s="87">
        <v>-3.0875005082634743E-2</v>
      </c>
      <c r="C38" s="87">
        <v>1</v>
      </c>
      <c r="D38" s="89">
        <f t="shared" si="5"/>
        <v>2.3755000000000002</v>
      </c>
      <c r="E38" s="89">
        <f t="shared" si="6"/>
        <v>-3.0875005082634743E-2</v>
      </c>
      <c r="F38" s="31">
        <f t="shared" si="7"/>
        <v>2.3755000000000002</v>
      </c>
      <c r="G38" s="31">
        <f t="shared" si="8"/>
        <v>-3.0875005082634743E-2</v>
      </c>
      <c r="H38" s="31">
        <f t="shared" si="9"/>
        <v>5.6430002500000009</v>
      </c>
      <c r="I38" s="31">
        <f t="shared" si="10"/>
        <v>13.404947093875004</v>
      </c>
      <c r="J38" s="31">
        <f t="shared" si="11"/>
        <v>31.843451821500075</v>
      </c>
      <c r="K38" s="31">
        <f t="shared" si="12"/>
        <v>-7.3343574573798836E-2</v>
      </c>
      <c r="L38" s="31">
        <f t="shared" si="13"/>
        <v>-0.17422766140005916</v>
      </c>
      <c r="M38" s="31">
        <f t="shared" ca="1" si="14"/>
        <v>-2.8858415115557826E-2</v>
      </c>
      <c r="N38" s="31">
        <f t="shared" ca="1" si="15"/>
        <v>4.0666350953152844E-6</v>
      </c>
      <c r="O38" s="52">
        <f t="shared" ca="1" si="16"/>
        <v>509852.90763440437</v>
      </c>
      <c r="P38" s="31">
        <f t="shared" ca="1" si="17"/>
        <v>773748.35088743106</v>
      </c>
      <c r="Q38" s="31">
        <f t="shared" ca="1" si="18"/>
        <v>813340.07198873337</v>
      </c>
      <c r="R38" s="19">
        <f t="shared" ca="1" si="19"/>
        <v>-2.0165899670769177E-3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>
      <c r="A39" s="87">
        <v>23911</v>
      </c>
      <c r="B39" s="87">
        <v>-3.1208555941702798E-2</v>
      </c>
      <c r="C39" s="87">
        <v>1</v>
      </c>
      <c r="D39" s="89">
        <f t="shared" si="5"/>
        <v>2.3910999999999998</v>
      </c>
      <c r="E39" s="89">
        <f t="shared" si="6"/>
        <v>-3.1208555941702798E-2</v>
      </c>
      <c r="F39" s="31">
        <f t="shared" si="7"/>
        <v>2.3910999999999998</v>
      </c>
      <c r="G39" s="31">
        <f t="shared" si="8"/>
        <v>-3.1208555941702798E-2</v>
      </c>
      <c r="H39" s="31">
        <f t="shared" si="9"/>
        <v>5.7173592099999988</v>
      </c>
      <c r="I39" s="31">
        <f t="shared" si="10"/>
        <v>13.670777607030995</v>
      </c>
      <c r="J39" s="31">
        <f t="shared" si="11"/>
        <v>32.688196336171814</v>
      </c>
      <c r="K39" s="31">
        <f t="shared" si="12"/>
        <v>-7.4622778112205551E-2</v>
      </c>
      <c r="L39" s="31">
        <f t="shared" si="13"/>
        <v>-0.17843052474409468</v>
      </c>
      <c r="M39" s="31">
        <f t="shared" ca="1" si="14"/>
        <v>-2.8660695288081857E-2</v>
      </c>
      <c r="N39" s="31">
        <f t="shared" ca="1" si="15"/>
        <v>6.4915939102697291E-6</v>
      </c>
      <c r="O39" s="52">
        <f t="shared" ca="1" si="16"/>
        <v>786048.74527439685</v>
      </c>
      <c r="P39" s="31">
        <f t="shared" ca="1" si="17"/>
        <v>675488.15753933089</v>
      </c>
      <c r="Q39" s="31">
        <f t="shared" ca="1" si="18"/>
        <v>942953.4655335946</v>
      </c>
      <c r="R39" s="19">
        <f t="shared" ca="1" si="19"/>
        <v>-2.5478606536209411E-3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>
      <c r="A40" s="87">
        <v>24790.5</v>
      </c>
      <c r="B40" s="87">
        <v>-2.7980722516076639E-2</v>
      </c>
      <c r="C40" s="87">
        <v>1</v>
      </c>
      <c r="D40" s="89">
        <f t="shared" si="5"/>
        <v>2.47905</v>
      </c>
      <c r="E40" s="89">
        <f t="shared" si="6"/>
        <v>-2.7980722516076639E-2</v>
      </c>
      <c r="F40" s="31">
        <f t="shared" si="7"/>
        <v>2.47905</v>
      </c>
      <c r="G40" s="31">
        <f t="shared" si="8"/>
        <v>-2.7980722516076639E-2</v>
      </c>
      <c r="H40" s="31">
        <f t="shared" si="9"/>
        <v>6.1456889024999999</v>
      </c>
      <c r="I40" s="31">
        <f t="shared" si="10"/>
        <v>15.235470073742624</v>
      </c>
      <c r="J40" s="31">
        <f t="shared" si="11"/>
        <v>37.769492086311651</v>
      </c>
      <c r="K40" s="31">
        <f t="shared" si="12"/>
        <v>-6.9365610153479793E-2</v>
      </c>
      <c r="L40" s="31">
        <f t="shared" si="13"/>
        <v>-0.17196081585098408</v>
      </c>
      <c r="M40" s="31">
        <f t="shared" ca="1" si="14"/>
        <v>-2.7458849291064603E-2</v>
      </c>
      <c r="N40" s="31">
        <f t="shared" ca="1" si="15"/>
        <v>2.72351662984463E-7</v>
      </c>
      <c r="O40" s="52">
        <f t="shared" ca="1" si="16"/>
        <v>3545828.1435858817</v>
      </c>
      <c r="P40" s="31">
        <f t="shared" ca="1" si="17"/>
        <v>233168.35324676969</v>
      </c>
      <c r="Q40" s="31">
        <f t="shared" ca="1" si="18"/>
        <v>1883789.1310941647</v>
      </c>
      <c r="R40" s="19">
        <f t="shared" ca="1" si="19"/>
        <v>-5.2187322501203587E-4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>
      <c r="A41" s="87">
        <v>24792.5</v>
      </c>
      <c r="B41" s="87">
        <v>-2.5351665477501228E-2</v>
      </c>
      <c r="C41" s="87">
        <v>1</v>
      </c>
      <c r="D41" s="89">
        <f t="shared" si="5"/>
        <v>2.47925</v>
      </c>
      <c r="E41" s="89">
        <f t="shared" si="6"/>
        <v>-2.5351665477501228E-2</v>
      </c>
      <c r="F41" s="31">
        <f t="shared" si="7"/>
        <v>2.47925</v>
      </c>
      <c r="G41" s="31">
        <f t="shared" si="8"/>
        <v>-2.5351665477501228E-2</v>
      </c>
      <c r="H41" s="31">
        <f t="shared" si="9"/>
        <v>6.1466805624999994</v>
      </c>
      <c r="I41" s="31">
        <f t="shared" si="10"/>
        <v>15.239157784578124</v>
      </c>
      <c r="J41" s="31">
        <f t="shared" si="11"/>
        <v>37.781681937415314</v>
      </c>
      <c r="K41" s="31">
        <f t="shared" si="12"/>
        <v>-6.2853116635094922E-2</v>
      </c>
      <c r="L41" s="31">
        <f t="shared" si="13"/>
        <v>-0.15582858941755909</v>
      </c>
      <c r="M41" s="31">
        <f t="shared" ca="1" si="14"/>
        <v>-2.7455947587758912E-2</v>
      </c>
      <c r="N41" s="31">
        <f t="shared" ca="1" si="15"/>
        <v>4.4280031995505317E-6</v>
      </c>
      <c r="O41" s="52">
        <f t="shared" ca="1" si="16"/>
        <v>3554539.3089762689</v>
      </c>
      <c r="P41" s="31">
        <f t="shared" ca="1" si="17"/>
        <v>232399.38127012836</v>
      </c>
      <c r="Q41" s="31">
        <f t="shared" ca="1" si="18"/>
        <v>1886355.9867021285</v>
      </c>
      <c r="R41" s="19">
        <f t="shared" ca="1" si="19"/>
        <v>2.1042821102576839E-3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>
      <c r="A42" s="87">
        <v>24793</v>
      </c>
      <c r="B42" s="87">
        <v>-2.8394401218974963E-2</v>
      </c>
      <c r="C42" s="87">
        <v>1</v>
      </c>
      <c r="D42" s="89">
        <f t="shared" si="5"/>
        <v>2.4792999999999998</v>
      </c>
      <c r="E42" s="89">
        <f t="shared" si="6"/>
        <v>-2.8394401218974963E-2</v>
      </c>
      <c r="F42" s="31">
        <f t="shared" si="7"/>
        <v>2.4792999999999998</v>
      </c>
      <c r="G42" s="31">
        <f t="shared" si="8"/>
        <v>-2.8394401218974963E-2</v>
      </c>
      <c r="H42" s="31">
        <f t="shared" si="9"/>
        <v>6.1469284899999996</v>
      </c>
      <c r="I42" s="31">
        <f t="shared" si="10"/>
        <v>15.240079805256999</v>
      </c>
      <c r="J42" s="31">
        <f t="shared" si="11"/>
        <v>37.784729861173673</v>
      </c>
      <c r="K42" s="31">
        <f t="shared" si="12"/>
        <v>-7.0398238942204622E-2</v>
      </c>
      <c r="L42" s="31">
        <f t="shared" si="13"/>
        <v>-0.17453835380940791</v>
      </c>
      <c r="M42" s="31">
        <f t="shared" ca="1" si="14"/>
        <v>-2.7455222042333596E-2</v>
      </c>
      <c r="N42" s="31">
        <f t="shared" ca="1" si="15"/>
        <v>8.8205752583675512E-7</v>
      </c>
      <c r="O42" s="52">
        <f t="shared" ca="1" si="16"/>
        <v>3556718.8924806374</v>
      </c>
      <c r="P42" s="31">
        <f t="shared" ca="1" si="17"/>
        <v>232207.31896633806</v>
      </c>
      <c r="Q42" s="31">
        <f t="shared" ca="1" si="18"/>
        <v>1886998.0162529366</v>
      </c>
      <c r="R42" s="19">
        <f t="shared" ca="1" si="19"/>
        <v>-9.3917917664136652E-4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>
      <c r="A43" s="87">
        <v>27246</v>
      </c>
      <c r="B43" s="87">
        <v>-2.5155941417324357E-2</v>
      </c>
      <c r="C43" s="87">
        <v>1</v>
      </c>
      <c r="D43" s="89">
        <f t="shared" si="5"/>
        <v>2.7246000000000001</v>
      </c>
      <c r="E43" s="89">
        <f t="shared" si="6"/>
        <v>-2.5155941417324357E-2</v>
      </c>
      <c r="F43" s="31">
        <f t="shared" si="7"/>
        <v>2.7246000000000001</v>
      </c>
      <c r="G43" s="31">
        <f t="shared" si="8"/>
        <v>-2.5155941417324357E-2</v>
      </c>
      <c r="H43" s="31">
        <f t="shared" si="9"/>
        <v>7.4234451600000009</v>
      </c>
      <c r="I43" s="31">
        <f t="shared" si="10"/>
        <v>20.225918682936005</v>
      </c>
      <c r="J43" s="31">
        <f t="shared" si="11"/>
        <v>55.107538043527441</v>
      </c>
      <c r="K43" s="31">
        <f t="shared" si="12"/>
        <v>-6.8539877985641942E-2</v>
      </c>
      <c r="L43" s="31">
        <f t="shared" si="13"/>
        <v>-0.18674375155968004</v>
      </c>
      <c r="M43" s="31">
        <f t="shared" ca="1" si="14"/>
        <v>-2.3319857610084441E-2</v>
      </c>
      <c r="N43" s="31">
        <f t="shared" ca="1" si="15"/>
        <v>3.3712037472086252E-6</v>
      </c>
      <c r="O43" s="52">
        <f t="shared" ca="1" si="16"/>
        <v>23788736.681049444</v>
      </c>
      <c r="P43" s="31">
        <f t="shared" ca="1" si="17"/>
        <v>341465.7807707102</v>
      </c>
      <c r="Q43" s="31">
        <f t="shared" ca="1" si="18"/>
        <v>6733445.4932732023</v>
      </c>
      <c r="R43" s="19">
        <f t="shared" ca="1" si="19"/>
        <v>-1.836083807239916E-3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>
      <c r="A44" s="87">
        <v>27294.5</v>
      </c>
      <c r="B44" s="87">
        <v>-2.4401308197411709E-2</v>
      </c>
      <c r="C44" s="87">
        <v>1</v>
      </c>
      <c r="D44" s="89">
        <f t="shared" si="5"/>
        <v>2.7294499999999999</v>
      </c>
      <c r="E44" s="89">
        <f t="shared" si="6"/>
        <v>-2.4401308197411709E-2</v>
      </c>
      <c r="F44" s="31">
        <f t="shared" si="7"/>
        <v>2.7294499999999999</v>
      </c>
      <c r="G44" s="31">
        <f t="shared" si="8"/>
        <v>-2.4401308197411709E-2</v>
      </c>
      <c r="H44" s="31">
        <f t="shared" si="9"/>
        <v>7.4498973024999993</v>
      </c>
      <c r="I44" s="31">
        <f t="shared" si="10"/>
        <v>20.334122192308623</v>
      </c>
      <c r="J44" s="31">
        <f t="shared" si="11"/>
        <v>55.500969817796772</v>
      </c>
      <c r="K44" s="31">
        <f t="shared" si="12"/>
        <v>-6.6602150659425388E-2</v>
      </c>
      <c r="L44" s="31">
        <f t="shared" si="13"/>
        <v>-0.18178724011736863</v>
      </c>
      <c r="M44" s="31">
        <f t="shared" ca="1" si="14"/>
        <v>-2.3226486338376207E-2</v>
      </c>
      <c r="N44" s="31">
        <f t="shared" ca="1" si="15"/>
        <v>1.3802064004676328E-6</v>
      </c>
      <c r="O44" s="52">
        <f t="shared" ca="1" si="16"/>
        <v>24400256.683289733</v>
      </c>
      <c r="P44" s="31">
        <f t="shared" ca="1" si="17"/>
        <v>368717.09231239214</v>
      </c>
      <c r="Q44" s="31">
        <f t="shared" ca="1" si="18"/>
        <v>6867220.0534166666</v>
      </c>
      <c r="R44" s="19">
        <f t="shared" ca="1" si="19"/>
        <v>-1.174821859035502E-3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>
      <c r="A45" s="87"/>
      <c r="B45" s="87"/>
      <c r="C45" s="87"/>
      <c r="D45" s="89">
        <f t="shared" si="5"/>
        <v>0</v>
      </c>
      <c r="E45" s="89">
        <f t="shared" si="6"/>
        <v>0</v>
      </c>
      <c r="F45" s="31">
        <f t="shared" si="7"/>
        <v>0</v>
      </c>
      <c r="G45" s="31">
        <f t="shared" si="8"/>
        <v>0</v>
      </c>
      <c r="H45" s="31">
        <f t="shared" si="9"/>
        <v>0</v>
      </c>
      <c r="I45" s="31">
        <f t="shared" si="10"/>
        <v>0</v>
      </c>
      <c r="J45" s="31">
        <f t="shared" si="11"/>
        <v>0</v>
      </c>
      <c r="K45" s="31">
        <f t="shared" si="12"/>
        <v>0</v>
      </c>
      <c r="L45" s="31">
        <f t="shared" si="13"/>
        <v>0</v>
      </c>
      <c r="M45" s="31">
        <f t="shared" ca="1" si="14"/>
        <v>-4.6200364799446432E-3</v>
      </c>
      <c r="N45" s="31">
        <f t="shared" ca="1" si="15"/>
        <v>0</v>
      </c>
      <c r="O45" s="52">
        <f t="shared" ca="1" si="16"/>
        <v>0</v>
      </c>
      <c r="P45" s="31">
        <f t="shared" ca="1" si="17"/>
        <v>0</v>
      </c>
      <c r="Q45" s="31">
        <f t="shared" ca="1" si="18"/>
        <v>0</v>
      </c>
      <c r="R45" s="19">
        <f t="shared" ca="1" si="19"/>
        <v>4.6200364799446432E-3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>
      <c r="A46" s="87"/>
      <c r="B46" s="87"/>
      <c r="C46" s="87"/>
      <c r="D46" s="89">
        <f t="shared" si="5"/>
        <v>0</v>
      </c>
      <c r="E46" s="89">
        <f t="shared" si="6"/>
        <v>0</v>
      </c>
      <c r="F46" s="31">
        <f t="shared" si="7"/>
        <v>0</v>
      </c>
      <c r="G46" s="31">
        <f t="shared" si="8"/>
        <v>0</v>
      </c>
      <c r="H46" s="31">
        <f t="shared" si="9"/>
        <v>0</v>
      </c>
      <c r="I46" s="31">
        <f t="shared" si="10"/>
        <v>0</v>
      </c>
      <c r="J46" s="31">
        <f t="shared" si="11"/>
        <v>0</v>
      </c>
      <c r="K46" s="31">
        <f t="shared" si="12"/>
        <v>0</v>
      </c>
      <c r="L46" s="31">
        <f t="shared" si="13"/>
        <v>0</v>
      </c>
      <c r="M46" s="31">
        <f t="shared" ca="1" si="14"/>
        <v>-4.6200364799446432E-3</v>
      </c>
      <c r="N46" s="31">
        <f t="shared" ca="1" si="15"/>
        <v>0</v>
      </c>
      <c r="O46" s="52">
        <f t="shared" ca="1" si="16"/>
        <v>0</v>
      </c>
      <c r="P46" s="31">
        <f t="shared" ca="1" si="17"/>
        <v>0</v>
      </c>
      <c r="Q46" s="31">
        <f t="shared" ca="1" si="18"/>
        <v>0</v>
      </c>
      <c r="R46" s="19">
        <f t="shared" ca="1" si="19"/>
        <v>4.6200364799446432E-3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>
      <c r="A47" s="87"/>
      <c r="B47" s="87"/>
      <c r="C47" s="87"/>
      <c r="D47" s="89">
        <f t="shared" si="5"/>
        <v>0</v>
      </c>
      <c r="E47" s="89">
        <f t="shared" si="6"/>
        <v>0</v>
      </c>
      <c r="F47" s="31">
        <f t="shared" si="7"/>
        <v>0</v>
      </c>
      <c r="G47" s="31">
        <f t="shared" si="8"/>
        <v>0</v>
      </c>
      <c r="H47" s="31">
        <f t="shared" si="9"/>
        <v>0</v>
      </c>
      <c r="I47" s="31">
        <f t="shared" si="10"/>
        <v>0</v>
      </c>
      <c r="J47" s="31">
        <f t="shared" si="11"/>
        <v>0</v>
      </c>
      <c r="K47" s="31">
        <f t="shared" si="12"/>
        <v>0</v>
      </c>
      <c r="L47" s="31">
        <f t="shared" si="13"/>
        <v>0</v>
      </c>
      <c r="M47" s="31">
        <f t="shared" ca="1" si="14"/>
        <v>-4.6200364799446432E-3</v>
      </c>
      <c r="N47" s="31">
        <f t="shared" ca="1" si="15"/>
        <v>0</v>
      </c>
      <c r="O47" s="52">
        <f t="shared" ca="1" si="16"/>
        <v>0</v>
      </c>
      <c r="P47" s="31">
        <f t="shared" ca="1" si="17"/>
        <v>0</v>
      </c>
      <c r="Q47" s="31">
        <f t="shared" ca="1" si="18"/>
        <v>0</v>
      </c>
      <c r="R47" s="19">
        <f t="shared" ca="1" si="19"/>
        <v>4.6200364799446432E-3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87"/>
      <c r="B48" s="87"/>
      <c r="C48" s="87"/>
      <c r="D48" s="89">
        <f t="shared" si="5"/>
        <v>0</v>
      </c>
      <c r="E48" s="89">
        <f t="shared" si="6"/>
        <v>0</v>
      </c>
      <c r="F48" s="31">
        <f t="shared" si="7"/>
        <v>0</v>
      </c>
      <c r="G48" s="31">
        <f t="shared" si="8"/>
        <v>0</v>
      </c>
      <c r="H48" s="31">
        <f t="shared" si="9"/>
        <v>0</v>
      </c>
      <c r="I48" s="31">
        <f t="shared" si="10"/>
        <v>0</v>
      </c>
      <c r="J48" s="31">
        <f t="shared" si="11"/>
        <v>0</v>
      </c>
      <c r="K48" s="31">
        <f t="shared" si="12"/>
        <v>0</v>
      </c>
      <c r="L48" s="31">
        <f t="shared" si="13"/>
        <v>0</v>
      </c>
      <c r="M48" s="31">
        <f t="shared" ca="1" si="14"/>
        <v>-4.6200364799446432E-3</v>
      </c>
      <c r="N48" s="31">
        <f t="shared" ca="1" si="15"/>
        <v>0</v>
      </c>
      <c r="O48" s="52">
        <f t="shared" ca="1" si="16"/>
        <v>0</v>
      </c>
      <c r="P48" s="31">
        <f t="shared" ca="1" si="17"/>
        <v>0</v>
      </c>
      <c r="Q48" s="31">
        <f t="shared" ca="1" si="18"/>
        <v>0</v>
      </c>
      <c r="R48" s="19">
        <f t="shared" ca="1" si="19"/>
        <v>4.6200364799446432E-3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>
      <c r="A49" s="87"/>
      <c r="B49" s="87"/>
      <c r="C49" s="87"/>
      <c r="D49" s="89">
        <f t="shared" si="5"/>
        <v>0</v>
      </c>
      <c r="E49" s="89">
        <f t="shared" si="6"/>
        <v>0</v>
      </c>
      <c r="F49" s="31">
        <f t="shared" si="7"/>
        <v>0</v>
      </c>
      <c r="G49" s="31">
        <f t="shared" si="8"/>
        <v>0</v>
      </c>
      <c r="H49" s="31">
        <f t="shared" si="9"/>
        <v>0</v>
      </c>
      <c r="I49" s="31">
        <f t="shared" si="10"/>
        <v>0</v>
      </c>
      <c r="J49" s="31">
        <f t="shared" si="11"/>
        <v>0</v>
      </c>
      <c r="K49" s="31">
        <f t="shared" si="12"/>
        <v>0</v>
      </c>
      <c r="L49" s="31">
        <f t="shared" si="13"/>
        <v>0</v>
      </c>
      <c r="M49" s="31">
        <f t="shared" ca="1" si="14"/>
        <v>-4.6200364799446432E-3</v>
      </c>
      <c r="N49" s="31">
        <f t="shared" ca="1" si="15"/>
        <v>0</v>
      </c>
      <c r="O49" s="52">
        <f t="shared" ca="1" si="16"/>
        <v>0</v>
      </c>
      <c r="P49" s="31">
        <f t="shared" ca="1" si="17"/>
        <v>0</v>
      </c>
      <c r="Q49" s="31">
        <f t="shared" ca="1" si="18"/>
        <v>0</v>
      </c>
      <c r="R49" s="19">
        <f t="shared" ca="1" si="19"/>
        <v>4.6200364799446432E-3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>
      <c r="A50" s="87"/>
      <c r="B50" s="87"/>
      <c r="C50" s="87"/>
      <c r="D50" s="89">
        <f t="shared" si="5"/>
        <v>0</v>
      </c>
      <c r="E50" s="89">
        <f t="shared" si="6"/>
        <v>0</v>
      </c>
      <c r="F50" s="31">
        <f t="shared" si="7"/>
        <v>0</v>
      </c>
      <c r="G50" s="31">
        <f t="shared" si="8"/>
        <v>0</v>
      </c>
      <c r="H50" s="31">
        <f t="shared" si="9"/>
        <v>0</v>
      </c>
      <c r="I50" s="31">
        <f t="shared" si="10"/>
        <v>0</v>
      </c>
      <c r="J50" s="31">
        <f t="shared" si="11"/>
        <v>0</v>
      </c>
      <c r="K50" s="31">
        <f t="shared" si="12"/>
        <v>0</v>
      </c>
      <c r="L50" s="31">
        <f t="shared" si="13"/>
        <v>0</v>
      </c>
      <c r="M50" s="31">
        <f t="shared" ca="1" si="14"/>
        <v>-4.6200364799446432E-3</v>
      </c>
      <c r="N50" s="31">
        <f t="shared" ca="1" si="15"/>
        <v>0</v>
      </c>
      <c r="O50" s="52">
        <f t="shared" ca="1" si="16"/>
        <v>0</v>
      </c>
      <c r="P50" s="31">
        <f t="shared" ca="1" si="17"/>
        <v>0</v>
      </c>
      <c r="Q50" s="31">
        <f t="shared" ca="1" si="18"/>
        <v>0</v>
      </c>
      <c r="R50" s="19">
        <f t="shared" ca="1" si="19"/>
        <v>4.6200364799446432E-3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>
      <c r="A51" s="87"/>
      <c r="B51" s="87"/>
      <c r="C51" s="87"/>
      <c r="D51" s="89">
        <f t="shared" si="5"/>
        <v>0</v>
      </c>
      <c r="E51" s="89">
        <f t="shared" si="6"/>
        <v>0</v>
      </c>
      <c r="F51" s="31">
        <f t="shared" si="7"/>
        <v>0</v>
      </c>
      <c r="G51" s="31">
        <f t="shared" si="8"/>
        <v>0</v>
      </c>
      <c r="H51" s="31">
        <f t="shared" si="9"/>
        <v>0</v>
      </c>
      <c r="I51" s="31">
        <f t="shared" si="10"/>
        <v>0</v>
      </c>
      <c r="J51" s="31">
        <f t="shared" si="11"/>
        <v>0</v>
      </c>
      <c r="K51" s="31">
        <f t="shared" si="12"/>
        <v>0</v>
      </c>
      <c r="L51" s="31">
        <f t="shared" si="13"/>
        <v>0</v>
      </c>
      <c r="M51" s="31">
        <f t="shared" ca="1" si="14"/>
        <v>-4.6200364799446432E-3</v>
      </c>
      <c r="N51" s="31">
        <f t="shared" ca="1" si="15"/>
        <v>0</v>
      </c>
      <c r="O51" s="52">
        <f t="shared" ca="1" si="16"/>
        <v>0</v>
      </c>
      <c r="P51" s="31">
        <f t="shared" ca="1" si="17"/>
        <v>0</v>
      </c>
      <c r="Q51" s="31">
        <f t="shared" ca="1" si="18"/>
        <v>0</v>
      </c>
      <c r="R51" s="19">
        <f t="shared" ca="1" si="19"/>
        <v>4.6200364799446432E-3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>
      <c r="A52" s="87"/>
      <c r="B52" s="87"/>
      <c r="C52" s="87"/>
      <c r="D52" s="89">
        <f t="shared" si="5"/>
        <v>0</v>
      </c>
      <c r="E52" s="89">
        <f t="shared" si="6"/>
        <v>0</v>
      </c>
      <c r="F52" s="31">
        <f t="shared" si="7"/>
        <v>0</v>
      </c>
      <c r="G52" s="31">
        <f t="shared" si="8"/>
        <v>0</v>
      </c>
      <c r="H52" s="31">
        <f t="shared" si="9"/>
        <v>0</v>
      </c>
      <c r="I52" s="31">
        <f t="shared" si="10"/>
        <v>0</v>
      </c>
      <c r="J52" s="31">
        <f t="shared" si="11"/>
        <v>0</v>
      </c>
      <c r="K52" s="31">
        <f t="shared" si="12"/>
        <v>0</v>
      </c>
      <c r="L52" s="31">
        <f t="shared" si="13"/>
        <v>0</v>
      </c>
      <c r="M52" s="31">
        <f t="shared" ca="1" si="14"/>
        <v>-4.6200364799446432E-3</v>
      </c>
      <c r="N52" s="31">
        <f t="shared" ca="1" si="15"/>
        <v>0</v>
      </c>
      <c r="O52" s="52">
        <f t="shared" ca="1" si="16"/>
        <v>0</v>
      </c>
      <c r="P52" s="31">
        <f t="shared" ca="1" si="17"/>
        <v>0</v>
      </c>
      <c r="Q52" s="31">
        <f t="shared" ca="1" si="18"/>
        <v>0</v>
      </c>
      <c r="R52" s="19">
        <f t="shared" ca="1" si="19"/>
        <v>4.6200364799446432E-3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87"/>
      <c r="B53" s="87"/>
      <c r="C53" s="87"/>
      <c r="D53" s="89">
        <f t="shared" si="5"/>
        <v>0</v>
      </c>
      <c r="E53" s="89">
        <f t="shared" si="6"/>
        <v>0</v>
      </c>
      <c r="F53" s="31">
        <f t="shared" si="7"/>
        <v>0</v>
      </c>
      <c r="G53" s="31">
        <f t="shared" si="8"/>
        <v>0</v>
      </c>
      <c r="H53" s="31">
        <f t="shared" si="9"/>
        <v>0</v>
      </c>
      <c r="I53" s="31">
        <f t="shared" si="10"/>
        <v>0</v>
      </c>
      <c r="J53" s="31">
        <f t="shared" si="11"/>
        <v>0</v>
      </c>
      <c r="K53" s="31">
        <f t="shared" si="12"/>
        <v>0</v>
      </c>
      <c r="L53" s="31">
        <f t="shared" si="13"/>
        <v>0</v>
      </c>
      <c r="M53" s="31">
        <f t="shared" ca="1" si="14"/>
        <v>-4.6200364799446432E-3</v>
      </c>
      <c r="N53" s="31">
        <f t="shared" ca="1" si="15"/>
        <v>0</v>
      </c>
      <c r="O53" s="52">
        <f t="shared" ca="1" si="16"/>
        <v>0</v>
      </c>
      <c r="P53" s="31">
        <f t="shared" ca="1" si="17"/>
        <v>0</v>
      </c>
      <c r="Q53" s="31">
        <f t="shared" ca="1" si="18"/>
        <v>0</v>
      </c>
      <c r="R53" s="19">
        <f t="shared" ca="1" si="19"/>
        <v>4.6200364799446432E-3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87"/>
      <c r="B54" s="87"/>
      <c r="C54" s="87"/>
      <c r="D54" s="89">
        <f t="shared" si="5"/>
        <v>0</v>
      </c>
      <c r="E54" s="89">
        <f t="shared" si="6"/>
        <v>0</v>
      </c>
      <c r="F54" s="31">
        <f t="shared" si="7"/>
        <v>0</v>
      </c>
      <c r="G54" s="31">
        <f t="shared" si="8"/>
        <v>0</v>
      </c>
      <c r="H54" s="31">
        <f t="shared" si="9"/>
        <v>0</v>
      </c>
      <c r="I54" s="31">
        <f t="shared" si="10"/>
        <v>0</v>
      </c>
      <c r="J54" s="31">
        <f t="shared" si="11"/>
        <v>0</v>
      </c>
      <c r="K54" s="31">
        <f t="shared" si="12"/>
        <v>0</v>
      </c>
      <c r="L54" s="31">
        <f t="shared" si="13"/>
        <v>0</v>
      </c>
      <c r="M54" s="31">
        <f t="shared" ca="1" si="14"/>
        <v>-4.6200364799446432E-3</v>
      </c>
      <c r="N54" s="31">
        <f t="shared" ca="1" si="15"/>
        <v>0</v>
      </c>
      <c r="O54" s="52">
        <f t="shared" ca="1" si="16"/>
        <v>0</v>
      </c>
      <c r="P54" s="31">
        <f t="shared" ca="1" si="17"/>
        <v>0</v>
      </c>
      <c r="Q54" s="31">
        <f t="shared" ca="1" si="18"/>
        <v>0</v>
      </c>
      <c r="R54" s="19">
        <f t="shared" ca="1" si="19"/>
        <v>4.6200364799446432E-3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87"/>
      <c r="B55" s="87"/>
      <c r="C55" s="87"/>
      <c r="D55" s="89">
        <f t="shared" si="5"/>
        <v>0</v>
      </c>
      <c r="E55" s="89">
        <f t="shared" si="6"/>
        <v>0</v>
      </c>
      <c r="F55" s="31">
        <f t="shared" si="7"/>
        <v>0</v>
      </c>
      <c r="G55" s="31">
        <f t="shared" si="8"/>
        <v>0</v>
      </c>
      <c r="H55" s="31">
        <f t="shared" si="9"/>
        <v>0</v>
      </c>
      <c r="I55" s="31">
        <f t="shared" si="10"/>
        <v>0</v>
      </c>
      <c r="J55" s="31">
        <f t="shared" si="11"/>
        <v>0</v>
      </c>
      <c r="K55" s="31">
        <f t="shared" si="12"/>
        <v>0</v>
      </c>
      <c r="L55" s="31">
        <f t="shared" si="13"/>
        <v>0</v>
      </c>
      <c r="M55" s="31">
        <f t="shared" ca="1" si="14"/>
        <v>-4.6200364799446432E-3</v>
      </c>
      <c r="N55" s="31">
        <f t="shared" ca="1" si="15"/>
        <v>0</v>
      </c>
      <c r="O55" s="52">
        <f t="shared" ca="1" si="16"/>
        <v>0</v>
      </c>
      <c r="P55" s="31">
        <f t="shared" ca="1" si="17"/>
        <v>0</v>
      </c>
      <c r="Q55" s="31">
        <f t="shared" ca="1" si="18"/>
        <v>0</v>
      </c>
      <c r="R55" s="19">
        <f t="shared" ca="1" si="19"/>
        <v>4.6200364799446432E-3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87"/>
      <c r="B56" s="87"/>
      <c r="C56" s="87"/>
      <c r="D56" s="89">
        <f t="shared" si="5"/>
        <v>0</v>
      </c>
      <c r="E56" s="89">
        <f t="shared" si="6"/>
        <v>0</v>
      </c>
      <c r="F56" s="31">
        <f t="shared" si="7"/>
        <v>0</v>
      </c>
      <c r="G56" s="31">
        <f t="shared" si="8"/>
        <v>0</v>
      </c>
      <c r="H56" s="31">
        <f t="shared" si="9"/>
        <v>0</v>
      </c>
      <c r="I56" s="31">
        <f t="shared" si="10"/>
        <v>0</v>
      </c>
      <c r="J56" s="31">
        <f t="shared" si="11"/>
        <v>0</v>
      </c>
      <c r="K56" s="31">
        <f t="shared" si="12"/>
        <v>0</v>
      </c>
      <c r="L56" s="31">
        <f t="shared" si="13"/>
        <v>0</v>
      </c>
      <c r="M56" s="31">
        <f t="shared" ca="1" si="14"/>
        <v>-4.6200364799446432E-3</v>
      </c>
      <c r="N56" s="31">
        <f t="shared" ca="1" si="15"/>
        <v>0</v>
      </c>
      <c r="O56" s="52">
        <f t="shared" ca="1" si="16"/>
        <v>0</v>
      </c>
      <c r="P56" s="31">
        <f t="shared" ca="1" si="17"/>
        <v>0</v>
      </c>
      <c r="Q56" s="31">
        <f t="shared" ca="1" si="18"/>
        <v>0</v>
      </c>
      <c r="R56" s="19">
        <f t="shared" ca="1" si="19"/>
        <v>4.6200364799446432E-3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>
      <c r="A57" s="87"/>
      <c r="B57" s="87"/>
      <c r="C57" s="87"/>
      <c r="D57" s="89">
        <f t="shared" si="5"/>
        <v>0</v>
      </c>
      <c r="E57" s="89">
        <f t="shared" si="6"/>
        <v>0</v>
      </c>
      <c r="F57" s="31">
        <f t="shared" si="7"/>
        <v>0</v>
      </c>
      <c r="G57" s="31">
        <f t="shared" si="8"/>
        <v>0</v>
      </c>
      <c r="H57" s="31">
        <f t="shared" si="9"/>
        <v>0</v>
      </c>
      <c r="I57" s="31">
        <f t="shared" si="10"/>
        <v>0</v>
      </c>
      <c r="J57" s="31">
        <f t="shared" si="11"/>
        <v>0</v>
      </c>
      <c r="K57" s="31">
        <f t="shared" si="12"/>
        <v>0</v>
      </c>
      <c r="L57" s="31">
        <f t="shared" si="13"/>
        <v>0</v>
      </c>
      <c r="M57" s="31">
        <f t="shared" ca="1" si="14"/>
        <v>-4.6200364799446432E-3</v>
      </c>
      <c r="N57" s="31">
        <f t="shared" ca="1" si="15"/>
        <v>0</v>
      </c>
      <c r="O57" s="52">
        <f t="shared" ca="1" si="16"/>
        <v>0</v>
      </c>
      <c r="P57" s="31">
        <f t="shared" ca="1" si="17"/>
        <v>0</v>
      </c>
      <c r="Q57" s="31">
        <f t="shared" ca="1" si="18"/>
        <v>0</v>
      </c>
      <c r="R57" s="19">
        <f t="shared" ca="1" si="19"/>
        <v>4.6200364799446432E-3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>
      <c r="A58" s="87"/>
      <c r="B58" s="87"/>
      <c r="C58" s="87"/>
      <c r="D58" s="89">
        <f t="shared" si="5"/>
        <v>0</v>
      </c>
      <c r="E58" s="89">
        <f t="shared" si="6"/>
        <v>0</v>
      </c>
      <c r="F58" s="31">
        <f t="shared" si="7"/>
        <v>0</v>
      </c>
      <c r="G58" s="31">
        <f t="shared" si="8"/>
        <v>0</v>
      </c>
      <c r="H58" s="31">
        <f t="shared" si="9"/>
        <v>0</v>
      </c>
      <c r="I58" s="31">
        <f t="shared" si="10"/>
        <v>0</v>
      </c>
      <c r="J58" s="31">
        <f t="shared" si="11"/>
        <v>0</v>
      </c>
      <c r="K58" s="31">
        <f t="shared" si="12"/>
        <v>0</v>
      </c>
      <c r="L58" s="31">
        <f t="shared" si="13"/>
        <v>0</v>
      </c>
      <c r="M58" s="31">
        <f t="shared" ca="1" si="14"/>
        <v>-4.6200364799446432E-3</v>
      </c>
      <c r="N58" s="31">
        <f t="shared" ca="1" si="15"/>
        <v>0</v>
      </c>
      <c r="O58" s="52">
        <f t="shared" ca="1" si="16"/>
        <v>0</v>
      </c>
      <c r="P58" s="31">
        <f t="shared" ca="1" si="17"/>
        <v>0</v>
      </c>
      <c r="Q58" s="31">
        <f t="shared" ca="1" si="18"/>
        <v>0</v>
      </c>
      <c r="R58" s="19">
        <f t="shared" ca="1" si="19"/>
        <v>4.6200364799446432E-3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>
      <c r="A59" s="87"/>
      <c r="B59" s="87"/>
      <c r="C59" s="87"/>
      <c r="D59" s="89">
        <f t="shared" si="5"/>
        <v>0</v>
      </c>
      <c r="E59" s="89">
        <f t="shared" si="6"/>
        <v>0</v>
      </c>
      <c r="F59" s="31">
        <f t="shared" si="7"/>
        <v>0</v>
      </c>
      <c r="G59" s="31">
        <f t="shared" si="8"/>
        <v>0</v>
      </c>
      <c r="H59" s="31">
        <f t="shared" si="9"/>
        <v>0</v>
      </c>
      <c r="I59" s="31">
        <f t="shared" si="10"/>
        <v>0</v>
      </c>
      <c r="J59" s="31">
        <f t="shared" si="11"/>
        <v>0</v>
      </c>
      <c r="K59" s="31">
        <f t="shared" si="12"/>
        <v>0</v>
      </c>
      <c r="L59" s="31">
        <f t="shared" si="13"/>
        <v>0</v>
      </c>
      <c r="M59" s="31">
        <f t="shared" ca="1" si="14"/>
        <v>-4.6200364799446432E-3</v>
      </c>
      <c r="N59" s="31">
        <f t="shared" ca="1" si="15"/>
        <v>0</v>
      </c>
      <c r="O59" s="52">
        <f t="shared" ca="1" si="16"/>
        <v>0</v>
      </c>
      <c r="P59" s="31">
        <f t="shared" ca="1" si="17"/>
        <v>0</v>
      </c>
      <c r="Q59" s="31">
        <f t="shared" ca="1" si="18"/>
        <v>0</v>
      </c>
      <c r="R59" s="19">
        <f t="shared" ca="1" si="19"/>
        <v>4.6200364799446432E-3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>
      <c r="A60" s="87"/>
      <c r="B60" s="87"/>
      <c r="C60" s="87"/>
      <c r="D60" s="89">
        <f t="shared" si="5"/>
        <v>0</v>
      </c>
      <c r="E60" s="89">
        <f t="shared" si="6"/>
        <v>0</v>
      </c>
      <c r="F60" s="31">
        <f t="shared" si="7"/>
        <v>0</v>
      </c>
      <c r="G60" s="31">
        <f t="shared" si="8"/>
        <v>0</v>
      </c>
      <c r="H60" s="31">
        <f t="shared" si="9"/>
        <v>0</v>
      </c>
      <c r="I60" s="31">
        <f t="shared" si="10"/>
        <v>0</v>
      </c>
      <c r="J60" s="31">
        <f t="shared" si="11"/>
        <v>0</v>
      </c>
      <c r="K60" s="31">
        <f t="shared" si="12"/>
        <v>0</v>
      </c>
      <c r="L60" s="31">
        <f t="shared" si="13"/>
        <v>0</v>
      </c>
      <c r="M60" s="31">
        <f t="shared" ca="1" si="14"/>
        <v>-4.6200364799446432E-3</v>
      </c>
      <c r="N60" s="31">
        <f t="shared" ca="1" si="15"/>
        <v>0</v>
      </c>
      <c r="O60" s="52">
        <f t="shared" ca="1" si="16"/>
        <v>0</v>
      </c>
      <c r="P60" s="31">
        <f t="shared" ca="1" si="17"/>
        <v>0</v>
      </c>
      <c r="Q60" s="31">
        <f t="shared" ca="1" si="18"/>
        <v>0</v>
      </c>
      <c r="R60" s="19">
        <f t="shared" ca="1" si="19"/>
        <v>4.6200364799446432E-3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>
      <c r="A61" s="87"/>
      <c r="B61" s="87"/>
      <c r="C61" s="87"/>
      <c r="D61" s="89">
        <f t="shared" si="5"/>
        <v>0</v>
      </c>
      <c r="E61" s="89">
        <f t="shared" si="6"/>
        <v>0</v>
      </c>
      <c r="F61" s="31">
        <f t="shared" si="7"/>
        <v>0</v>
      </c>
      <c r="G61" s="31">
        <f t="shared" si="8"/>
        <v>0</v>
      </c>
      <c r="H61" s="31">
        <f t="shared" si="9"/>
        <v>0</v>
      </c>
      <c r="I61" s="31">
        <f t="shared" si="10"/>
        <v>0</v>
      </c>
      <c r="J61" s="31">
        <f t="shared" si="11"/>
        <v>0</v>
      </c>
      <c r="K61" s="31">
        <f t="shared" si="12"/>
        <v>0</v>
      </c>
      <c r="L61" s="31">
        <f t="shared" si="13"/>
        <v>0</v>
      </c>
      <c r="M61" s="31">
        <f t="shared" ca="1" si="14"/>
        <v>-4.6200364799446432E-3</v>
      </c>
      <c r="N61" s="31">
        <f t="shared" ca="1" si="15"/>
        <v>0</v>
      </c>
      <c r="O61" s="52">
        <f t="shared" ca="1" si="16"/>
        <v>0</v>
      </c>
      <c r="P61" s="31">
        <f t="shared" ca="1" si="17"/>
        <v>0</v>
      </c>
      <c r="Q61" s="31">
        <f t="shared" ca="1" si="18"/>
        <v>0</v>
      </c>
      <c r="R61" s="19">
        <f t="shared" ca="1" si="19"/>
        <v>4.6200364799446432E-3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>
      <c r="A62" s="87"/>
      <c r="B62" s="87"/>
      <c r="C62" s="87"/>
      <c r="D62" s="89">
        <f t="shared" si="5"/>
        <v>0</v>
      </c>
      <c r="E62" s="89">
        <f t="shared" si="6"/>
        <v>0</v>
      </c>
      <c r="F62" s="31">
        <f t="shared" si="7"/>
        <v>0</v>
      </c>
      <c r="G62" s="31">
        <f t="shared" si="8"/>
        <v>0</v>
      </c>
      <c r="H62" s="31">
        <f t="shared" si="9"/>
        <v>0</v>
      </c>
      <c r="I62" s="31">
        <f t="shared" si="10"/>
        <v>0</v>
      </c>
      <c r="J62" s="31">
        <f t="shared" si="11"/>
        <v>0</v>
      </c>
      <c r="K62" s="31">
        <f t="shared" si="12"/>
        <v>0</v>
      </c>
      <c r="L62" s="31">
        <f t="shared" si="13"/>
        <v>0</v>
      </c>
      <c r="M62" s="31">
        <f t="shared" ca="1" si="14"/>
        <v>-4.6200364799446432E-3</v>
      </c>
      <c r="N62" s="31">
        <f t="shared" ca="1" si="15"/>
        <v>0</v>
      </c>
      <c r="O62" s="52">
        <f t="shared" ca="1" si="16"/>
        <v>0</v>
      </c>
      <c r="P62" s="31">
        <f t="shared" ca="1" si="17"/>
        <v>0</v>
      </c>
      <c r="Q62" s="31">
        <f t="shared" ca="1" si="18"/>
        <v>0</v>
      </c>
      <c r="R62" s="19">
        <f t="shared" ca="1" si="19"/>
        <v>4.6200364799446432E-3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>
      <c r="A63" s="87"/>
      <c r="B63" s="87"/>
      <c r="C63" s="87"/>
      <c r="D63" s="89">
        <f t="shared" si="5"/>
        <v>0</v>
      </c>
      <c r="E63" s="89">
        <f t="shared" si="6"/>
        <v>0</v>
      </c>
      <c r="F63" s="31">
        <f t="shared" si="7"/>
        <v>0</v>
      </c>
      <c r="G63" s="31">
        <f t="shared" si="8"/>
        <v>0</v>
      </c>
      <c r="H63" s="31">
        <f t="shared" si="9"/>
        <v>0</v>
      </c>
      <c r="I63" s="31">
        <f t="shared" si="10"/>
        <v>0</v>
      </c>
      <c r="J63" s="31">
        <f t="shared" si="11"/>
        <v>0</v>
      </c>
      <c r="K63" s="31">
        <f t="shared" si="12"/>
        <v>0</v>
      </c>
      <c r="L63" s="31">
        <f t="shared" si="13"/>
        <v>0</v>
      </c>
      <c r="M63" s="31">
        <f t="shared" ca="1" si="14"/>
        <v>-4.6200364799446432E-3</v>
      </c>
      <c r="N63" s="31">
        <f t="shared" ca="1" si="15"/>
        <v>0</v>
      </c>
      <c r="O63" s="52">
        <f t="shared" ca="1" si="16"/>
        <v>0</v>
      </c>
      <c r="P63" s="31">
        <f t="shared" ca="1" si="17"/>
        <v>0</v>
      </c>
      <c r="Q63" s="31">
        <f t="shared" ca="1" si="18"/>
        <v>0</v>
      </c>
      <c r="R63" s="19">
        <f t="shared" ca="1" si="19"/>
        <v>4.6200364799446432E-3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87"/>
      <c r="B64" s="87"/>
      <c r="C64" s="87"/>
      <c r="D64" s="89">
        <f t="shared" si="5"/>
        <v>0</v>
      </c>
      <c r="E64" s="89">
        <f t="shared" si="6"/>
        <v>0</v>
      </c>
      <c r="F64" s="31">
        <f t="shared" si="7"/>
        <v>0</v>
      </c>
      <c r="G64" s="31">
        <f t="shared" si="8"/>
        <v>0</v>
      </c>
      <c r="H64" s="31">
        <f t="shared" si="9"/>
        <v>0</v>
      </c>
      <c r="I64" s="31">
        <f t="shared" si="10"/>
        <v>0</v>
      </c>
      <c r="J64" s="31">
        <f t="shared" si="11"/>
        <v>0</v>
      </c>
      <c r="K64" s="31">
        <f t="shared" si="12"/>
        <v>0</v>
      </c>
      <c r="L64" s="31">
        <f t="shared" si="13"/>
        <v>0</v>
      </c>
      <c r="M64" s="31">
        <f t="shared" ca="1" si="14"/>
        <v>-4.6200364799446432E-3</v>
      </c>
      <c r="N64" s="31">
        <f t="shared" ca="1" si="15"/>
        <v>0</v>
      </c>
      <c r="O64" s="52">
        <f t="shared" ca="1" si="16"/>
        <v>0</v>
      </c>
      <c r="P64" s="31">
        <f t="shared" ca="1" si="17"/>
        <v>0</v>
      </c>
      <c r="Q64" s="31">
        <f t="shared" ca="1" si="18"/>
        <v>0</v>
      </c>
      <c r="R64" s="19">
        <f t="shared" ca="1" si="19"/>
        <v>4.6200364799446432E-3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>
      <c r="A65" s="87"/>
      <c r="B65" s="87"/>
      <c r="C65" s="87"/>
      <c r="D65" s="89">
        <f t="shared" si="5"/>
        <v>0</v>
      </c>
      <c r="E65" s="89">
        <f t="shared" si="6"/>
        <v>0</v>
      </c>
      <c r="F65" s="31">
        <f t="shared" si="7"/>
        <v>0</v>
      </c>
      <c r="G65" s="31">
        <f t="shared" si="8"/>
        <v>0</v>
      </c>
      <c r="H65" s="31">
        <f t="shared" si="9"/>
        <v>0</v>
      </c>
      <c r="I65" s="31">
        <f t="shared" si="10"/>
        <v>0</v>
      </c>
      <c r="J65" s="31">
        <f t="shared" si="11"/>
        <v>0</v>
      </c>
      <c r="K65" s="31">
        <f t="shared" si="12"/>
        <v>0</v>
      </c>
      <c r="L65" s="31">
        <f t="shared" si="13"/>
        <v>0</v>
      </c>
      <c r="M65" s="31">
        <f t="shared" ca="1" si="14"/>
        <v>-4.6200364799446432E-3</v>
      </c>
      <c r="N65" s="31">
        <f t="shared" ca="1" si="15"/>
        <v>0</v>
      </c>
      <c r="O65" s="52">
        <f t="shared" ca="1" si="16"/>
        <v>0</v>
      </c>
      <c r="P65" s="31">
        <f t="shared" ca="1" si="17"/>
        <v>0</v>
      </c>
      <c r="Q65" s="31">
        <f t="shared" ca="1" si="18"/>
        <v>0</v>
      </c>
      <c r="R65" s="19">
        <f t="shared" ca="1" si="19"/>
        <v>4.6200364799446432E-3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>
      <c r="A66" s="87"/>
      <c r="B66" s="87"/>
      <c r="C66" s="87"/>
      <c r="D66" s="89">
        <f t="shared" si="5"/>
        <v>0</v>
      </c>
      <c r="E66" s="89">
        <f t="shared" si="6"/>
        <v>0</v>
      </c>
      <c r="F66" s="31">
        <f t="shared" si="7"/>
        <v>0</v>
      </c>
      <c r="G66" s="31">
        <f t="shared" si="8"/>
        <v>0</v>
      </c>
      <c r="H66" s="31">
        <f t="shared" si="9"/>
        <v>0</v>
      </c>
      <c r="I66" s="31">
        <f t="shared" si="10"/>
        <v>0</v>
      </c>
      <c r="J66" s="31">
        <f t="shared" si="11"/>
        <v>0</v>
      </c>
      <c r="K66" s="31">
        <f t="shared" si="12"/>
        <v>0</v>
      </c>
      <c r="L66" s="31">
        <f t="shared" si="13"/>
        <v>0</v>
      </c>
      <c r="M66" s="31">
        <f t="shared" ca="1" si="14"/>
        <v>-4.6200364799446432E-3</v>
      </c>
      <c r="N66" s="31">
        <f t="shared" ca="1" si="15"/>
        <v>0</v>
      </c>
      <c r="O66" s="52">
        <f t="shared" ca="1" si="16"/>
        <v>0</v>
      </c>
      <c r="P66" s="31">
        <f t="shared" ca="1" si="17"/>
        <v>0</v>
      </c>
      <c r="Q66" s="31">
        <f t="shared" ca="1" si="18"/>
        <v>0</v>
      </c>
      <c r="R66" s="19">
        <f t="shared" ca="1" si="19"/>
        <v>4.6200364799446432E-3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>
      <c r="A67" s="87"/>
      <c r="B67" s="87"/>
      <c r="C67" s="87"/>
      <c r="D67" s="89">
        <f t="shared" si="5"/>
        <v>0</v>
      </c>
      <c r="E67" s="89">
        <f t="shared" si="6"/>
        <v>0</v>
      </c>
      <c r="F67" s="31">
        <f t="shared" si="7"/>
        <v>0</v>
      </c>
      <c r="G67" s="31">
        <f t="shared" si="8"/>
        <v>0</v>
      </c>
      <c r="H67" s="31">
        <f t="shared" si="9"/>
        <v>0</v>
      </c>
      <c r="I67" s="31">
        <f t="shared" si="10"/>
        <v>0</v>
      </c>
      <c r="J67" s="31">
        <f t="shared" si="11"/>
        <v>0</v>
      </c>
      <c r="K67" s="31">
        <f t="shared" si="12"/>
        <v>0</v>
      </c>
      <c r="L67" s="31">
        <f t="shared" si="13"/>
        <v>0</v>
      </c>
      <c r="M67" s="31">
        <f t="shared" ca="1" si="14"/>
        <v>-4.6200364799446432E-3</v>
      </c>
      <c r="N67" s="31">
        <f t="shared" ca="1" si="15"/>
        <v>0</v>
      </c>
      <c r="O67" s="52">
        <f t="shared" ca="1" si="16"/>
        <v>0</v>
      </c>
      <c r="P67" s="31">
        <f t="shared" ca="1" si="17"/>
        <v>0</v>
      </c>
      <c r="Q67" s="31">
        <f t="shared" ca="1" si="18"/>
        <v>0</v>
      </c>
      <c r="R67" s="19">
        <f t="shared" ca="1" si="19"/>
        <v>4.6200364799446432E-3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>
      <c r="A68" s="87"/>
      <c r="B68" s="87"/>
      <c r="C68" s="87"/>
      <c r="D68" s="89">
        <f t="shared" si="5"/>
        <v>0</v>
      </c>
      <c r="E68" s="89">
        <f t="shared" si="6"/>
        <v>0</v>
      </c>
      <c r="F68" s="31">
        <f t="shared" si="7"/>
        <v>0</v>
      </c>
      <c r="G68" s="31">
        <f t="shared" si="8"/>
        <v>0</v>
      </c>
      <c r="H68" s="31">
        <f t="shared" si="9"/>
        <v>0</v>
      </c>
      <c r="I68" s="31">
        <f t="shared" si="10"/>
        <v>0</v>
      </c>
      <c r="J68" s="31">
        <f t="shared" si="11"/>
        <v>0</v>
      </c>
      <c r="K68" s="31">
        <f t="shared" si="12"/>
        <v>0</v>
      </c>
      <c r="L68" s="31">
        <f t="shared" si="13"/>
        <v>0</v>
      </c>
      <c r="M68" s="31">
        <f t="shared" ca="1" si="14"/>
        <v>-4.6200364799446432E-3</v>
      </c>
      <c r="N68" s="31">
        <f t="shared" ca="1" si="15"/>
        <v>0</v>
      </c>
      <c r="O68" s="52">
        <f t="shared" ca="1" si="16"/>
        <v>0</v>
      </c>
      <c r="P68" s="31">
        <f t="shared" ca="1" si="17"/>
        <v>0</v>
      </c>
      <c r="Q68" s="31">
        <f t="shared" ca="1" si="18"/>
        <v>0</v>
      </c>
      <c r="R68" s="19">
        <f t="shared" ca="1" si="19"/>
        <v>4.6200364799446432E-3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>
      <c r="A69" s="87"/>
      <c r="B69" s="87"/>
      <c r="C69" s="87"/>
      <c r="D69" s="89">
        <f t="shared" si="5"/>
        <v>0</v>
      </c>
      <c r="E69" s="89">
        <f t="shared" si="6"/>
        <v>0</v>
      </c>
      <c r="F69" s="31">
        <f t="shared" si="7"/>
        <v>0</v>
      </c>
      <c r="G69" s="31">
        <f t="shared" si="8"/>
        <v>0</v>
      </c>
      <c r="H69" s="31">
        <f t="shared" si="9"/>
        <v>0</v>
      </c>
      <c r="I69" s="31">
        <f t="shared" si="10"/>
        <v>0</v>
      </c>
      <c r="J69" s="31">
        <f t="shared" si="11"/>
        <v>0</v>
      </c>
      <c r="K69" s="31">
        <f t="shared" si="12"/>
        <v>0</v>
      </c>
      <c r="L69" s="31">
        <f t="shared" si="13"/>
        <v>0</v>
      </c>
      <c r="M69" s="31">
        <f t="shared" ca="1" si="14"/>
        <v>-4.6200364799446432E-3</v>
      </c>
      <c r="N69" s="31">
        <f t="shared" ca="1" si="15"/>
        <v>0</v>
      </c>
      <c r="O69" s="52">
        <f t="shared" ca="1" si="16"/>
        <v>0</v>
      </c>
      <c r="P69" s="31">
        <f t="shared" ca="1" si="17"/>
        <v>0</v>
      </c>
      <c r="Q69" s="31">
        <f t="shared" ca="1" si="18"/>
        <v>0</v>
      </c>
      <c r="R69" s="19">
        <f t="shared" ca="1" si="19"/>
        <v>4.6200364799446432E-3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>
      <c r="A70" s="87"/>
      <c r="B70" s="87"/>
      <c r="C70" s="87"/>
      <c r="D70" s="89">
        <f t="shared" si="5"/>
        <v>0</v>
      </c>
      <c r="E70" s="89">
        <f t="shared" si="6"/>
        <v>0</v>
      </c>
      <c r="F70" s="31">
        <f t="shared" si="7"/>
        <v>0</v>
      </c>
      <c r="G70" s="31">
        <f t="shared" si="8"/>
        <v>0</v>
      </c>
      <c r="H70" s="31">
        <f t="shared" si="9"/>
        <v>0</v>
      </c>
      <c r="I70" s="31">
        <f t="shared" si="10"/>
        <v>0</v>
      </c>
      <c r="J70" s="31">
        <f t="shared" si="11"/>
        <v>0</v>
      </c>
      <c r="K70" s="31">
        <f t="shared" si="12"/>
        <v>0</v>
      </c>
      <c r="L70" s="31">
        <f t="shared" si="13"/>
        <v>0</v>
      </c>
      <c r="M70" s="31">
        <f t="shared" ca="1" si="14"/>
        <v>-4.6200364799446432E-3</v>
      </c>
      <c r="N70" s="31">
        <f t="shared" ca="1" si="15"/>
        <v>0</v>
      </c>
      <c r="O70" s="52">
        <f t="shared" ca="1" si="16"/>
        <v>0</v>
      </c>
      <c r="P70" s="31">
        <f t="shared" ca="1" si="17"/>
        <v>0</v>
      </c>
      <c r="Q70" s="31">
        <f t="shared" ca="1" si="18"/>
        <v>0</v>
      </c>
      <c r="R70" s="19">
        <f t="shared" ca="1" si="19"/>
        <v>4.6200364799446432E-3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>
      <c r="A71" s="87"/>
      <c r="B71" s="87"/>
      <c r="C71" s="87"/>
      <c r="D71" s="89">
        <f t="shared" si="5"/>
        <v>0</v>
      </c>
      <c r="E71" s="89">
        <f t="shared" si="6"/>
        <v>0</v>
      </c>
      <c r="F71" s="31">
        <f t="shared" si="7"/>
        <v>0</v>
      </c>
      <c r="G71" s="31">
        <f t="shared" si="8"/>
        <v>0</v>
      </c>
      <c r="H71" s="31">
        <f t="shared" si="9"/>
        <v>0</v>
      </c>
      <c r="I71" s="31">
        <f t="shared" si="10"/>
        <v>0</v>
      </c>
      <c r="J71" s="31">
        <f t="shared" si="11"/>
        <v>0</v>
      </c>
      <c r="K71" s="31">
        <f t="shared" si="12"/>
        <v>0</v>
      </c>
      <c r="L71" s="31">
        <f t="shared" si="13"/>
        <v>0</v>
      </c>
      <c r="M71" s="31">
        <f t="shared" ca="1" si="14"/>
        <v>-4.6200364799446432E-3</v>
      </c>
      <c r="N71" s="31">
        <f t="shared" ca="1" si="15"/>
        <v>0</v>
      </c>
      <c r="O71" s="52">
        <f t="shared" ca="1" si="16"/>
        <v>0</v>
      </c>
      <c r="P71" s="31">
        <f t="shared" ca="1" si="17"/>
        <v>0</v>
      </c>
      <c r="Q71" s="31">
        <f t="shared" ca="1" si="18"/>
        <v>0</v>
      </c>
      <c r="R71" s="19">
        <f t="shared" ca="1" si="19"/>
        <v>4.6200364799446432E-3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>
      <c r="A72" s="87"/>
      <c r="B72" s="87"/>
      <c r="C72" s="87"/>
      <c r="D72" s="89">
        <f t="shared" si="5"/>
        <v>0</v>
      </c>
      <c r="E72" s="89">
        <f t="shared" si="6"/>
        <v>0</v>
      </c>
      <c r="F72" s="31">
        <f t="shared" si="7"/>
        <v>0</v>
      </c>
      <c r="G72" s="31">
        <f t="shared" si="8"/>
        <v>0</v>
      </c>
      <c r="H72" s="31">
        <f t="shared" si="9"/>
        <v>0</v>
      </c>
      <c r="I72" s="31">
        <f t="shared" si="10"/>
        <v>0</v>
      </c>
      <c r="J72" s="31">
        <f t="shared" si="11"/>
        <v>0</v>
      </c>
      <c r="K72" s="31">
        <f t="shared" si="12"/>
        <v>0</v>
      </c>
      <c r="L72" s="31">
        <f t="shared" si="13"/>
        <v>0</v>
      </c>
      <c r="M72" s="31">
        <f t="shared" ca="1" si="14"/>
        <v>-4.6200364799446432E-3</v>
      </c>
      <c r="N72" s="31">
        <f t="shared" ca="1" si="15"/>
        <v>0</v>
      </c>
      <c r="O72" s="52">
        <f t="shared" ca="1" si="16"/>
        <v>0</v>
      </c>
      <c r="P72" s="31">
        <f t="shared" ca="1" si="17"/>
        <v>0</v>
      </c>
      <c r="Q72" s="31">
        <f t="shared" ca="1" si="18"/>
        <v>0</v>
      </c>
      <c r="R72" s="19">
        <f t="shared" ca="1" si="19"/>
        <v>4.6200364799446432E-3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87"/>
      <c r="B73" s="87"/>
      <c r="C73" s="87"/>
      <c r="D73" s="89">
        <f t="shared" si="5"/>
        <v>0</v>
      </c>
      <c r="E73" s="89">
        <f t="shared" si="6"/>
        <v>0</v>
      </c>
      <c r="F73" s="31">
        <f t="shared" si="7"/>
        <v>0</v>
      </c>
      <c r="G73" s="31">
        <f t="shared" si="8"/>
        <v>0</v>
      </c>
      <c r="H73" s="31">
        <f t="shared" si="9"/>
        <v>0</v>
      </c>
      <c r="I73" s="31">
        <f t="shared" si="10"/>
        <v>0</v>
      </c>
      <c r="J73" s="31">
        <f t="shared" si="11"/>
        <v>0</v>
      </c>
      <c r="K73" s="31">
        <f t="shared" si="12"/>
        <v>0</v>
      </c>
      <c r="L73" s="31">
        <f t="shared" si="13"/>
        <v>0</v>
      </c>
      <c r="M73" s="31">
        <f t="shared" ca="1" si="14"/>
        <v>-4.6200364799446432E-3</v>
      </c>
      <c r="N73" s="31">
        <f t="shared" ca="1" si="15"/>
        <v>0</v>
      </c>
      <c r="O73" s="52">
        <f t="shared" ca="1" si="16"/>
        <v>0</v>
      </c>
      <c r="P73" s="31">
        <f t="shared" ca="1" si="17"/>
        <v>0</v>
      </c>
      <c r="Q73" s="31">
        <f t="shared" ca="1" si="18"/>
        <v>0</v>
      </c>
      <c r="R73" s="19">
        <f t="shared" ca="1" si="19"/>
        <v>4.6200364799446432E-3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>
      <c r="A74" s="87"/>
      <c r="B74" s="87"/>
      <c r="C74" s="87"/>
      <c r="D74" s="89">
        <f t="shared" si="5"/>
        <v>0</v>
      </c>
      <c r="E74" s="89">
        <f t="shared" si="6"/>
        <v>0</v>
      </c>
      <c r="F74" s="31">
        <f t="shared" si="7"/>
        <v>0</v>
      </c>
      <c r="G74" s="31">
        <f t="shared" si="8"/>
        <v>0</v>
      </c>
      <c r="H74" s="31">
        <f t="shared" si="9"/>
        <v>0</v>
      </c>
      <c r="I74" s="31">
        <f t="shared" si="10"/>
        <v>0</v>
      </c>
      <c r="J74" s="31">
        <f t="shared" si="11"/>
        <v>0</v>
      </c>
      <c r="K74" s="31">
        <f t="shared" si="12"/>
        <v>0</v>
      </c>
      <c r="L74" s="31">
        <f t="shared" si="13"/>
        <v>0</v>
      </c>
      <c r="M74" s="31">
        <f t="shared" ca="1" si="14"/>
        <v>-4.6200364799446432E-3</v>
      </c>
      <c r="N74" s="31">
        <f t="shared" ca="1" si="15"/>
        <v>0</v>
      </c>
      <c r="O74" s="52">
        <f t="shared" ca="1" si="16"/>
        <v>0</v>
      </c>
      <c r="P74" s="31">
        <f t="shared" ca="1" si="17"/>
        <v>0</v>
      </c>
      <c r="Q74" s="31">
        <f t="shared" ca="1" si="18"/>
        <v>0</v>
      </c>
      <c r="R74" s="19">
        <f t="shared" ca="1" si="19"/>
        <v>4.6200364799446432E-3</v>
      </c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87"/>
      <c r="B75" s="87"/>
      <c r="C75" s="87"/>
      <c r="D75" s="89">
        <f t="shared" si="5"/>
        <v>0</v>
      </c>
      <c r="E75" s="89">
        <f t="shared" si="6"/>
        <v>0</v>
      </c>
      <c r="F75" s="31">
        <f t="shared" si="7"/>
        <v>0</v>
      </c>
      <c r="G75" s="31">
        <f t="shared" si="8"/>
        <v>0</v>
      </c>
      <c r="H75" s="31">
        <f t="shared" si="9"/>
        <v>0</v>
      </c>
      <c r="I75" s="31">
        <f t="shared" si="10"/>
        <v>0</v>
      </c>
      <c r="J75" s="31">
        <f t="shared" si="11"/>
        <v>0</v>
      </c>
      <c r="K75" s="31">
        <f t="shared" si="12"/>
        <v>0</v>
      </c>
      <c r="L75" s="31">
        <f t="shared" si="13"/>
        <v>0</v>
      </c>
      <c r="M75" s="31">
        <f t="shared" ca="1" si="14"/>
        <v>-4.6200364799446432E-3</v>
      </c>
      <c r="N75" s="31">
        <f t="shared" ca="1" si="15"/>
        <v>0</v>
      </c>
      <c r="O75" s="52">
        <f t="shared" ca="1" si="16"/>
        <v>0</v>
      </c>
      <c r="P75" s="31">
        <f t="shared" ca="1" si="17"/>
        <v>0</v>
      </c>
      <c r="Q75" s="31">
        <f t="shared" ca="1" si="18"/>
        <v>0</v>
      </c>
      <c r="R75" s="19">
        <f t="shared" ca="1" si="19"/>
        <v>4.6200364799446432E-3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>
      <c r="A76" s="87"/>
      <c r="B76" s="87"/>
      <c r="C76" s="87"/>
      <c r="D76" s="89">
        <f t="shared" si="5"/>
        <v>0</v>
      </c>
      <c r="E76" s="89">
        <f t="shared" si="6"/>
        <v>0</v>
      </c>
      <c r="F76" s="31">
        <f t="shared" si="7"/>
        <v>0</v>
      </c>
      <c r="G76" s="31">
        <f t="shared" si="8"/>
        <v>0</v>
      </c>
      <c r="H76" s="31">
        <f t="shared" si="9"/>
        <v>0</v>
      </c>
      <c r="I76" s="31">
        <f t="shared" si="10"/>
        <v>0</v>
      </c>
      <c r="J76" s="31">
        <f t="shared" si="11"/>
        <v>0</v>
      </c>
      <c r="K76" s="31">
        <f t="shared" si="12"/>
        <v>0</v>
      </c>
      <c r="L76" s="31">
        <f t="shared" si="13"/>
        <v>0</v>
      </c>
      <c r="M76" s="31">
        <f t="shared" ca="1" si="14"/>
        <v>-4.6200364799446432E-3</v>
      </c>
      <c r="N76" s="31">
        <f t="shared" ca="1" si="15"/>
        <v>0</v>
      </c>
      <c r="O76" s="52">
        <f t="shared" ca="1" si="16"/>
        <v>0</v>
      </c>
      <c r="P76" s="31">
        <f t="shared" ca="1" si="17"/>
        <v>0</v>
      </c>
      <c r="Q76" s="31">
        <f t="shared" ca="1" si="18"/>
        <v>0</v>
      </c>
      <c r="R76" s="19">
        <f t="shared" ca="1" si="19"/>
        <v>4.6200364799446432E-3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>
      <c r="A77" s="87"/>
      <c r="B77" s="87"/>
      <c r="C77" s="87"/>
      <c r="D77" s="89">
        <f t="shared" si="5"/>
        <v>0</v>
      </c>
      <c r="E77" s="89">
        <f t="shared" si="6"/>
        <v>0</v>
      </c>
      <c r="F77" s="31">
        <f t="shared" si="7"/>
        <v>0</v>
      </c>
      <c r="G77" s="31">
        <f t="shared" si="8"/>
        <v>0</v>
      </c>
      <c r="H77" s="31">
        <f t="shared" si="9"/>
        <v>0</v>
      </c>
      <c r="I77" s="31">
        <f t="shared" si="10"/>
        <v>0</v>
      </c>
      <c r="J77" s="31">
        <f t="shared" si="11"/>
        <v>0</v>
      </c>
      <c r="K77" s="31">
        <f t="shared" si="12"/>
        <v>0</v>
      </c>
      <c r="L77" s="31">
        <f t="shared" si="13"/>
        <v>0</v>
      </c>
      <c r="M77" s="31">
        <f t="shared" ca="1" si="14"/>
        <v>-4.6200364799446432E-3</v>
      </c>
      <c r="N77" s="31">
        <f t="shared" ca="1" si="15"/>
        <v>0</v>
      </c>
      <c r="O77" s="52">
        <f t="shared" ca="1" si="16"/>
        <v>0</v>
      </c>
      <c r="P77" s="31">
        <f t="shared" ca="1" si="17"/>
        <v>0</v>
      </c>
      <c r="Q77" s="31">
        <f t="shared" ca="1" si="18"/>
        <v>0</v>
      </c>
      <c r="R77" s="19">
        <f t="shared" ca="1" si="19"/>
        <v>4.6200364799446432E-3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87"/>
      <c r="B78" s="87"/>
      <c r="C78" s="87"/>
      <c r="D78" s="89">
        <f t="shared" si="5"/>
        <v>0</v>
      </c>
      <c r="E78" s="89">
        <f t="shared" si="6"/>
        <v>0</v>
      </c>
      <c r="F78" s="31">
        <f t="shared" si="7"/>
        <v>0</v>
      </c>
      <c r="G78" s="31">
        <f t="shared" si="8"/>
        <v>0</v>
      </c>
      <c r="H78" s="31">
        <f t="shared" si="9"/>
        <v>0</v>
      </c>
      <c r="I78" s="31">
        <f t="shared" si="10"/>
        <v>0</v>
      </c>
      <c r="J78" s="31">
        <f t="shared" si="11"/>
        <v>0</v>
      </c>
      <c r="K78" s="31">
        <f t="shared" si="12"/>
        <v>0</v>
      </c>
      <c r="L78" s="31">
        <f t="shared" si="13"/>
        <v>0</v>
      </c>
      <c r="M78" s="31">
        <f t="shared" ca="1" si="14"/>
        <v>-4.6200364799446432E-3</v>
      </c>
      <c r="N78" s="31">
        <f t="shared" ca="1" si="15"/>
        <v>0</v>
      </c>
      <c r="O78" s="52">
        <f t="shared" ca="1" si="16"/>
        <v>0</v>
      </c>
      <c r="P78" s="31">
        <f t="shared" ca="1" si="17"/>
        <v>0</v>
      </c>
      <c r="Q78" s="31">
        <f t="shared" ca="1" si="18"/>
        <v>0</v>
      </c>
      <c r="R78" s="19">
        <f t="shared" ca="1" si="19"/>
        <v>4.6200364799446432E-3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87"/>
      <c r="B79" s="87"/>
      <c r="C79" s="87"/>
      <c r="D79" s="89">
        <f t="shared" si="5"/>
        <v>0</v>
      </c>
      <c r="E79" s="89">
        <f t="shared" si="6"/>
        <v>0</v>
      </c>
      <c r="F79" s="31">
        <f t="shared" si="7"/>
        <v>0</v>
      </c>
      <c r="G79" s="31">
        <f t="shared" si="8"/>
        <v>0</v>
      </c>
      <c r="H79" s="31">
        <f t="shared" si="9"/>
        <v>0</v>
      </c>
      <c r="I79" s="31">
        <f t="shared" si="10"/>
        <v>0</v>
      </c>
      <c r="J79" s="31">
        <f t="shared" si="11"/>
        <v>0</v>
      </c>
      <c r="K79" s="31">
        <f t="shared" si="12"/>
        <v>0</v>
      </c>
      <c r="L79" s="31">
        <f t="shared" si="13"/>
        <v>0</v>
      </c>
      <c r="M79" s="31">
        <f t="shared" ca="1" si="14"/>
        <v>-4.6200364799446432E-3</v>
      </c>
      <c r="N79" s="31">
        <f t="shared" ca="1" si="15"/>
        <v>0</v>
      </c>
      <c r="O79" s="52">
        <f t="shared" ca="1" si="16"/>
        <v>0</v>
      </c>
      <c r="P79" s="31">
        <f t="shared" ca="1" si="17"/>
        <v>0</v>
      </c>
      <c r="Q79" s="31">
        <f t="shared" ca="1" si="18"/>
        <v>0</v>
      </c>
      <c r="R79" s="19">
        <f t="shared" ca="1" si="19"/>
        <v>4.6200364799446432E-3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>
      <c r="A80" s="87"/>
      <c r="B80" s="87"/>
      <c r="C80" s="87"/>
      <c r="D80" s="89">
        <f t="shared" si="5"/>
        <v>0</v>
      </c>
      <c r="E80" s="89">
        <f t="shared" si="6"/>
        <v>0</v>
      </c>
      <c r="F80" s="31">
        <f t="shared" si="7"/>
        <v>0</v>
      </c>
      <c r="G80" s="31">
        <f t="shared" si="8"/>
        <v>0</v>
      </c>
      <c r="H80" s="31">
        <f t="shared" si="9"/>
        <v>0</v>
      </c>
      <c r="I80" s="31">
        <f t="shared" si="10"/>
        <v>0</v>
      </c>
      <c r="J80" s="31">
        <f t="shared" si="11"/>
        <v>0</v>
      </c>
      <c r="K80" s="31">
        <f t="shared" si="12"/>
        <v>0</v>
      </c>
      <c r="L80" s="31">
        <f t="shared" si="13"/>
        <v>0</v>
      </c>
      <c r="M80" s="31">
        <f t="shared" ca="1" si="14"/>
        <v>-4.6200364799446432E-3</v>
      </c>
      <c r="N80" s="31">
        <f t="shared" ca="1" si="15"/>
        <v>0</v>
      </c>
      <c r="O80" s="52">
        <f t="shared" ca="1" si="16"/>
        <v>0</v>
      </c>
      <c r="P80" s="31">
        <f t="shared" ca="1" si="17"/>
        <v>0</v>
      </c>
      <c r="Q80" s="31">
        <f t="shared" ca="1" si="18"/>
        <v>0</v>
      </c>
      <c r="R80" s="19">
        <f t="shared" ca="1" si="19"/>
        <v>4.6200364799446432E-3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87"/>
      <c r="B81" s="87"/>
      <c r="C81" s="87"/>
      <c r="D81" s="89">
        <f t="shared" si="5"/>
        <v>0</v>
      </c>
      <c r="E81" s="89">
        <f t="shared" si="6"/>
        <v>0</v>
      </c>
      <c r="F81" s="31">
        <f t="shared" si="7"/>
        <v>0</v>
      </c>
      <c r="G81" s="31">
        <f t="shared" si="8"/>
        <v>0</v>
      </c>
      <c r="H81" s="31">
        <f t="shared" si="9"/>
        <v>0</v>
      </c>
      <c r="I81" s="31">
        <f t="shared" si="10"/>
        <v>0</v>
      </c>
      <c r="J81" s="31">
        <f t="shared" si="11"/>
        <v>0</v>
      </c>
      <c r="K81" s="31">
        <f t="shared" si="12"/>
        <v>0</v>
      </c>
      <c r="L81" s="31">
        <f t="shared" si="13"/>
        <v>0</v>
      </c>
      <c r="M81" s="31">
        <f t="shared" ca="1" si="14"/>
        <v>-4.6200364799446432E-3</v>
      </c>
      <c r="N81" s="31">
        <f t="shared" ca="1" si="15"/>
        <v>0</v>
      </c>
      <c r="O81" s="52">
        <f t="shared" ca="1" si="16"/>
        <v>0</v>
      </c>
      <c r="P81" s="31">
        <f t="shared" ca="1" si="17"/>
        <v>0</v>
      </c>
      <c r="Q81" s="31">
        <f t="shared" ca="1" si="18"/>
        <v>0</v>
      </c>
      <c r="R81" s="19">
        <f t="shared" ca="1" si="19"/>
        <v>4.6200364799446432E-3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>
      <c r="A82" s="87"/>
      <c r="B82" s="87"/>
      <c r="C82" s="87"/>
      <c r="D82" s="89">
        <f t="shared" si="5"/>
        <v>0</v>
      </c>
      <c r="E82" s="89">
        <f t="shared" si="6"/>
        <v>0</v>
      </c>
      <c r="F82" s="31">
        <f t="shared" si="7"/>
        <v>0</v>
      </c>
      <c r="G82" s="31">
        <f t="shared" si="8"/>
        <v>0</v>
      </c>
      <c r="H82" s="31">
        <f t="shared" si="9"/>
        <v>0</v>
      </c>
      <c r="I82" s="31">
        <f t="shared" si="10"/>
        <v>0</v>
      </c>
      <c r="J82" s="31">
        <f t="shared" si="11"/>
        <v>0</v>
      </c>
      <c r="K82" s="31">
        <f t="shared" si="12"/>
        <v>0</v>
      </c>
      <c r="L82" s="31">
        <f t="shared" si="13"/>
        <v>0</v>
      </c>
      <c r="M82" s="31">
        <f t="shared" ca="1" si="14"/>
        <v>-4.6200364799446432E-3</v>
      </c>
      <c r="N82" s="31">
        <f t="shared" ca="1" si="15"/>
        <v>0</v>
      </c>
      <c r="O82" s="52">
        <f t="shared" ca="1" si="16"/>
        <v>0</v>
      </c>
      <c r="P82" s="31">
        <f t="shared" ca="1" si="17"/>
        <v>0</v>
      </c>
      <c r="Q82" s="31">
        <f t="shared" ca="1" si="18"/>
        <v>0</v>
      </c>
      <c r="R82" s="19">
        <f t="shared" ca="1" si="19"/>
        <v>4.6200364799446432E-3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87"/>
      <c r="B83" s="87"/>
      <c r="C83" s="87"/>
      <c r="D83" s="89">
        <f t="shared" si="5"/>
        <v>0</v>
      </c>
      <c r="E83" s="89">
        <f t="shared" si="6"/>
        <v>0</v>
      </c>
      <c r="F83" s="31">
        <f t="shared" si="7"/>
        <v>0</v>
      </c>
      <c r="G83" s="31">
        <f t="shared" si="8"/>
        <v>0</v>
      </c>
      <c r="H83" s="31">
        <f t="shared" si="9"/>
        <v>0</v>
      </c>
      <c r="I83" s="31">
        <f t="shared" si="10"/>
        <v>0</v>
      </c>
      <c r="J83" s="31">
        <f t="shared" si="11"/>
        <v>0</v>
      </c>
      <c r="K83" s="31">
        <f t="shared" si="12"/>
        <v>0</v>
      </c>
      <c r="L83" s="31">
        <f t="shared" si="13"/>
        <v>0</v>
      </c>
      <c r="M83" s="31">
        <f t="shared" ca="1" si="14"/>
        <v>-4.6200364799446432E-3</v>
      </c>
      <c r="N83" s="31">
        <f t="shared" ca="1" si="15"/>
        <v>0</v>
      </c>
      <c r="O83" s="52">
        <f t="shared" ca="1" si="16"/>
        <v>0</v>
      </c>
      <c r="P83" s="31">
        <f t="shared" ca="1" si="17"/>
        <v>0</v>
      </c>
      <c r="Q83" s="31">
        <f t="shared" ca="1" si="18"/>
        <v>0</v>
      </c>
      <c r="R83" s="19">
        <f t="shared" ca="1" si="19"/>
        <v>4.6200364799446432E-3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>
      <c r="A84" s="87"/>
      <c r="B84" s="87"/>
      <c r="C84" s="87"/>
      <c r="D84" s="89">
        <f t="shared" si="5"/>
        <v>0</v>
      </c>
      <c r="E84" s="89">
        <f t="shared" si="6"/>
        <v>0</v>
      </c>
      <c r="F84" s="31">
        <f t="shared" si="7"/>
        <v>0</v>
      </c>
      <c r="G84" s="31">
        <f t="shared" si="8"/>
        <v>0</v>
      </c>
      <c r="H84" s="31">
        <f t="shared" si="9"/>
        <v>0</v>
      </c>
      <c r="I84" s="31">
        <f t="shared" si="10"/>
        <v>0</v>
      </c>
      <c r="J84" s="31">
        <f t="shared" si="11"/>
        <v>0</v>
      </c>
      <c r="K84" s="31">
        <f t="shared" si="12"/>
        <v>0</v>
      </c>
      <c r="L84" s="31">
        <f t="shared" si="13"/>
        <v>0</v>
      </c>
      <c r="M84" s="31">
        <f t="shared" ca="1" si="14"/>
        <v>-4.6200364799446432E-3</v>
      </c>
      <c r="N84" s="31">
        <f t="shared" ca="1" si="15"/>
        <v>0</v>
      </c>
      <c r="O84" s="52">
        <f t="shared" ca="1" si="16"/>
        <v>0</v>
      </c>
      <c r="P84" s="31">
        <f t="shared" ca="1" si="17"/>
        <v>0</v>
      </c>
      <c r="Q84" s="31">
        <f t="shared" ca="1" si="18"/>
        <v>0</v>
      </c>
      <c r="R84" s="19">
        <f t="shared" ca="1" si="19"/>
        <v>4.6200364799446432E-3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87"/>
      <c r="B85" s="87"/>
      <c r="C85" s="87"/>
      <c r="D85" s="89">
        <f t="shared" ref="D85:D148" si="20">A85/A$18</f>
        <v>0</v>
      </c>
      <c r="E85" s="89">
        <f t="shared" ref="E85:E148" si="21">B85/B$18</f>
        <v>0</v>
      </c>
      <c r="F85" s="31">
        <f t="shared" ref="F85:F148" si="22">$C85*D85</f>
        <v>0</v>
      </c>
      <c r="G85" s="31">
        <f t="shared" ref="G85:G148" si="23">$C85*E85</f>
        <v>0</v>
      </c>
      <c r="H85" s="31">
        <f t="shared" ref="H85:H148" si="24">C85*D85*D85</f>
        <v>0</v>
      </c>
      <c r="I85" s="31">
        <f t="shared" ref="I85:I148" si="25">C85*D85*D85*D85</f>
        <v>0</v>
      </c>
      <c r="J85" s="31">
        <f t="shared" ref="J85:J148" si="26">C85*D85*D85*D85*D85</f>
        <v>0</v>
      </c>
      <c r="K85" s="31">
        <f t="shared" ref="K85:K148" si="27">C85*E85*D85</f>
        <v>0</v>
      </c>
      <c r="L85" s="31">
        <f t="shared" ref="L85:L148" si="28">C85*E85*D85*D85</f>
        <v>0</v>
      </c>
      <c r="M85" s="31">
        <f t="shared" ref="M85:M148" ca="1" si="29">+E$4+E$5*D85+E$6*D85^2</f>
        <v>-4.6200364799446432E-3</v>
      </c>
      <c r="N85" s="31">
        <f t="shared" ref="N85:N148" ca="1" si="30">C85*(M85-E85)^2</f>
        <v>0</v>
      </c>
      <c r="O85" s="52">
        <f t="shared" ref="O85:O148" ca="1" si="31">(C85*O$1-O$2*F85+O$3*H85)^2</f>
        <v>0</v>
      </c>
      <c r="P85" s="31">
        <f t="shared" ref="P85:P148" ca="1" si="32">(-C85*O$2+O$4*F85-O$5*H85)^2</f>
        <v>0</v>
      </c>
      <c r="Q85" s="31">
        <f t="shared" ref="Q85:Q148" ca="1" si="33">+(C85*O$3-F85*O$5+H85*O$6)^2</f>
        <v>0</v>
      </c>
      <c r="R85" s="19">
        <f t="shared" ref="R85:R148" ca="1" si="34">+E85-M85</f>
        <v>4.6200364799446432E-3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>
      <c r="A86" s="87"/>
      <c r="B86" s="87"/>
      <c r="C86" s="87"/>
      <c r="D86" s="89">
        <f t="shared" si="20"/>
        <v>0</v>
      </c>
      <c r="E86" s="89">
        <f t="shared" si="21"/>
        <v>0</v>
      </c>
      <c r="F86" s="31">
        <f t="shared" si="22"/>
        <v>0</v>
      </c>
      <c r="G86" s="31">
        <f t="shared" si="23"/>
        <v>0</v>
      </c>
      <c r="H86" s="31">
        <f t="shared" si="24"/>
        <v>0</v>
      </c>
      <c r="I86" s="31">
        <f t="shared" si="25"/>
        <v>0</v>
      </c>
      <c r="J86" s="31">
        <f t="shared" si="26"/>
        <v>0</v>
      </c>
      <c r="K86" s="31">
        <f t="shared" si="27"/>
        <v>0</v>
      </c>
      <c r="L86" s="31">
        <f t="shared" si="28"/>
        <v>0</v>
      </c>
      <c r="M86" s="31">
        <f t="shared" ca="1" si="29"/>
        <v>-4.6200364799446432E-3</v>
      </c>
      <c r="N86" s="31">
        <f t="shared" ca="1" si="30"/>
        <v>0</v>
      </c>
      <c r="O86" s="52">
        <f t="shared" ca="1" si="31"/>
        <v>0</v>
      </c>
      <c r="P86" s="31">
        <f t="shared" ca="1" si="32"/>
        <v>0</v>
      </c>
      <c r="Q86" s="31">
        <f t="shared" ca="1" si="33"/>
        <v>0</v>
      </c>
      <c r="R86" s="19">
        <f t="shared" ca="1" si="34"/>
        <v>4.6200364799446432E-3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>
      <c r="A87" s="87"/>
      <c r="B87" s="87"/>
      <c r="C87" s="87"/>
      <c r="D87" s="89">
        <f t="shared" si="20"/>
        <v>0</v>
      </c>
      <c r="E87" s="89">
        <f t="shared" si="21"/>
        <v>0</v>
      </c>
      <c r="F87" s="31">
        <f t="shared" si="22"/>
        <v>0</v>
      </c>
      <c r="G87" s="31">
        <f t="shared" si="23"/>
        <v>0</v>
      </c>
      <c r="H87" s="31">
        <f t="shared" si="24"/>
        <v>0</v>
      </c>
      <c r="I87" s="31">
        <f t="shared" si="25"/>
        <v>0</v>
      </c>
      <c r="J87" s="31">
        <f t="shared" si="26"/>
        <v>0</v>
      </c>
      <c r="K87" s="31">
        <f t="shared" si="27"/>
        <v>0</v>
      </c>
      <c r="L87" s="31">
        <f t="shared" si="28"/>
        <v>0</v>
      </c>
      <c r="M87" s="31">
        <f t="shared" ca="1" si="29"/>
        <v>-4.6200364799446432E-3</v>
      </c>
      <c r="N87" s="31">
        <f t="shared" ca="1" si="30"/>
        <v>0</v>
      </c>
      <c r="O87" s="52">
        <f t="shared" ca="1" si="31"/>
        <v>0</v>
      </c>
      <c r="P87" s="31">
        <f t="shared" ca="1" si="32"/>
        <v>0</v>
      </c>
      <c r="Q87" s="31">
        <f t="shared" ca="1" si="33"/>
        <v>0</v>
      </c>
      <c r="R87" s="19">
        <f t="shared" ca="1" si="34"/>
        <v>4.6200364799446432E-3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>
      <c r="A88" s="87"/>
      <c r="B88" s="87"/>
      <c r="C88" s="87"/>
      <c r="D88" s="89">
        <f t="shared" si="20"/>
        <v>0</v>
      </c>
      <c r="E88" s="89">
        <f t="shared" si="21"/>
        <v>0</v>
      </c>
      <c r="F88" s="31">
        <f t="shared" si="22"/>
        <v>0</v>
      </c>
      <c r="G88" s="31">
        <f t="shared" si="23"/>
        <v>0</v>
      </c>
      <c r="H88" s="31">
        <f t="shared" si="24"/>
        <v>0</v>
      </c>
      <c r="I88" s="31">
        <f t="shared" si="25"/>
        <v>0</v>
      </c>
      <c r="J88" s="31">
        <f t="shared" si="26"/>
        <v>0</v>
      </c>
      <c r="K88" s="31">
        <f t="shared" si="27"/>
        <v>0</v>
      </c>
      <c r="L88" s="31">
        <f t="shared" si="28"/>
        <v>0</v>
      </c>
      <c r="M88" s="31">
        <f t="shared" ca="1" si="29"/>
        <v>-4.6200364799446432E-3</v>
      </c>
      <c r="N88" s="31">
        <f t="shared" ca="1" si="30"/>
        <v>0</v>
      </c>
      <c r="O88" s="52">
        <f t="shared" ca="1" si="31"/>
        <v>0</v>
      </c>
      <c r="P88" s="31">
        <f t="shared" ca="1" si="32"/>
        <v>0</v>
      </c>
      <c r="Q88" s="31">
        <f t="shared" ca="1" si="33"/>
        <v>0</v>
      </c>
      <c r="R88" s="19">
        <f t="shared" ca="1" si="34"/>
        <v>4.6200364799446432E-3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>
      <c r="A89" s="87"/>
      <c r="B89" s="87"/>
      <c r="C89" s="87"/>
      <c r="D89" s="89">
        <f t="shared" si="20"/>
        <v>0</v>
      </c>
      <c r="E89" s="89">
        <f t="shared" si="21"/>
        <v>0</v>
      </c>
      <c r="F89" s="31">
        <f t="shared" si="22"/>
        <v>0</v>
      </c>
      <c r="G89" s="31">
        <f t="shared" si="23"/>
        <v>0</v>
      </c>
      <c r="H89" s="31">
        <f t="shared" si="24"/>
        <v>0</v>
      </c>
      <c r="I89" s="31">
        <f t="shared" si="25"/>
        <v>0</v>
      </c>
      <c r="J89" s="31">
        <f t="shared" si="26"/>
        <v>0</v>
      </c>
      <c r="K89" s="31">
        <f t="shared" si="27"/>
        <v>0</v>
      </c>
      <c r="L89" s="31">
        <f t="shared" si="28"/>
        <v>0</v>
      </c>
      <c r="M89" s="31">
        <f t="shared" ca="1" si="29"/>
        <v>-4.6200364799446432E-3</v>
      </c>
      <c r="N89" s="31">
        <f t="shared" ca="1" si="30"/>
        <v>0</v>
      </c>
      <c r="O89" s="52">
        <f t="shared" ca="1" si="31"/>
        <v>0</v>
      </c>
      <c r="P89" s="31">
        <f t="shared" ca="1" si="32"/>
        <v>0</v>
      </c>
      <c r="Q89" s="31">
        <f t="shared" ca="1" si="33"/>
        <v>0</v>
      </c>
      <c r="R89" s="19">
        <f t="shared" ca="1" si="34"/>
        <v>4.6200364799446432E-3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>
      <c r="A90" s="87"/>
      <c r="B90" s="87"/>
      <c r="C90" s="87"/>
      <c r="D90" s="89">
        <f t="shared" si="20"/>
        <v>0</v>
      </c>
      <c r="E90" s="89">
        <f t="shared" si="21"/>
        <v>0</v>
      </c>
      <c r="F90" s="31">
        <f t="shared" si="22"/>
        <v>0</v>
      </c>
      <c r="G90" s="31">
        <f t="shared" si="23"/>
        <v>0</v>
      </c>
      <c r="H90" s="31">
        <f t="shared" si="24"/>
        <v>0</v>
      </c>
      <c r="I90" s="31">
        <f t="shared" si="25"/>
        <v>0</v>
      </c>
      <c r="J90" s="31">
        <f t="shared" si="26"/>
        <v>0</v>
      </c>
      <c r="K90" s="31">
        <f t="shared" si="27"/>
        <v>0</v>
      </c>
      <c r="L90" s="31">
        <f t="shared" si="28"/>
        <v>0</v>
      </c>
      <c r="M90" s="31">
        <f t="shared" ca="1" si="29"/>
        <v>-4.6200364799446432E-3</v>
      </c>
      <c r="N90" s="31">
        <f t="shared" ca="1" si="30"/>
        <v>0</v>
      </c>
      <c r="O90" s="52">
        <f t="shared" ca="1" si="31"/>
        <v>0</v>
      </c>
      <c r="P90" s="31">
        <f t="shared" ca="1" si="32"/>
        <v>0</v>
      </c>
      <c r="Q90" s="31">
        <f t="shared" ca="1" si="33"/>
        <v>0</v>
      </c>
      <c r="R90" s="19">
        <f t="shared" ca="1" si="34"/>
        <v>4.6200364799446432E-3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>
      <c r="A91" s="87"/>
      <c r="B91" s="87"/>
      <c r="C91" s="87"/>
      <c r="D91" s="89">
        <f t="shared" si="20"/>
        <v>0</v>
      </c>
      <c r="E91" s="89">
        <f t="shared" si="21"/>
        <v>0</v>
      </c>
      <c r="F91" s="31">
        <f t="shared" si="22"/>
        <v>0</v>
      </c>
      <c r="G91" s="31">
        <f t="shared" si="23"/>
        <v>0</v>
      </c>
      <c r="H91" s="31">
        <f t="shared" si="24"/>
        <v>0</v>
      </c>
      <c r="I91" s="31">
        <f t="shared" si="25"/>
        <v>0</v>
      </c>
      <c r="J91" s="31">
        <f t="shared" si="26"/>
        <v>0</v>
      </c>
      <c r="K91" s="31">
        <f t="shared" si="27"/>
        <v>0</v>
      </c>
      <c r="L91" s="31">
        <f t="shared" si="28"/>
        <v>0</v>
      </c>
      <c r="M91" s="31">
        <f t="shared" ca="1" si="29"/>
        <v>-4.6200364799446432E-3</v>
      </c>
      <c r="N91" s="31">
        <f t="shared" ca="1" si="30"/>
        <v>0</v>
      </c>
      <c r="O91" s="52">
        <f t="shared" ca="1" si="31"/>
        <v>0</v>
      </c>
      <c r="P91" s="31">
        <f t="shared" ca="1" si="32"/>
        <v>0</v>
      </c>
      <c r="Q91" s="31">
        <f t="shared" ca="1" si="33"/>
        <v>0</v>
      </c>
      <c r="R91" s="19">
        <f t="shared" ca="1" si="34"/>
        <v>4.6200364799446432E-3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>
      <c r="A92" s="87"/>
      <c r="B92" s="87"/>
      <c r="C92" s="87"/>
      <c r="D92" s="89">
        <f t="shared" si="20"/>
        <v>0</v>
      </c>
      <c r="E92" s="89">
        <f t="shared" si="21"/>
        <v>0</v>
      </c>
      <c r="F92" s="31">
        <f t="shared" si="22"/>
        <v>0</v>
      </c>
      <c r="G92" s="31">
        <f t="shared" si="23"/>
        <v>0</v>
      </c>
      <c r="H92" s="31">
        <f t="shared" si="24"/>
        <v>0</v>
      </c>
      <c r="I92" s="31">
        <f t="shared" si="25"/>
        <v>0</v>
      </c>
      <c r="J92" s="31">
        <f t="shared" si="26"/>
        <v>0</v>
      </c>
      <c r="K92" s="31">
        <f t="shared" si="27"/>
        <v>0</v>
      </c>
      <c r="L92" s="31">
        <f t="shared" si="28"/>
        <v>0</v>
      </c>
      <c r="M92" s="31">
        <f t="shared" ca="1" si="29"/>
        <v>-4.6200364799446432E-3</v>
      </c>
      <c r="N92" s="31">
        <f t="shared" ca="1" si="30"/>
        <v>0</v>
      </c>
      <c r="O92" s="52">
        <f t="shared" ca="1" si="31"/>
        <v>0</v>
      </c>
      <c r="P92" s="31">
        <f t="shared" ca="1" si="32"/>
        <v>0</v>
      </c>
      <c r="Q92" s="31">
        <f t="shared" ca="1" si="33"/>
        <v>0</v>
      </c>
      <c r="R92" s="19">
        <f t="shared" ca="1" si="34"/>
        <v>4.6200364799446432E-3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87"/>
      <c r="B93" s="87"/>
      <c r="C93" s="87"/>
      <c r="D93" s="89">
        <f t="shared" si="20"/>
        <v>0</v>
      </c>
      <c r="E93" s="89">
        <f t="shared" si="21"/>
        <v>0</v>
      </c>
      <c r="F93" s="31">
        <f t="shared" si="22"/>
        <v>0</v>
      </c>
      <c r="G93" s="31">
        <f t="shared" si="23"/>
        <v>0</v>
      </c>
      <c r="H93" s="31">
        <f t="shared" si="24"/>
        <v>0</v>
      </c>
      <c r="I93" s="31">
        <f t="shared" si="25"/>
        <v>0</v>
      </c>
      <c r="J93" s="31">
        <f t="shared" si="26"/>
        <v>0</v>
      </c>
      <c r="K93" s="31">
        <f t="shared" si="27"/>
        <v>0</v>
      </c>
      <c r="L93" s="31">
        <f t="shared" si="28"/>
        <v>0</v>
      </c>
      <c r="M93" s="31">
        <f t="shared" ca="1" si="29"/>
        <v>-4.6200364799446432E-3</v>
      </c>
      <c r="N93" s="31">
        <f t="shared" ca="1" si="30"/>
        <v>0</v>
      </c>
      <c r="O93" s="52">
        <f t="shared" ca="1" si="31"/>
        <v>0</v>
      </c>
      <c r="P93" s="31">
        <f t="shared" ca="1" si="32"/>
        <v>0</v>
      </c>
      <c r="Q93" s="31">
        <f t="shared" ca="1" si="33"/>
        <v>0</v>
      </c>
      <c r="R93" s="19">
        <f t="shared" ca="1" si="34"/>
        <v>4.6200364799446432E-3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>
      <c r="A94" s="87"/>
      <c r="B94" s="87"/>
      <c r="C94" s="87"/>
      <c r="D94" s="89">
        <f t="shared" si="20"/>
        <v>0</v>
      </c>
      <c r="E94" s="89">
        <f t="shared" si="21"/>
        <v>0</v>
      </c>
      <c r="F94" s="31">
        <f t="shared" si="22"/>
        <v>0</v>
      </c>
      <c r="G94" s="31">
        <f t="shared" si="23"/>
        <v>0</v>
      </c>
      <c r="H94" s="31">
        <f t="shared" si="24"/>
        <v>0</v>
      </c>
      <c r="I94" s="31">
        <f t="shared" si="25"/>
        <v>0</v>
      </c>
      <c r="J94" s="31">
        <f t="shared" si="26"/>
        <v>0</v>
      </c>
      <c r="K94" s="31">
        <f t="shared" si="27"/>
        <v>0</v>
      </c>
      <c r="L94" s="31">
        <f t="shared" si="28"/>
        <v>0</v>
      </c>
      <c r="M94" s="31">
        <f t="shared" ca="1" si="29"/>
        <v>-4.6200364799446432E-3</v>
      </c>
      <c r="N94" s="31">
        <f t="shared" ca="1" si="30"/>
        <v>0</v>
      </c>
      <c r="O94" s="52">
        <f t="shared" ca="1" si="31"/>
        <v>0</v>
      </c>
      <c r="P94" s="31">
        <f t="shared" ca="1" si="32"/>
        <v>0</v>
      </c>
      <c r="Q94" s="31">
        <f t="shared" ca="1" si="33"/>
        <v>0</v>
      </c>
      <c r="R94" s="19">
        <f t="shared" ca="1" si="34"/>
        <v>4.6200364799446432E-3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87"/>
      <c r="B95" s="87"/>
      <c r="C95" s="87"/>
      <c r="D95" s="89">
        <f t="shared" si="20"/>
        <v>0</v>
      </c>
      <c r="E95" s="89">
        <f t="shared" si="21"/>
        <v>0</v>
      </c>
      <c r="F95" s="31">
        <f t="shared" si="22"/>
        <v>0</v>
      </c>
      <c r="G95" s="31">
        <f t="shared" si="23"/>
        <v>0</v>
      </c>
      <c r="H95" s="31">
        <f t="shared" si="24"/>
        <v>0</v>
      </c>
      <c r="I95" s="31">
        <f t="shared" si="25"/>
        <v>0</v>
      </c>
      <c r="J95" s="31">
        <f t="shared" si="26"/>
        <v>0</v>
      </c>
      <c r="K95" s="31">
        <f t="shared" si="27"/>
        <v>0</v>
      </c>
      <c r="L95" s="31">
        <f t="shared" si="28"/>
        <v>0</v>
      </c>
      <c r="M95" s="31">
        <f t="shared" ca="1" si="29"/>
        <v>-4.6200364799446432E-3</v>
      </c>
      <c r="N95" s="31">
        <f t="shared" ca="1" si="30"/>
        <v>0</v>
      </c>
      <c r="O95" s="52">
        <f t="shared" ca="1" si="31"/>
        <v>0</v>
      </c>
      <c r="P95" s="31">
        <f t="shared" ca="1" si="32"/>
        <v>0</v>
      </c>
      <c r="Q95" s="31">
        <f t="shared" ca="1" si="33"/>
        <v>0</v>
      </c>
      <c r="R95" s="19">
        <f t="shared" ca="1" si="34"/>
        <v>4.6200364799446432E-3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87"/>
      <c r="B96" s="87"/>
      <c r="C96" s="87"/>
      <c r="D96" s="89">
        <f t="shared" si="20"/>
        <v>0</v>
      </c>
      <c r="E96" s="89">
        <f t="shared" si="21"/>
        <v>0</v>
      </c>
      <c r="F96" s="31">
        <f t="shared" si="22"/>
        <v>0</v>
      </c>
      <c r="G96" s="31">
        <f t="shared" si="23"/>
        <v>0</v>
      </c>
      <c r="H96" s="31">
        <f t="shared" si="24"/>
        <v>0</v>
      </c>
      <c r="I96" s="31">
        <f t="shared" si="25"/>
        <v>0</v>
      </c>
      <c r="J96" s="31">
        <f t="shared" si="26"/>
        <v>0</v>
      </c>
      <c r="K96" s="31">
        <f t="shared" si="27"/>
        <v>0</v>
      </c>
      <c r="L96" s="31">
        <f t="shared" si="28"/>
        <v>0</v>
      </c>
      <c r="M96" s="31">
        <f t="shared" ca="1" si="29"/>
        <v>-4.6200364799446432E-3</v>
      </c>
      <c r="N96" s="31">
        <f t="shared" ca="1" si="30"/>
        <v>0</v>
      </c>
      <c r="O96" s="52">
        <f t="shared" ca="1" si="31"/>
        <v>0</v>
      </c>
      <c r="P96" s="31">
        <f t="shared" ca="1" si="32"/>
        <v>0</v>
      </c>
      <c r="Q96" s="31">
        <f t="shared" ca="1" si="33"/>
        <v>0</v>
      </c>
      <c r="R96" s="19">
        <f t="shared" ca="1" si="34"/>
        <v>4.6200364799446432E-3</v>
      </c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87"/>
      <c r="B97" s="87"/>
      <c r="C97" s="87"/>
      <c r="D97" s="89">
        <f t="shared" si="20"/>
        <v>0</v>
      </c>
      <c r="E97" s="89">
        <f t="shared" si="21"/>
        <v>0</v>
      </c>
      <c r="F97" s="31">
        <f t="shared" si="22"/>
        <v>0</v>
      </c>
      <c r="G97" s="31">
        <f t="shared" si="23"/>
        <v>0</v>
      </c>
      <c r="H97" s="31">
        <f t="shared" si="24"/>
        <v>0</v>
      </c>
      <c r="I97" s="31">
        <f t="shared" si="25"/>
        <v>0</v>
      </c>
      <c r="J97" s="31">
        <f t="shared" si="26"/>
        <v>0</v>
      </c>
      <c r="K97" s="31">
        <f t="shared" si="27"/>
        <v>0</v>
      </c>
      <c r="L97" s="31">
        <f t="shared" si="28"/>
        <v>0</v>
      </c>
      <c r="M97" s="31">
        <f t="shared" ca="1" si="29"/>
        <v>-4.6200364799446432E-3</v>
      </c>
      <c r="N97" s="31">
        <f t="shared" ca="1" si="30"/>
        <v>0</v>
      </c>
      <c r="O97" s="52">
        <f t="shared" ca="1" si="31"/>
        <v>0</v>
      </c>
      <c r="P97" s="31">
        <f t="shared" ca="1" si="32"/>
        <v>0</v>
      </c>
      <c r="Q97" s="31">
        <f t="shared" ca="1" si="33"/>
        <v>0</v>
      </c>
      <c r="R97" s="19">
        <f t="shared" ca="1" si="34"/>
        <v>4.6200364799446432E-3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>
      <c r="A98" s="87"/>
      <c r="B98" s="87"/>
      <c r="C98" s="87"/>
      <c r="D98" s="89">
        <f t="shared" si="20"/>
        <v>0</v>
      </c>
      <c r="E98" s="89">
        <f t="shared" si="21"/>
        <v>0</v>
      </c>
      <c r="F98" s="31">
        <f t="shared" si="22"/>
        <v>0</v>
      </c>
      <c r="G98" s="31">
        <f t="shared" si="23"/>
        <v>0</v>
      </c>
      <c r="H98" s="31">
        <f t="shared" si="24"/>
        <v>0</v>
      </c>
      <c r="I98" s="31">
        <f t="shared" si="25"/>
        <v>0</v>
      </c>
      <c r="J98" s="31">
        <f t="shared" si="26"/>
        <v>0</v>
      </c>
      <c r="K98" s="31">
        <f t="shared" si="27"/>
        <v>0</v>
      </c>
      <c r="L98" s="31">
        <f t="shared" si="28"/>
        <v>0</v>
      </c>
      <c r="M98" s="31">
        <f t="shared" ca="1" si="29"/>
        <v>-4.6200364799446432E-3</v>
      </c>
      <c r="N98" s="31">
        <f t="shared" ca="1" si="30"/>
        <v>0</v>
      </c>
      <c r="O98" s="52">
        <f t="shared" ca="1" si="31"/>
        <v>0</v>
      </c>
      <c r="P98" s="31">
        <f t="shared" ca="1" si="32"/>
        <v>0</v>
      </c>
      <c r="Q98" s="31">
        <f t="shared" ca="1" si="33"/>
        <v>0</v>
      </c>
      <c r="R98" s="19">
        <f t="shared" ca="1" si="34"/>
        <v>4.6200364799446432E-3</v>
      </c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>
      <c r="A99" s="87"/>
      <c r="B99" s="87"/>
      <c r="C99" s="87"/>
      <c r="D99" s="89">
        <f t="shared" si="20"/>
        <v>0</v>
      </c>
      <c r="E99" s="89">
        <f t="shared" si="21"/>
        <v>0</v>
      </c>
      <c r="F99" s="31">
        <f t="shared" si="22"/>
        <v>0</v>
      </c>
      <c r="G99" s="31">
        <f t="shared" si="23"/>
        <v>0</v>
      </c>
      <c r="H99" s="31">
        <f t="shared" si="24"/>
        <v>0</v>
      </c>
      <c r="I99" s="31">
        <f t="shared" si="25"/>
        <v>0</v>
      </c>
      <c r="J99" s="31">
        <f t="shared" si="26"/>
        <v>0</v>
      </c>
      <c r="K99" s="31">
        <f t="shared" si="27"/>
        <v>0</v>
      </c>
      <c r="L99" s="31">
        <f t="shared" si="28"/>
        <v>0</v>
      </c>
      <c r="M99" s="31">
        <f t="shared" ca="1" si="29"/>
        <v>-4.6200364799446432E-3</v>
      </c>
      <c r="N99" s="31">
        <f t="shared" ca="1" si="30"/>
        <v>0</v>
      </c>
      <c r="O99" s="52">
        <f t="shared" ca="1" si="31"/>
        <v>0</v>
      </c>
      <c r="P99" s="31">
        <f t="shared" ca="1" si="32"/>
        <v>0</v>
      </c>
      <c r="Q99" s="31">
        <f t="shared" ca="1" si="33"/>
        <v>0</v>
      </c>
      <c r="R99" s="19">
        <f t="shared" ca="1" si="34"/>
        <v>4.6200364799446432E-3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A100" s="87"/>
      <c r="B100" s="87"/>
      <c r="C100" s="87"/>
      <c r="D100" s="89">
        <f t="shared" si="20"/>
        <v>0</v>
      </c>
      <c r="E100" s="89">
        <f t="shared" si="21"/>
        <v>0</v>
      </c>
      <c r="F100" s="31">
        <f t="shared" si="22"/>
        <v>0</v>
      </c>
      <c r="G100" s="31">
        <f t="shared" si="23"/>
        <v>0</v>
      </c>
      <c r="H100" s="31">
        <f t="shared" si="24"/>
        <v>0</v>
      </c>
      <c r="I100" s="31">
        <f t="shared" si="25"/>
        <v>0</v>
      </c>
      <c r="J100" s="31">
        <f t="shared" si="26"/>
        <v>0</v>
      </c>
      <c r="K100" s="31">
        <f t="shared" si="27"/>
        <v>0</v>
      </c>
      <c r="L100" s="31">
        <f t="shared" si="28"/>
        <v>0</v>
      </c>
      <c r="M100" s="31">
        <f t="shared" ca="1" si="29"/>
        <v>-4.6200364799446432E-3</v>
      </c>
      <c r="N100" s="31">
        <f t="shared" ca="1" si="30"/>
        <v>0</v>
      </c>
      <c r="O100" s="52">
        <f t="shared" ca="1" si="31"/>
        <v>0</v>
      </c>
      <c r="P100" s="31">
        <f t="shared" ca="1" si="32"/>
        <v>0</v>
      </c>
      <c r="Q100" s="31">
        <f t="shared" ca="1" si="33"/>
        <v>0</v>
      </c>
      <c r="R100" s="19">
        <f t="shared" ca="1" si="34"/>
        <v>4.6200364799446432E-3</v>
      </c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>
      <c r="A101" s="87"/>
      <c r="B101" s="87"/>
      <c r="C101" s="87"/>
      <c r="D101" s="89">
        <f t="shared" si="20"/>
        <v>0</v>
      </c>
      <c r="E101" s="89">
        <f t="shared" si="21"/>
        <v>0</v>
      </c>
      <c r="F101" s="31">
        <f t="shared" si="22"/>
        <v>0</v>
      </c>
      <c r="G101" s="31">
        <f t="shared" si="23"/>
        <v>0</v>
      </c>
      <c r="H101" s="31">
        <f t="shared" si="24"/>
        <v>0</v>
      </c>
      <c r="I101" s="31">
        <f t="shared" si="25"/>
        <v>0</v>
      </c>
      <c r="J101" s="31">
        <f t="shared" si="26"/>
        <v>0</v>
      </c>
      <c r="K101" s="31">
        <f t="shared" si="27"/>
        <v>0</v>
      </c>
      <c r="L101" s="31">
        <f t="shared" si="28"/>
        <v>0</v>
      </c>
      <c r="M101" s="31">
        <f t="shared" ca="1" si="29"/>
        <v>-4.6200364799446432E-3</v>
      </c>
      <c r="N101" s="31">
        <f t="shared" ca="1" si="30"/>
        <v>0</v>
      </c>
      <c r="O101" s="52">
        <f t="shared" ca="1" si="31"/>
        <v>0</v>
      </c>
      <c r="P101" s="31">
        <f t="shared" ca="1" si="32"/>
        <v>0</v>
      </c>
      <c r="Q101" s="31">
        <f t="shared" ca="1" si="33"/>
        <v>0</v>
      </c>
      <c r="R101" s="19">
        <f t="shared" ca="1" si="34"/>
        <v>4.6200364799446432E-3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>
      <c r="A102" s="87"/>
      <c r="B102" s="87"/>
      <c r="C102" s="87"/>
      <c r="D102" s="89">
        <f t="shared" si="20"/>
        <v>0</v>
      </c>
      <c r="E102" s="89">
        <f t="shared" si="21"/>
        <v>0</v>
      </c>
      <c r="F102" s="31">
        <f t="shared" si="22"/>
        <v>0</v>
      </c>
      <c r="G102" s="31">
        <f t="shared" si="23"/>
        <v>0</v>
      </c>
      <c r="H102" s="31">
        <f t="shared" si="24"/>
        <v>0</v>
      </c>
      <c r="I102" s="31">
        <f t="shared" si="25"/>
        <v>0</v>
      </c>
      <c r="J102" s="31">
        <f t="shared" si="26"/>
        <v>0</v>
      </c>
      <c r="K102" s="31">
        <f t="shared" si="27"/>
        <v>0</v>
      </c>
      <c r="L102" s="31">
        <f t="shared" si="28"/>
        <v>0</v>
      </c>
      <c r="M102" s="31">
        <f t="shared" ca="1" si="29"/>
        <v>-4.6200364799446432E-3</v>
      </c>
      <c r="N102" s="31">
        <f t="shared" ca="1" si="30"/>
        <v>0</v>
      </c>
      <c r="O102" s="52">
        <f t="shared" ca="1" si="31"/>
        <v>0</v>
      </c>
      <c r="P102" s="31">
        <f t="shared" ca="1" si="32"/>
        <v>0</v>
      </c>
      <c r="Q102" s="31">
        <f t="shared" ca="1" si="33"/>
        <v>0</v>
      </c>
      <c r="R102" s="19">
        <f t="shared" ca="1" si="34"/>
        <v>4.6200364799446432E-3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>
      <c r="A103" s="87"/>
      <c r="B103" s="87"/>
      <c r="C103" s="87"/>
      <c r="D103" s="89">
        <f t="shared" si="20"/>
        <v>0</v>
      </c>
      <c r="E103" s="89">
        <f t="shared" si="21"/>
        <v>0</v>
      </c>
      <c r="F103" s="31">
        <f t="shared" si="22"/>
        <v>0</v>
      </c>
      <c r="G103" s="31">
        <f t="shared" si="23"/>
        <v>0</v>
      </c>
      <c r="H103" s="31">
        <f t="shared" si="24"/>
        <v>0</v>
      </c>
      <c r="I103" s="31">
        <f t="shared" si="25"/>
        <v>0</v>
      </c>
      <c r="J103" s="31">
        <f t="shared" si="26"/>
        <v>0</v>
      </c>
      <c r="K103" s="31">
        <f t="shared" si="27"/>
        <v>0</v>
      </c>
      <c r="L103" s="31">
        <f t="shared" si="28"/>
        <v>0</v>
      </c>
      <c r="M103" s="31">
        <f t="shared" ca="1" si="29"/>
        <v>-4.6200364799446432E-3</v>
      </c>
      <c r="N103" s="31">
        <f t="shared" ca="1" si="30"/>
        <v>0</v>
      </c>
      <c r="O103" s="52">
        <f t="shared" ca="1" si="31"/>
        <v>0</v>
      </c>
      <c r="P103" s="31">
        <f t="shared" ca="1" si="32"/>
        <v>0</v>
      </c>
      <c r="Q103" s="31">
        <f t="shared" ca="1" si="33"/>
        <v>0</v>
      </c>
      <c r="R103" s="19">
        <f t="shared" ca="1" si="34"/>
        <v>4.6200364799446432E-3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>
      <c r="A104" s="87"/>
      <c r="B104" s="87"/>
      <c r="C104" s="87"/>
      <c r="D104" s="89">
        <f t="shared" si="20"/>
        <v>0</v>
      </c>
      <c r="E104" s="89">
        <f t="shared" si="21"/>
        <v>0</v>
      </c>
      <c r="F104" s="31">
        <f t="shared" si="22"/>
        <v>0</v>
      </c>
      <c r="G104" s="31">
        <f t="shared" si="23"/>
        <v>0</v>
      </c>
      <c r="H104" s="31">
        <f t="shared" si="24"/>
        <v>0</v>
      </c>
      <c r="I104" s="31">
        <f t="shared" si="25"/>
        <v>0</v>
      </c>
      <c r="J104" s="31">
        <f t="shared" si="26"/>
        <v>0</v>
      </c>
      <c r="K104" s="31">
        <f t="shared" si="27"/>
        <v>0</v>
      </c>
      <c r="L104" s="31">
        <f t="shared" si="28"/>
        <v>0</v>
      </c>
      <c r="M104" s="31">
        <f t="shared" ca="1" si="29"/>
        <v>-4.6200364799446432E-3</v>
      </c>
      <c r="N104" s="31">
        <f t="shared" ca="1" si="30"/>
        <v>0</v>
      </c>
      <c r="O104" s="52">
        <f t="shared" ca="1" si="31"/>
        <v>0</v>
      </c>
      <c r="P104" s="31">
        <f t="shared" ca="1" si="32"/>
        <v>0</v>
      </c>
      <c r="Q104" s="31">
        <f t="shared" ca="1" si="33"/>
        <v>0</v>
      </c>
      <c r="R104" s="19">
        <f t="shared" ca="1" si="34"/>
        <v>4.6200364799446432E-3</v>
      </c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>
      <c r="A105" s="87"/>
      <c r="B105" s="87"/>
      <c r="C105" s="87"/>
      <c r="D105" s="89">
        <f t="shared" si="20"/>
        <v>0</v>
      </c>
      <c r="E105" s="89">
        <f t="shared" si="21"/>
        <v>0</v>
      </c>
      <c r="F105" s="31">
        <f t="shared" si="22"/>
        <v>0</v>
      </c>
      <c r="G105" s="31">
        <f t="shared" si="23"/>
        <v>0</v>
      </c>
      <c r="H105" s="31">
        <f t="shared" si="24"/>
        <v>0</v>
      </c>
      <c r="I105" s="31">
        <f t="shared" si="25"/>
        <v>0</v>
      </c>
      <c r="J105" s="31">
        <f t="shared" si="26"/>
        <v>0</v>
      </c>
      <c r="K105" s="31">
        <f t="shared" si="27"/>
        <v>0</v>
      </c>
      <c r="L105" s="31">
        <f t="shared" si="28"/>
        <v>0</v>
      </c>
      <c r="M105" s="31">
        <f t="shared" ca="1" si="29"/>
        <v>-4.6200364799446432E-3</v>
      </c>
      <c r="N105" s="31">
        <f t="shared" ca="1" si="30"/>
        <v>0</v>
      </c>
      <c r="O105" s="52">
        <f t="shared" ca="1" si="31"/>
        <v>0</v>
      </c>
      <c r="P105" s="31">
        <f t="shared" ca="1" si="32"/>
        <v>0</v>
      </c>
      <c r="Q105" s="31">
        <f t="shared" ca="1" si="33"/>
        <v>0</v>
      </c>
      <c r="R105" s="19">
        <f t="shared" ca="1" si="34"/>
        <v>4.6200364799446432E-3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>
      <c r="A106" s="87"/>
      <c r="B106" s="87"/>
      <c r="C106" s="87"/>
      <c r="D106" s="89">
        <f t="shared" si="20"/>
        <v>0</v>
      </c>
      <c r="E106" s="89">
        <f t="shared" si="21"/>
        <v>0</v>
      </c>
      <c r="F106" s="31">
        <f t="shared" si="22"/>
        <v>0</v>
      </c>
      <c r="G106" s="31">
        <f t="shared" si="23"/>
        <v>0</v>
      </c>
      <c r="H106" s="31">
        <f t="shared" si="24"/>
        <v>0</v>
      </c>
      <c r="I106" s="31">
        <f t="shared" si="25"/>
        <v>0</v>
      </c>
      <c r="J106" s="31">
        <f t="shared" si="26"/>
        <v>0</v>
      </c>
      <c r="K106" s="31">
        <f t="shared" si="27"/>
        <v>0</v>
      </c>
      <c r="L106" s="31">
        <f t="shared" si="28"/>
        <v>0</v>
      </c>
      <c r="M106" s="31">
        <f t="shared" ca="1" si="29"/>
        <v>-4.6200364799446432E-3</v>
      </c>
      <c r="N106" s="31">
        <f t="shared" ca="1" si="30"/>
        <v>0</v>
      </c>
      <c r="O106" s="52">
        <f t="shared" ca="1" si="31"/>
        <v>0</v>
      </c>
      <c r="P106" s="31">
        <f t="shared" ca="1" si="32"/>
        <v>0</v>
      </c>
      <c r="Q106" s="31">
        <f t="shared" ca="1" si="33"/>
        <v>0</v>
      </c>
      <c r="R106" s="19">
        <f t="shared" ca="1" si="34"/>
        <v>4.6200364799446432E-3</v>
      </c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>
      <c r="A107" s="87"/>
      <c r="B107" s="87"/>
      <c r="C107" s="87"/>
      <c r="D107" s="89">
        <f t="shared" si="20"/>
        <v>0</v>
      </c>
      <c r="E107" s="89">
        <f t="shared" si="21"/>
        <v>0</v>
      </c>
      <c r="F107" s="31">
        <f t="shared" si="22"/>
        <v>0</v>
      </c>
      <c r="G107" s="31">
        <f t="shared" si="23"/>
        <v>0</v>
      </c>
      <c r="H107" s="31">
        <f t="shared" si="24"/>
        <v>0</v>
      </c>
      <c r="I107" s="31">
        <f t="shared" si="25"/>
        <v>0</v>
      </c>
      <c r="J107" s="31">
        <f t="shared" si="26"/>
        <v>0</v>
      </c>
      <c r="K107" s="31">
        <f t="shared" si="27"/>
        <v>0</v>
      </c>
      <c r="L107" s="31">
        <f t="shared" si="28"/>
        <v>0</v>
      </c>
      <c r="M107" s="31">
        <f t="shared" ca="1" si="29"/>
        <v>-4.6200364799446432E-3</v>
      </c>
      <c r="N107" s="31">
        <f t="shared" ca="1" si="30"/>
        <v>0</v>
      </c>
      <c r="O107" s="52">
        <f t="shared" ca="1" si="31"/>
        <v>0</v>
      </c>
      <c r="P107" s="31">
        <f t="shared" ca="1" si="32"/>
        <v>0</v>
      </c>
      <c r="Q107" s="31">
        <f t="shared" ca="1" si="33"/>
        <v>0</v>
      </c>
      <c r="R107" s="19">
        <f t="shared" ca="1" si="34"/>
        <v>4.6200364799446432E-3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>
      <c r="A108" s="87"/>
      <c r="B108" s="87"/>
      <c r="C108" s="87"/>
      <c r="D108" s="89">
        <f t="shared" si="20"/>
        <v>0</v>
      </c>
      <c r="E108" s="89">
        <f t="shared" si="21"/>
        <v>0</v>
      </c>
      <c r="F108" s="31">
        <f t="shared" si="22"/>
        <v>0</v>
      </c>
      <c r="G108" s="31">
        <f t="shared" si="23"/>
        <v>0</v>
      </c>
      <c r="H108" s="31">
        <f t="shared" si="24"/>
        <v>0</v>
      </c>
      <c r="I108" s="31">
        <f t="shared" si="25"/>
        <v>0</v>
      </c>
      <c r="J108" s="31">
        <f t="shared" si="26"/>
        <v>0</v>
      </c>
      <c r="K108" s="31">
        <f t="shared" si="27"/>
        <v>0</v>
      </c>
      <c r="L108" s="31">
        <f t="shared" si="28"/>
        <v>0</v>
      </c>
      <c r="M108" s="31">
        <f t="shared" ca="1" si="29"/>
        <v>-4.6200364799446432E-3</v>
      </c>
      <c r="N108" s="31">
        <f t="shared" ca="1" si="30"/>
        <v>0</v>
      </c>
      <c r="O108" s="52">
        <f t="shared" ca="1" si="31"/>
        <v>0</v>
      </c>
      <c r="P108" s="31">
        <f t="shared" ca="1" si="32"/>
        <v>0</v>
      </c>
      <c r="Q108" s="31">
        <f t="shared" ca="1" si="33"/>
        <v>0</v>
      </c>
      <c r="R108" s="19">
        <f t="shared" ca="1" si="34"/>
        <v>4.6200364799446432E-3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>
      <c r="A109" s="87"/>
      <c r="B109" s="87"/>
      <c r="C109" s="87"/>
      <c r="D109" s="89">
        <f t="shared" si="20"/>
        <v>0</v>
      </c>
      <c r="E109" s="89">
        <f t="shared" si="21"/>
        <v>0</v>
      </c>
      <c r="F109" s="31">
        <f t="shared" si="22"/>
        <v>0</v>
      </c>
      <c r="G109" s="31">
        <f t="shared" si="23"/>
        <v>0</v>
      </c>
      <c r="H109" s="31">
        <f t="shared" si="24"/>
        <v>0</v>
      </c>
      <c r="I109" s="31">
        <f t="shared" si="25"/>
        <v>0</v>
      </c>
      <c r="J109" s="31">
        <f t="shared" si="26"/>
        <v>0</v>
      </c>
      <c r="K109" s="31">
        <f t="shared" si="27"/>
        <v>0</v>
      </c>
      <c r="L109" s="31">
        <f t="shared" si="28"/>
        <v>0</v>
      </c>
      <c r="M109" s="31">
        <f t="shared" ca="1" si="29"/>
        <v>-4.6200364799446432E-3</v>
      </c>
      <c r="N109" s="31">
        <f t="shared" ca="1" si="30"/>
        <v>0</v>
      </c>
      <c r="O109" s="52">
        <f t="shared" ca="1" si="31"/>
        <v>0</v>
      </c>
      <c r="P109" s="31">
        <f t="shared" ca="1" si="32"/>
        <v>0</v>
      </c>
      <c r="Q109" s="31">
        <f t="shared" ca="1" si="33"/>
        <v>0</v>
      </c>
      <c r="R109" s="19">
        <f t="shared" ca="1" si="34"/>
        <v>4.6200364799446432E-3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>
      <c r="A110" s="87"/>
      <c r="B110" s="87"/>
      <c r="C110" s="87"/>
      <c r="D110" s="89">
        <f t="shared" si="20"/>
        <v>0</v>
      </c>
      <c r="E110" s="89">
        <f t="shared" si="21"/>
        <v>0</v>
      </c>
      <c r="F110" s="31">
        <f t="shared" si="22"/>
        <v>0</v>
      </c>
      <c r="G110" s="31">
        <f t="shared" si="23"/>
        <v>0</v>
      </c>
      <c r="H110" s="31">
        <f t="shared" si="24"/>
        <v>0</v>
      </c>
      <c r="I110" s="31">
        <f t="shared" si="25"/>
        <v>0</v>
      </c>
      <c r="J110" s="31">
        <f t="shared" si="26"/>
        <v>0</v>
      </c>
      <c r="K110" s="31">
        <f t="shared" si="27"/>
        <v>0</v>
      </c>
      <c r="L110" s="31">
        <f t="shared" si="28"/>
        <v>0</v>
      </c>
      <c r="M110" s="31">
        <f t="shared" ca="1" si="29"/>
        <v>-4.6200364799446432E-3</v>
      </c>
      <c r="N110" s="31">
        <f t="shared" ca="1" si="30"/>
        <v>0</v>
      </c>
      <c r="O110" s="52">
        <f t="shared" ca="1" si="31"/>
        <v>0</v>
      </c>
      <c r="P110" s="31">
        <f t="shared" ca="1" si="32"/>
        <v>0</v>
      </c>
      <c r="Q110" s="31">
        <f t="shared" ca="1" si="33"/>
        <v>0</v>
      </c>
      <c r="R110" s="19">
        <f t="shared" ca="1" si="34"/>
        <v>4.6200364799446432E-3</v>
      </c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>
      <c r="A111" s="87"/>
      <c r="B111" s="87"/>
      <c r="C111" s="87"/>
      <c r="D111" s="89">
        <f t="shared" si="20"/>
        <v>0</v>
      </c>
      <c r="E111" s="89">
        <f t="shared" si="21"/>
        <v>0</v>
      </c>
      <c r="F111" s="31">
        <f t="shared" si="22"/>
        <v>0</v>
      </c>
      <c r="G111" s="31">
        <f t="shared" si="23"/>
        <v>0</v>
      </c>
      <c r="H111" s="31">
        <f t="shared" si="24"/>
        <v>0</v>
      </c>
      <c r="I111" s="31">
        <f t="shared" si="25"/>
        <v>0</v>
      </c>
      <c r="J111" s="31">
        <f t="shared" si="26"/>
        <v>0</v>
      </c>
      <c r="K111" s="31">
        <f t="shared" si="27"/>
        <v>0</v>
      </c>
      <c r="L111" s="31">
        <f t="shared" si="28"/>
        <v>0</v>
      </c>
      <c r="M111" s="31">
        <f t="shared" ca="1" si="29"/>
        <v>-4.6200364799446432E-3</v>
      </c>
      <c r="N111" s="31">
        <f t="shared" ca="1" si="30"/>
        <v>0</v>
      </c>
      <c r="O111" s="52">
        <f t="shared" ca="1" si="31"/>
        <v>0</v>
      </c>
      <c r="P111" s="31">
        <f t="shared" ca="1" si="32"/>
        <v>0</v>
      </c>
      <c r="Q111" s="31">
        <f t="shared" ca="1" si="33"/>
        <v>0</v>
      </c>
      <c r="R111" s="19">
        <f t="shared" ca="1" si="34"/>
        <v>4.6200364799446432E-3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>
      <c r="A112" s="87"/>
      <c r="B112" s="87"/>
      <c r="C112" s="87"/>
      <c r="D112" s="89">
        <f t="shared" si="20"/>
        <v>0</v>
      </c>
      <c r="E112" s="89">
        <f t="shared" si="21"/>
        <v>0</v>
      </c>
      <c r="F112" s="31">
        <f t="shared" si="22"/>
        <v>0</v>
      </c>
      <c r="G112" s="31">
        <f t="shared" si="23"/>
        <v>0</v>
      </c>
      <c r="H112" s="31">
        <f t="shared" si="24"/>
        <v>0</v>
      </c>
      <c r="I112" s="31">
        <f t="shared" si="25"/>
        <v>0</v>
      </c>
      <c r="J112" s="31">
        <f t="shared" si="26"/>
        <v>0</v>
      </c>
      <c r="K112" s="31">
        <f t="shared" si="27"/>
        <v>0</v>
      </c>
      <c r="L112" s="31">
        <f t="shared" si="28"/>
        <v>0</v>
      </c>
      <c r="M112" s="31">
        <f t="shared" ca="1" si="29"/>
        <v>-4.6200364799446432E-3</v>
      </c>
      <c r="N112" s="31">
        <f t="shared" ca="1" si="30"/>
        <v>0</v>
      </c>
      <c r="O112" s="52">
        <f t="shared" ca="1" si="31"/>
        <v>0</v>
      </c>
      <c r="P112" s="31">
        <f t="shared" ca="1" si="32"/>
        <v>0</v>
      </c>
      <c r="Q112" s="31">
        <f t="shared" ca="1" si="33"/>
        <v>0</v>
      </c>
      <c r="R112" s="19">
        <f t="shared" ca="1" si="34"/>
        <v>4.6200364799446432E-3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>
      <c r="A113" s="87"/>
      <c r="B113" s="87"/>
      <c r="C113" s="87"/>
      <c r="D113" s="89">
        <f t="shared" si="20"/>
        <v>0</v>
      </c>
      <c r="E113" s="89">
        <f t="shared" si="21"/>
        <v>0</v>
      </c>
      <c r="F113" s="31">
        <f t="shared" si="22"/>
        <v>0</v>
      </c>
      <c r="G113" s="31">
        <f t="shared" si="23"/>
        <v>0</v>
      </c>
      <c r="H113" s="31">
        <f t="shared" si="24"/>
        <v>0</v>
      </c>
      <c r="I113" s="31">
        <f t="shared" si="25"/>
        <v>0</v>
      </c>
      <c r="J113" s="31">
        <f t="shared" si="26"/>
        <v>0</v>
      </c>
      <c r="K113" s="31">
        <f t="shared" si="27"/>
        <v>0</v>
      </c>
      <c r="L113" s="31">
        <f t="shared" si="28"/>
        <v>0</v>
      </c>
      <c r="M113" s="31">
        <f t="shared" ca="1" si="29"/>
        <v>-4.6200364799446432E-3</v>
      </c>
      <c r="N113" s="31">
        <f t="shared" ca="1" si="30"/>
        <v>0</v>
      </c>
      <c r="O113" s="52">
        <f t="shared" ca="1" si="31"/>
        <v>0</v>
      </c>
      <c r="P113" s="31">
        <f t="shared" ca="1" si="32"/>
        <v>0</v>
      </c>
      <c r="Q113" s="31">
        <f t="shared" ca="1" si="33"/>
        <v>0</v>
      </c>
      <c r="R113" s="19">
        <f t="shared" ca="1" si="34"/>
        <v>4.6200364799446432E-3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>
      <c r="A114" s="87"/>
      <c r="B114" s="87"/>
      <c r="C114" s="87"/>
      <c r="D114" s="89">
        <f t="shared" si="20"/>
        <v>0</v>
      </c>
      <c r="E114" s="89">
        <f t="shared" si="21"/>
        <v>0</v>
      </c>
      <c r="F114" s="31">
        <f t="shared" si="22"/>
        <v>0</v>
      </c>
      <c r="G114" s="31">
        <f t="shared" si="23"/>
        <v>0</v>
      </c>
      <c r="H114" s="31">
        <f t="shared" si="24"/>
        <v>0</v>
      </c>
      <c r="I114" s="31">
        <f t="shared" si="25"/>
        <v>0</v>
      </c>
      <c r="J114" s="31">
        <f t="shared" si="26"/>
        <v>0</v>
      </c>
      <c r="K114" s="31">
        <f t="shared" si="27"/>
        <v>0</v>
      </c>
      <c r="L114" s="31">
        <f t="shared" si="28"/>
        <v>0</v>
      </c>
      <c r="M114" s="31">
        <f t="shared" ca="1" si="29"/>
        <v>-4.6200364799446432E-3</v>
      </c>
      <c r="N114" s="31">
        <f t="shared" ca="1" si="30"/>
        <v>0</v>
      </c>
      <c r="O114" s="52">
        <f t="shared" ca="1" si="31"/>
        <v>0</v>
      </c>
      <c r="P114" s="31">
        <f t="shared" ca="1" si="32"/>
        <v>0</v>
      </c>
      <c r="Q114" s="31">
        <f t="shared" ca="1" si="33"/>
        <v>0</v>
      </c>
      <c r="R114" s="19">
        <f t="shared" ca="1" si="34"/>
        <v>4.6200364799446432E-3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>
      <c r="A115" s="87"/>
      <c r="B115" s="87"/>
      <c r="C115" s="87"/>
      <c r="D115" s="89">
        <f t="shared" si="20"/>
        <v>0</v>
      </c>
      <c r="E115" s="89">
        <f t="shared" si="21"/>
        <v>0</v>
      </c>
      <c r="F115" s="31">
        <f t="shared" si="22"/>
        <v>0</v>
      </c>
      <c r="G115" s="31">
        <f t="shared" si="23"/>
        <v>0</v>
      </c>
      <c r="H115" s="31">
        <f t="shared" si="24"/>
        <v>0</v>
      </c>
      <c r="I115" s="31">
        <f t="shared" si="25"/>
        <v>0</v>
      </c>
      <c r="J115" s="31">
        <f t="shared" si="26"/>
        <v>0</v>
      </c>
      <c r="K115" s="31">
        <f t="shared" si="27"/>
        <v>0</v>
      </c>
      <c r="L115" s="31">
        <f t="shared" si="28"/>
        <v>0</v>
      </c>
      <c r="M115" s="31">
        <f t="shared" ca="1" si="29"/>
        <v>-4.6200364799446432E-3</v>
      </c>
      <c r="N115" s="31">
        <f t="shared" ca="1" si="30"/>
        <v>0</v>
      </c>
      <c r="O115" s="52">
        <f t="shared" ca="1" si="31"/>
        <v>0</v>
      </c>
      <c r="P115" s="31">
        <f t="shared" ca="1" si="32"/>
        <v>0</v>
      </c>
      <c r="Q115" s="31">
        <f t="shared" ca="1" si="33"/>
        <v>0</v>
      </c>
      <c r="R115" s="19">
        <f t="shared" ca="1" si="34"/>
        <v>4.6200364799446432E-3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>
      <c r="A116" s="87"/>
      <c r="B116" s="87"/>
      <c r="C116" s="87"/>
      <c r="D116" s="89">
        <f t="shared" si="20"/>
        <v>0</v>
      </c>
      <c r="E116" s="89">
        <f t="shared" si="21"/>
        <v>0</v>
      </c>
      <c r="F116" s="31">
        <f t="shared" si="22"/>
        <v>0</v>
      </c>
      <c r="G116" s="31">
        <f t="shared" si="23"/>
        <v>0</v>
      </c>
      <c r="H116" s="31">
        <f t="shared" si="24"/>
        <v>0</v>
      </c>
      <c r="I116" s="31">
        <f t="shared" si="25"/>
        <v>0</v>
      </c>
      <c r="J116" s="31">
        <f t="shared" si="26"/>
        <v>0</v>
      </c>
      <c r="K116" s="31">
        <f t="shared" si="27"/>
        <v>0</v>
      </c>
      <c r="L116" s="31">
        <f t="shared" si="28"/>
        <v>0</v>
      </c>
      <c r="M116" s="31">
        <f t="shared" ca="1" si="29"/>
        <v>-4.6200364799446432E-3</v>
      </c>
      <c r="N116" s="31">
        <f t="shared" ca="1" si="30"/>
        <v>0</v>
      </c>
      <c r="O116" s="52">
        <f t="shared" ca="1" si="31"/>
        <v>0</v>
      </c>
      <c r="P116" s="31">
        <f t="shared" ca="1" si="32"/>
        <v>0</v>
      </c>
      <c r="Q116" s="31">
        <f t="shared" ca="1" si="33"/>
        <v>0</v>
      </c>
      <c r="R116" s="19">
        <f t="shared" ca="1" si="34"/>
        <v>4.6200364799446432E-3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>
      <c r="A117" s="87"/>
      <c r="B117" s="87"/>
      <c r="C117" s="87"/>
      <c r="D117" s="89">
        <f t="shared" si="20"/>
        <v>0</v>
      </c>
      <c r="E117" s="89">
        <f t="shared" si="21"/>
        <v>0</v>
      </c>
      <c r="F117" s="31">
        <f t="shared" si="22"/>
        <v>0</v>
      </c>
      <c r="G117" s="31">
        <f t="shared" si="23"/>
        <v>0</v>
      </c>
      <c r="H117" s="31">
        <f t="shared" si="24"/>
        <v>0</v>
      </c>
      <c r="I117" s="31">
        <f t="shared" si="25"/>
        <v>0</v>
      </c>
      <c r="J117" s="31">
        <f t="shared" si="26"/>
        <v>0</v>
      </c>
      <c r="K117" s="31">
        <f t="shared" si="27"/>
        <v>0</v>
      </c>
      <c r="L117" s="31">
        <f t="shared" si="28"/>
        <v>0</v>
      </c>
      <c r="M117" s="31">
        <f t="shared" ca="1" si="29"/>
        <v>-4.6200364799446432E-3</v>
      </c>
      <c r="N117" s="31">
        <f t="shared" ca="1" si="30"/>
        <v>0</v>
      </c>
      <c r="O117" s="52">
        <f t="shared" ca="1" si="31"/>
        <v>0</v>
      </c>
      <c r="P117" s="31">
        <f t="shared" ca="1" si="32"/>
        <v>0</v>
      </c>
      <c r="Q117" s="31">
        <f t="shared" ca="1" si="33"/>
        <v>0</v>
      </c>
      <c r="R117" s="19">
        <f t="shared" ca="1" si="34"/>
        <v>4.6200364799446432E-3</v>
      </c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>
      <c r="A118" s="87"/>
      <c r="B118" s="87"/>
      <c r="C118" s="87"/>
      <c r="D118" s="89">
        <f t="shared" si="20"/>
        <v>0</v>
      </c>
      <c r="E118" s="89">
        <f t="shared" si="21"/>
        <v>0</v>
      </c>
      <c r="F118" s="31">
        <f t="shared" si="22"/>
        <v>0</v>
      </c>
      <c r="G118" s="31">
        <f t="shared" si="23"/>
        <v>0</v>
      </c>
      <c r="H118" s="31">
        <f t="shared" si="24"/>
        <v>0</v>
      </c>
      <c r="I118" s="31">
        <f t="shared" si="25"/>
        <v>0</v>
      </c>
      <c r="J118" s="31">
        <f t="shared" si="26"/>
        <v>0</v>
      </c>
      <c r="K118" s="31">
        <f t="shared" si="27"/>
        <v>0</v>
      </c>
      <c r="L118" s="31">
        <f t="shared" si="28"/>
        <v>0</v>
      </c>
      <c r="M118" s="31">
        <f t="shared" ca="1" si="29"/>
        <v>-4.6200364799446432E-3</v>
      </c>
      <c r="N118" s="31">
        <f t="shared" ca="1" si="30"/>
        <v>0</v>
      </c>
      <c r="O118" s="52">
        <f t="shared" ca="1" si="31"/>
        <v>0</v>
      </c>
      <c r="P118" s="31">
        <f t="shared" ca="1" si="32"/>
        <v>0</v>
      </c>
      <c r="Q118" s="31">
        <f t="shared" ca="1" si="33"/>
        <v>0</v>
      </c>
      <c r="R118" s="19">
        <f t="shared" ca="1" si="34"/>
        <v>4.6200364799446432E-3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>
      <c r="A119" s="87"/>
      <c r="B119" s="87"/>
      <c r="C119" s="87"/>
      <c r="D119" s="89">
        <f t="shared" si="20"/>
        <v>0</v>
      </c>
      <c r="E119" s="89">
        <f t="shared" si="21"/>
        <v>0</v>
      </c>
      <c r="F119" s="31">
        <f t="shared" si="22"/>
        <v>0</v>
      </c>
      <c r="G119" s="31">
        <f t="shared" si="23"/>
        <v>0</v>
      </c>
      <c r="H119" s="31">
        <f t="shared" si="24"/>
        <v>0</v>
      </c>
      <c r="I119" s="31">
        <f t="shared" si="25"/>
        <v>0</v>
      </c>
      <c r="J119" s="31">
        <f t="shared" si="26"/>
        <v>0</v>
      </c>
      <c r="K119" s="31">
        <f t="shared" si="27"/>
        <v>0</v>
      </c>
      <c r="L119" s="31">
        <f t="shared" si="28"/>
        <v>0</v>
      </c>
      <c r="M119" s="31">
        <f t="shared" ca="1" si="29"/>
        <v>-4.6200364799446432E-3</v>
      </c>
      <c r="N119" s="31">
        <f t="shared" ca="1" si="30"/>
        <v>0</v>
      </c>
      <c r="O119" s="52">
        <f t="shared" ca="1" si="31"/>
        <v>0</v>
      </c>
      <c r="P119" s="31">
        <f t="shared" ca="1" si="32"/>
        <v>0</v>
      </c>
      <c r="Q119" s="31">
        <f t="shared" ca="1" si="33"/>
        <v>0</v>
      </c>
      <c r="R119" s="19">
        <f t="shared" ca="1" si="34"/>
        <v>4.6200364799446432E-3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>
      <c r="A120" s="87"/>
      <c r="B120" s="87"/>
      <c r="C120" s="87"/>
      <c r="D120" s="89">
        <f t="shared" si="20"/>
        <v>0</v>
      </c>
      <c r="E120" s="89">
        <f t="shared" si="21"/>
        <v>0</v>
      </c>
      <c r="F120" s="31">
        <f t="shared" si="22"/>
        <v>0</v>
      </c>
      <c r="G120" s="31">
        <f t="shared" si="23"/>
        <v>0</v>
      </c>
      <c r="H120" s="31">
        <f t="shared" si="24"/>
        <v>0</v>
      </c>
      <c r="I120" s="31">
        <f t="shared" si="25"/>
        <v>0</v>
      </c>
      <c r="J120" s="31">
        <f t="shared" si="26"/>
        <v>0</v>
      </c>
      <c r="K120" s="31">
        <f t="shared" si="27"/>
        <v>0</v>
      </c>
      <c r="L120" s="31">
        <f t="shared" si="28"/>
        <v>0</v>
      </c>
      <c r="M120" s="31">
        <f t="shared" ca="1" si="29"/>
        <v>-4.6200364799446432E-3</v>
      </c>
      <c r="N120" s="31">
        <f t="shared" ca="1" si="30"/>
        <v>0</v>
      </c>
      <c r="O120" s="52">
        <f t="shared" ca="1" si="31"/>
        <v>0</v>
      </c>
      <c r="P120" s="31">
        <f t="shared" ca="1" si="32"/>
        <v>0</v>
      </c>
      <c r="Q120" s="31">
        <f t="shared" ca="1" si="33"/>
        <v>0</v>
      </c>
      <c r="R120" s="19">
        <f t="shared" ca="1" si="34"/>
        <v>4.6200364799446432E-3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>
      <c r="A121" s="87"/>
      <c r="B121" s="87"/>
      <c r="C121" s="87"/>
      <c r="D121" s="89">
        <f t="shared" si="20"/>
        <v>0</v>
      </c>
      <c r="E121" s="89">
        <f t="shared" si="21"/>
        <v>0</v>
      </c>
      <c r="F121" s="31">
        <f t="shared" si="22"/>
        <v>0</v>
      </c>
      <c r="G121" s="31">
        <f t="shared" si="23"/>
        <v>0</v>
      </c>
      <c r="H121" s="31">
        <f t="shared" si="24"/>
        <v>0</v>
      </c>
      <c r="I121" s="31">
        <f t="shared" si="25"/>
        <v>0</v>
      </c>
      <c r="J121" s="31">
        <f t="shared" si="26"/>
        <v>0</v>
      </c>
      <c r="K121" s="31">
        <f t="shared" si="27"/>
        <v>0</v>
      </c>
      <c r="L121" s="31">
        <f t="shared" si="28"/>
        <v>0</v>
      </c>
      <c r="M121" s="31">
        <f t="shared" ca="1" si="29"/>
        <v>-4.6200364799446432E-3</v>
      </c>
      <c r="N121" s="31">
        <f t="shared" ca="1" si="30"/>
        <v>0</v>
      </c>
      <c r="O121" s="52">
        <f t="shared" ca="1" si="31"/>
        <v>0</v>
      </c>
      <c r="P121" s="31">
        <f t="shared" ca="1" si="32"/>
        <v>0</v>
      </c>
      <c r="Q121" s="31">
        <f t="shared" ca="1" si="33"/>
        <v>0</v>
      </c>
      <c r="R121" s="19">
        <f t="shared" ca="1" si="34"/>
        <v>4.6200364799446432E-3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>
      <c r="A122" s="87"/>
      <c r="B122" s="87"/>
      <c r="C122" s="87"/>
      <c r="D122" s="89">
        <f t="shared" si="20"/>
        <v>0</v>
      </c>
      <c r="E122" s="89">
        <f t="shared" si="21"/>
        <v>0</v>
      </c>
      <c r="F122" s="31">
        <f t="shared" si="22"/>
        <v>0</v>
      </c>
      <c r="G122" s="31">
        <f t="shared" si="23"/>
        <v>0</v>
      </c>
      <c r="H122" s="31">
        <f t="shared" si="24"/>
        <v>0</v>
      </c>
      <c r="I122" s="31">
        <f t="shared" si="25"/>
        <v>0</v>
      </c>
      <c r="J122" s="31">
        <f t="shared" si="26"/>
        <v>0</v>
      </c>
      <c r="K122" s="31">
        <f t="shared" si="27"/>
        <v>0</v>
      </c>
      <c r="L122" s="31">
        <f t="shared" si="28"/>
        <v>0</v>
      </c>
      <c r="M122" s="31">
        <f t="shared" ca="1" si="29"/>
        <v>-4.6200364799446432E-3</v>
      </c>
      <c r="N122" s="31">
        <f t="shared" ca="1" si="30"/>
        <v>0</v>
      </c>
      <c r="O122" s="52">
        <f t="shared" ca="1" si="31"/>
        <v>0</v>
      </c>
      <c r="P122" s="31">
        <f t="shared" ca="1" si="32"/>
        <v>0</v>
      </c>
      <c r="Q122" s="31">
        <f t="shared" ca="1" si="33"/>
        <v>0</v>
      </c>
      <c r="R122" s="19">
        <f t="shared" ca="1" si="34"/>
        <v>4.6200364799446432E-3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>
      <c r="A123" s="87"/>
      <c r="B123" s="87"/>
      <c r="C123" s="87"/>
      <c r="D123" s="89">
        <f t="shared" si="20"/>
        <v>0</v>
      </c>
      <c r="E123" s="89">
        <f t="shared" si="21"/>
        <v>0</v>
      </c>
      <c r="F123" s="31">
        <f t="shared" si="22"/>
        <v>0</v>
      </c>
      <c r="G123" s="31">
        <f t="shared" si="23"/>
        <v>0</v>
      </c>
      <c r="H123" s="31">
        <f t="shared" si="24"/>
        <v>0</v>
      </c>
      <c r="I123" s="31">
        <f t="shared" si="25"/>
        <v>0</v>
      </c>
      <c r="J123" s="31">
        <f t="shared" si="26"/>
        <v>0</v>
      </c>
      <c r="K123" s="31">
        <f t="shared" si="27"/>
        <v>0</v>
      </c>
      <c r="L123" s="31">
        <f t="shared" si="28"/>
        <v>0</v>
      </c>
      <c r="M123" s="31">
        <f t="shared" ca="1" si="29"/>
        <v>-4.6200364799446432E-3</v>
      </c>
      <c r="N123" s="31">
        <f t="shared" ca="1" si="30"/>
        <v>0</v>
      </c>
      <c r="O123" s="52">
        <f t="shared" ca="1" si="31"/>
        <v>0</v>
      </c>
      <c r="P123" s="31">
        <f t="shared" ca="1" si="32"/>
        <v>0</v>
      </c>
      <c r="Q123" s="31">
        <f t="shared" ca="1" si="33"/>
        <v>0</v>
      </c>
      <c r="R123" s="19">
        <f t="shared" ca="1" si="34"/>
        <v>4.6200364799446432E-3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>
      <c r="A124" s="87"/>
      <c r="B124" s="87"/>
      <c r="C124" s="87"/>
      <c r="D124" s="89">
        <f t="shared" si="20"/>
        <v>0</v>
      </c>
      <c r="E124" s="89">
        <f t="shared" si="21"/>
        <v>0</v>
      </c>
      <c r="F124" s="31">
        <f t="shared" si="22"/>
        <v>0</v>
      </c>
      <c r="G124" s="31">
        <f t="shared" si="23"/>
        <v>0</v>
      </c>
      <c r="H124" s="31">
        <f t="shared" si="24"/>
        <v>0</v>
      </c>
      <c r="I124" s="31">
        <f t="shared" si="25"/>
        <v>0</v>
      </c>
      <c r="J124" s="31">
        <f t="shared" si="26"/>
        <v>0</v>
      </c>
      <c r="K124" s="31">
        <f t="shared" si="27"/>
        <v>0</v>
      </c>
      <c r="L124" s="31">
        <f t="shared" si="28"/>
        <v>0</v>
      </c>
      <c r="M124" s="31">
        <f t="shared" ca="1" si="29"/>
        <v>-4.6200364799446432E-3</v>
      </c>
      <c r="N124" s="31">
        <f t="shared" ca="1" si="30"/>
        <v>0</v>
      </c>
      <c r="O124" s="52">
        <f t="shared" ca="1" si="31"/>
        <v>0</v>
      </c>
      <c r="P124" s="31">
        <f t="shared" ca="1" si="32"/>
        <v>0</v>
      </c>
      <c r="Q124" s="31">
        <f t="shared" ca="1" si="33"/>
        <v>0</v>
      </c>
      <c r="R124" s="19">
        <f t="shared" ca="1" si="34"/>
        <v>4.6200364799446432E-3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>
      <c r="A125" s="87"/>
      <c r="B125" s="87"/>
      <c r="C125" s="87"/>
      <c r="D125" s="89">
        <f t="shared" si="20"/>
        <v>0</v>
      </c>
      <c r="E125" s="89">
        <f t="shared" si="21"/>
        <v>0</v>
      </c>
      <c r="F125" s="31">
        <f t="shared" si="22"/>
        <v>0</v>
      </c>
      <c r="G125" s="31">
        <f t="shared" si="23"/>
        <v>0</v>
      </c>
      <c r="H125" s="31">
        <f t="shared" si="24"/>
        <v>0</v>
      </c>
      <c r="I125" s="31">
        <f t="shared" si="25"/>
        <v>0</v>
      </c>
      <c r="J125" s="31">
        <f t="shared" si="26"/>
        <v>0</v>
      </c>
      <c r="K125" s="31">
        <f t="shared" si="27"/>
        <v>0</v>
      </c>
      <c r="L125" s="31">
        <f t="shared" si="28"/>
        <v>0</v>
      </c>
      <c r="M125" s="31">
        <f t="shared" ca="1" si="29"/>
        <v>-4.6200364799446432E-3</v>
      </c>
      <c r="N125" s="31">
        <f t="shared" ca="1" si="30"/>
        <v>0</v>
      </c>
      <c r="O125" s="52">
        <f t="shared" ca="1" si="31"/>
        <v>0</v>
      </c>
      <c r="P125" s="31">
        <f t="shared" ca="1" si="32"/>
        <v>0</v>
      </c>
      <c r="Q125" s="31">
        <f t="shared" ca="1" si="33"/>
        <v>0</v>
      </c>
      <c r="R125" s="19">
        <f t="shared" ca="1" si="34"/>
        <v>4.6200364799446432E-3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>
      <c r="A126" s="87"/>
      <c r="B126" s="87"/>
      <c r="C126" s="87"/>
      <c r="D126" s="89">
        <f t="shared" si="20"/>
        <v>0</v>
      </c>
      <c r="E126" s="89">
        <f t="shared" si="21"/>
        <v>0</v>
      </c>
      <c r="F126" s="31">
        <f t="shared" si="22"/>
        <v>0</v>
      </c>
      <c r="G126" s="31">
        <f t="shared" si="23"/>
        <v>0</v>
      </c>
      <c r="H126" s="31">
        <f t="shared" si="24"/>
        <v>0</v>
      </c>
      <c r="I126" s="31">
        <f t="shared" si="25"/>
        <v>0</v>
      </c>
      <c r="J126" s="31">
        <f t="shared" si="26"/>
        <v>0</v>
      </c>
      <c r="K126" s="31">
        <f t="shared" si="27"/>
        <v>0</v>
      </c>
      <c r="L126" s="31">
        <f t="shared" si="28"/>
        <v>0</v>
      </c>
      <c r="M126" s="31">
        <f t="shared" ca="1" si="29"/>
        <v>-4.6200364799446432E-3</v>
      </c>
      <c r="N126" s="31">
        <f t="shared" ca="1" si="30"/>
        <v>0</v>
      </c>
      <c r="O126" s="52">
        <f t="shared" ca="1" si="31"/>
        <v>0</v>
      </c>
      <c r="P126" s="31">
        <f t="shared" ca="1" si="32"/>
        <v>0</v>
      </c>
      <c r="Q126" s="31">
        <f t="shared" ca="1" si="33"/>
        <v>0</v>
      </c>
      <c r="R126" s="19">
        <f t="shared" ca="1" si="34"/>
        <v>4.6200364799446432E-3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>
      <c r="A127" s="87"/>
      <c r="B127" s="87"/>
      <c r="C127" s="87"/>
      <c r="D127" s="89">
        <f t="shared" si="20"/>
        <v>0</v>
      </c>
      <c r="E127" s="89">
        <f t="shared" si="21"/>
        <v>0</v>
      </c>
      <c r="F127" s="31">
        <f t="shared" si="22"/>
        <v>0</v>
      </c>
      <c r="G127" s="31">
        <f t="shared" si="23"/>
        <v>0</v>
      </c>
      <c r="H127" s="31">
        <f t="shared" si="24"/>
        <v>0</v>
      </c>
      <c r="I127" s="31">
        <f t="shared" si="25"/>
        <v>0</v>
      </c>
      <c r="J127" s="31">
        <f t="shared" si="26"/>
        <v>0</v>
      </c>
      <c r="K127" s="31">
        <f t="shared" si="27"/>
        <v>0</v>
      </c>
      <c r="L127" s="31">
        <f t="shared" si="28"/>
        <v>0</v>
      </c>
      <c r="M127" s="31">
        <f t="shared" ca="1" si="29"/>
        <v>-4.6200364799446432E-3</v>
      </c>
      <c r="N127" s="31">
        <f t="shared" ca="1" si="30"/>
        <v>0</v>
      </c>
      <c r="O127" s="52">
        <f t="shared" ca="1" si="31"/>
        <v>0</v>
      </c>
      <c r="P127" s="31">
        <f t="shared" ca="1" si="32"/>
        <v>0</v>
      </c>
      <c r="Q127" s="31">
        <f t="shared" ca="1" si="33"/>
        <v>0</v>
      </c>
      <c r="R127" s="19">
        <f t="shared" ca="1" si="34"/>
        <v>4.6200364799446432E-3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>
      <c r="A128" s="87"/>
      <c r="B128" s="87"/>
      <c r="C128" s="87"/>
      <c r="D128" s="89">
        <f t="shared" si="20"/>
        <v>0</v>
      </c>
      <c r="E128" s="89">
        <f t="shared" si="21"/>
        <v>0</v>
      </c>
      <c r="F128" s="31">
        <f t="shared" si="22"/>
        <v>0</v>
      </c>
      <c r="G128" s="31">
        <f t="shared" si="23"/>
        <v>0</v>
      </c>
      <c r="H128" s="31">
        <f t="shared" si="24"/>
        <v>0</v>
      </c>
      <c r="I128" s="31">
        <f t="shared" si="25"/>
        <v>0</v>
      </c>
      <c r="J128" s="31">
        <f t="shared" si="26"/>
        <v>0</v>
      </c>
      <c r="K128" s="31">
        <f t="shared" si="27"/>
        <v>0</v>
      </c>
      <c r="L128" s="31">
        <f t="shared" si="28"/>
        <v>0</v>
      </c>
      <c r="M128" s="31">
        <f t="shared" ca="1" si="29"/>
        <v>-4.6200364799446432E-3</v>
      </c>
      <c r="N128" s="31">
        <f t="shared" ca="1" si="30"/>
        <v>0</v>
      </c>
      <c r="O128" s="52">
        <f t="shared" ca="1" si="31"/>
        <v>0</v>
      </c>
      <c r="P128" s="31">
        <f t="shared" ca="1" si="32"/>
        <v>0</v>
      </c>
      <c r="Q128" s="31">
        <f t="shared" ca="1" si="33"/>
        <v>0</v>
      </c>
      <c r="R128" s="19">
        <f t="shared" ca="1" si="34"/>
        <v>4.6200364799446432E-3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>
      <c r="A129" s="87"/>
      <c r="B129" s="87"/>
      <c r="C129" s="87"/>
      <c r="D129" s="89">
        <f t="shared" si="20"/>
        <v>0</v>
      </c>
      <c r="E129" s="89">
        <f t="shared" si="21"/>
        <v>0</v>
      </c>
      <c r="F129" s="31">
        <f t="shared" si="22"/>
        <v>0</v>
      </c>
      <c r="G129" s="31">
        <f t="shared" si="23"/>
        <v>0</v>
      </c>
      <c r="H129" s="31">
        <f t="shared" si="24"/>
        <v>0</v>
      </c>
      <c r="I129" s="31">
        <f t="shared" si="25"/>
        <v>0</v>
      </c>
      <c r="J129" s="31">
        <f t="shared" si="26"/>
        <v>0</v>
      </c>
      <c r="K129" s="31">
        <f t="shared" si="27"/>
        <v>0</v>
      </c>
      <c r="L129" s="31">
        <f t="shared" si="28"/>
        <v>0</v>
      </c>
      <c r="M129" s="31">
        <f t="shared" ca="1" si="29"/>
        <v>-4.6200364799446432E-3</v>
      </c>
      <c r="N129" s="31">
        <f t="shared" ca="1" si="30"/>
        <v>0</v>
      </c>
      <c r="O129" s="52">
        <f t="shared" ca="1" si="31"/>
        <v>0</v>
      </c>
      <c r="P129" s="31">
        <f t="shared" ca="1" si="32"/>
        <v>0</v>
      </c>
      <c r="Q129" s="31">
        <f t="shared" ca="1" si="33"/>
        <v>0</v>
      </c>
      <c r="R129" s="19">
        <f t="shared" ca="1" si="34"/>
        <v>4.6200364799446432E-3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>
      <c r="A130" s="87"/>
      <c r="B130" s="87"/>
      <c r="C130" s="87"/>
      <c r="D130" s="89">
        <f t="shared" si="20"/>
        <v>0</v>
      </c>
      <c r="E130" s="89">
        <f t="shared" si="21"/>
        <v>0</v>
      </c>
      <c r="F130" s="31">
        <f t="shared" si="22"/>
        <v>0</v>
      </c>
      <c r="G130" s="31">
        <f t="shared" si="23"/>
        <v>0</v>
      </c>
      <c r="H130" s="31">
        <f t="shared" si="24"/>
        <v>0</v>
      </c>
      <c r="I130" s="31">
        <f t="shared" si="25"/>
        <v>0</v>
      </c>
      <c r="J130" s="31">
        <f t="shared" si="26"/>
        <v>0</v>
      </c>
      <c r="K130" s="31">
        <f t="shared" si="27"/>
        <v>0</v>
      </c>
      <c r="L130" s="31">
        <f t="shared" si="28"/>
        <v>0</v>
      </c>
      <c r="M130" s="31">
        <f t="shared" ca="1" si="29"/>
        <v>-4.6200364799446432E-3</v>
      </c>
      <c r="N130" s="31">
        <f t="shared" ca="1" si="30"/>
        <v>0</v>
      </c>
      <c r="O130" s="52">
        <f t="shared" ca="1" si="31"/>
        <v>0</v>
      </c>
      <c r="P130" s="31">
        <f t="shared" ca="1" si="32"/>
        <v>0</v>
      </c>
      <c r="Q130" s="31">
        <f t="shared" ca="1" si="33"/>
        <v>0</v>
      </c>
      <c r="R130" s="19">
        <f t="shared" ca="1" si="34"/>
        <v>4.6200364799446432E-3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>
      <c r="A131" s="87"/>
      <c r="B131" s="87"/>
      <c r="C131" s="87"/>
      <c r="D131" s="89">
        <f t="shared" si="20"/>
        <v>0</v>
      </c>
      <c r="E131" s="89">
        <f t="shared" si="21"/>
        <v>0</v>
      </c>
      <c r="F131" s="31">
        <f t="shared" si="22"/>
        <v>0</v>
      </c>
      <c r="G131" s="31">
        <f t="shared" si="23"/>
        <v>0</v>
      </c>
      <c r="H131" s="31">
        <f t="shared" si="24"/>
        <v>0</v>
      </c>
      <c r="I131" s="31">
        <f t="shared" si="25"/>
        <v>0</v>
      </c>
      <c r="J131" s="31">
        <f t="shared" si="26"/>
        <v>0</v>
      </c>
      <c r="K131" s="31">
        <f t="shared" si="27"/>
        <v>0</v>
      </c>
      <c r="L131" s="31">
        <f t="shared" si="28"/>
        <v>0</v>
      </c>
      <c r="M131" s="31">
        <f t="shared" ca="1" si="29"/>
        <v>-4.6200364799446432E-3</v>
      </c>
      <c r="N131" s="31">
        <f t="shared" ca="1" si="30"/>
        <v>0</v>
      </c>
      <c r="O131" s="52">
        <f t="shared" ca="1" si="31"/>
        <v>0</v>
      </c>
      <c r="P131" s="31">
        <f t="shared" ca="1" si="32"/>
        <v>0</v>
      </c>
      <c r="Q131" s="31">
        <f t="shared" ca="1" si="33"/>
        <v>0</v>
      </c>
      <c r="R131" s="19">
        <f t="shared" ca="1" si="34"/>
        <v>4.6200364799446432E-3</v>
      </c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>
      <c r="A132" s="87"/>
      <c r="B132" s="87"/>
      <c r="C132" s="87"/>
      <c r="D132" s="89">
        <f t="shared" si="20"/>
        <v>0</v>
      </c>
      <c r="E132" s="89">
        <f t="shared" si="21"/>
        <v>0</v>
      </c>
      <c r="F132" s="31">
        <f t="shared" si="22"/>
        <v>0</v>
      </c>
      <c r="G132" s="31">
        <f t="shared" si="23"/>
        <v>0</v>
      </c>
      <c r="H132" s="31">
        <f t="shared" si="24"/>
        <v>0</v>
      </c>
      <c r="I132" s="31">
        <f t="shared" si="25"/>
        <v>0</v>
      </c>
      <c r="J132" s="31">
        <f t="shared" si="26"/>
        <v>0</v>
      </c>
      <c r="K132" s="31">
        <f t="shared" si="27"/>
        <v>0</v>
      </c>
      <c r="L132" s="31">
        <f t="shared" si="28"/>
        <v>0</v>
      </c>
      <c r="M132" s="31">
        <f t="shared" ca="1" si="29"/>
        <v>-4.6200364799446432E-3</v>
      </c>
      <c r="N132" s="31">
        <f t="shared" ca="1" si="30"/>
        <v>0</v>
      </c>
      <c r="O132" s="52">
        <f t="shared" ca="1" si="31"/>
        <v>0</v>
      </c>
      <c r="P132" s="31">
        <f t="shared" ca="1" si="32"/>
        <v>0</v>
      </c>
      <c r="Q132" s="31">
        <f t="shared" ca="1" si="33"/>
        <v>0</v>
      </c>
      <c r="R132" s="19">
        <f t="shared" ca="1" si="34"/>
        <v>4.6200364799446432E-3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>
      <c r="A133" s="87"/>
      <c r="B133" s="87"/>
      <c r="C133" s="87"/>
      <c r="D133" s="89">
        <f t="shared" si="20"/>
        <v>0</v>
      </c>
      <c r="E133" s="89">
        <f t="shared" si="21"/>
        <v>0</v>
      </c>
      <c r="F133" s="31">
        <f t="shared" si="22"/>
        <v>0</v>
      </c>
      <c r="G133" s="31">
        <f t="shared" si="23"/>
        <v>0</v>
      </c>
      <c r="H133" s="31">
        <f t="shared" si="24"/>
        <v>0</v>
      </c>
      <c r="I133" s="31">
        <f t="shared" si="25"/>
        <v>0</v>
      </c>
      <c r="J133" s="31">
        <f t="shared" si="26"/>
        <v>0</v>
      </c>
      <c r="K133" s="31">
        <f t="shared" si="27"/>
        <v>0</v>
      </c>
      <c r="L133" s="31">
        <f t="shared" si="28"/>
        <v>0</v>
      </c>
      <c r="M133" s="31">
        <f t="shared" ca="1" si="29"/>
        <v>-4.6200364799446432E-3</v>
      </c>
      <c r="N133" s="31">
        <f t="shared" ca="1" si="30"/>
        <v>0</v>
      </c>
      <c r="O133" s="52">
        <f t="shared" ca="1" si="31"/>
        <v>0</v>
      </c>
      <c r="P133" s="31">
        <f t="shared" ca="1" si="32"/>
        <v>0</v>
      </c>
      <c r="Q133" s="31">
        <f t="shared" ca="1" si="33"/>
        <v>0</v>
      </c>
      <c r="R133" s="19">
        <f t="shared" ca="1" si="34"/>
        <v>4.6200364799446432E-3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>
      <c r="A134" s="87"/>
      <c r="B134" s="87"/>
      <c r="C134" s="87"/>
      <c r="D134" s="89">
        <f t="shared" si="20"/>
        <v>0</v>
      </c>
      <c r="E134" s="89">
        <f t="shared" si="21"/>
        <v>0</v>
      </c>
      <c r="F134" s="31">
        <f t="shared" si="22"/>
        <v>0</v>
      </c>
      <c r="G134" s="31">
        <f t="shared" si="23"/>
        <v>0</v>
      </c>
      <c r="H134" s="31">
        <f t="shared" si="24"/>
        <v>0</v>
      </c>
      <c r="I134" s="31">
        <f t="shared" si="25"/>
        <v>0</v>
      </c>
      <c r="J134" s="31">
        <f t="shared" si="26"/>
        <v>0</v>
      </c>
      <c r="K134" s="31">
        <f t="shared" si="27"/>
        <v>0</v>
      </c>
      <c r="L134" s="31">
        <f t="shared" si="28"/>
        <v>0</v>
      </c>
      <c r="M134" s="31">
        <f t="shared" ca="1" si="29"/>
        <v>-4.6200364799446432E-3</v>
      </c>
      <c r="N134" s="31">
        <f t="shared" ca="1" si="30"/>
        <v>0</v>
      </c>
      <c r="O134" s="52">
        <f t="shared" ca="1" si="31"/>
        <v>0</v>
      </c>
      <c r="P134" s="31">
        <f t="shared" ca="1" si="32"/>
        <v>0</v>
      </c>
      <c r="Q134" s="31">
        <f t="shared" ca="1" si="33"/>
        <v>0</v>
      </c>
      <c r="R134" s="19">
        <f t="shared" ca="1" si="34"/>
        <v>4.6200364799446432E-3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>
      <c r="A135" s="87"/>
      <c r="B135" s="87"/>
      <c r="C135" s="87"/>
      <c r="D135" s="89">
        <f t="shared" si="20"/>
        <v>0</v>
      </c>
      <c r="E135" s="89">
        <f t="shared" si="21"/>
        <v>0</v>
      </c>
      <c r="F135" s="31">
        <f t="shared" si="22"/>
        <v>0</v>
      </c>
      <c r="G135" s="31">
        <f t="shared" si="23"/>
        <v>0</v>
      </c>
      <c r="H135" s="31">
        <f t="shared" si="24"/>
        <v>0</v>
      </c>
      <c r="I135" s="31">
        <f t="shared" si="25"/>
        <v>0</v>
      </c>
      <c r="J135" s="31">
        <f t="shared" si="26"/>
        <v>0</v>
      </c>
      <c r="K135" s="31">
        <f t="shared" si="27"/>
        <v>0</v>
      </c>
      <c r="L135" s="31">
        <f t="shared" si="28"/>
        <v>0</v>
      </c>
      <c r="M135" s="31">
        <f t="shared" ca="1" si="29"/>
        <v>-4.6200364799446432E-3</v>
      </c>
      <c r="N135" s="31">
        <f t="shared" ca="1" si="30"/>
        <v>0</v>
      </c>
      <c r="O135" s="52">
        <f t="shared" ca="1" si="31"/>
        <v>0</v>
      </c>
      <c r="P135" s="31">
        <f t="shared" ca="1" si="32"/>
        <v>0</v>
      </c>
      <c r="Q135" s="31">
        <f t="shared" ca="1" si="33"/>
        <v>0</v>
      </c>
      <c r="R135" s="19">
        <f t="shared" ca="1" si="34"/>
        <v>4.6200364799446432E-3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>
      <c r="A136" s="87"/>
      <c r="B136" s="87"/>
      <c r="C136" s="87"/>
      <c r="D136" s="89">
        <f t="shared" si="20"/>
        <v>0</v>
      </c>
      <c r="E136" s="89">
        <f t="shared" si="21"/>
        <v>0</v>
      </c>
      <c r="F136" s="31">
        <f t="shared" si="22"/>
        <v>0</v>
      </c>
      <c r="G136" s="31">
        <f t="shared" si="23"/>
        <v>0</v>
      </c>
      <c r="H136" s="31">
        <f t="shared" si="24"/>
        <v>0</v>
      </c>
      <c r="I136" s="31">
        <f t="shared" si="25"/>
        <v>0</v>
      </c>
      <c r="J136" s="31">
        <f t="shared" si="26"/>
        <v>0</v>
      </c>
      <c r="K136" s="31">
        <f t="shared" si="27"/>
        <v>0</v>
      </c>
      <c r="L136" s="31">
        <f t="shared" si="28"/>
        <v>0</v>
      </c>
      <c r="M136" s="31">
        <f t="shared" ca="1" si="29"/>
        <v>-4.6200364799446432E-3</v>
      </c>
      <c r="N136" s="31">
        <f t="shared" ca="1" si="30"/>
        <v>0</v>
      </c>
      <c r="O136" s="52">
        <f t="shared" ca="1" si="31"/>
        <v>0</v>
      </c>
      <c r="P136" s="31">
        <f t="shared" ca="1" si="32"/>
        <v>0</v>
      </c>
      <c r="Q136" s="31">
        <f t="shared" ca="1" si="33"/>
        <v>0</v>
      </c>
      <c r="R136" s="19">
        <f t="shared" ca="1" si="34"/>
        <v>4.6200364799446432E-3</v>
      </c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>
      <c r="A137" s="87"/>
      <c r="B137" s="87"/>
      <c r="C137" s="87"/>
      <c r="D137" s="89">
        <f t="shared" si="20"/>
        <v>0</v>
      </c>
      <c r="E137" s="89">
        <f t="shared" si="21"/>
        <v>0</v>
      </c>
      <c r="F137" s="31">
        <f t="shared" si="22"/>
        <v>0</v>
      </c>
      <c r="G137" s="31">
        <f t="shared" si="23"/>
        <v>0</v>
      </c>
      <c r="H137" s="31">
        <f t="shared" si="24"/>
        <v>0</v>
      </c>
      <c r="I137" s="31">
        <f t="shared" si="25"/>
        <v>0</v>
      </c>
      <c r="J137" s="31">
        <f t="shared" si="26"/>
        <v>0</v>
      </c>
      <c r="K137" s="31">
        <f t="shared" si="27"/>
        <v>0</v>
      </c>
      <c r="L137" s="31">
        <f t="shared" si="28"/>
        <v>0</v>
      </c>
      <c r="M137" s="31">
        <f t="shared" ca="1" si="29"/>
        <v>-4.6200364799446432E-3</v>
      </c>
      <c r="N137" s="31">
        <f t="shared" ca="1" si="30"/>
        <v>0</v>
      </c>
      <c r="O137" s="52">
        <f t="shared" ca="1" si="31"/>
        <v>0</v>
      </c>
      <c r="P137" s="31">
        <f t="shared" ca="1" si="32"/>
        <v>0</v>
      </c>
      <c r="Q137" s="31">
        <f t="shared" ca="1" si="33"/>
        <v>0</v>
      </c>
      <c r="R137" s="19">
        <f t="shared" ca="1" si="34"/>
        <v>4.6200364799446432E-3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>
      <c r="A138" s="87"/>
      <c r="B138" s="87"/>
      <c r="C138" s="87"/>
      <c r="D138" s="89">
        <f t="shared" si="20"/>
        <v>0</v>
      </c>
      <c r="E138" s="89">
        <f t="shared" si="21"/>
        <v>0</v>
      </c>
      <c r="F138" s="31">
        <f t="shared" si="22"/>
        <v>0</v>
      </c>
      <c r="G138" s="31">
        <f t="shared" si="23"/>
        <v>0</v>
      </c>
      <c r="H138" s="31">
        <f t="shared" si="24"/>
        <v>0</v>
      </c>
      <c r="I138" s="31">
        <f t="shared" si="25"/>
        <v>0</v>
      </c>
      <c r="J138" s="31">
        <f t="shared" si="26"/>
        <v>0</v>
      </c>
      <c r="K138" s="31">
        <f t="shared" si="27"/>
        <v>0</v>
      </c>
      <c r="L138" s="31">
        <f t="shared" si="28"/>
        <v>0</v>
      </c>
      <c r="M138" s="31">
        <f t="shared" ca="1" si="29"/>
        <v>-4.6200364799446432E-3</v>
      </c>
      <c r="N138" s="31">
        <f t="shared" ca="1" si="30"/>
        <v>0</v>
      </c>
      <c r="O138" s="52">
        <f t="shared" ca="1" si="31"/>
        <v>0</v>
      </c>
      <c r="P138" s="31">
        <f t="shared" ca="1" si="32"/>
        <v>0</v>
      </c>
      <c r="Q138" s="31">
        <f t="shared" ca="1" si="33"/>
        <v>0</v>
      </c>
      <c r="R138" s="19">
        <f t="shared" ca="1" si="34"/>
        <v>4.6200364799446432E-3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>
      <c r="A139" s="87"/>
      <c r="B139" s="87"/>
      <c r="C139" s="87"/>
      <c r="D139" s="89">
        <f t="shared" si="20"/>
        <v>0</v>
      </c>
      <c r="E139" s="89">
        <f t="shared" si="21"/>
        <v>0</v>
      </c>
      <c r="F139" s="31">
        <f t="shared" si="22"/>
        <v>0</v>
      </c>
      <c r="G139" s="31">
        <f t="shared" si="23"/>
        <v>0</v>
      </c>
      <c r="H139" s="31">
        <f t="shared" si="24"/>
        <v>0</v>
      </c>
      <c r="I139" s="31">
        <f t="shared" si="25"/>
        <v>0</v>
      </c>
      <c r="J139" s="31">
        <f t="shared" si="26"/>
        <v>0</v>
      </c>
      <c r="K139" s="31">
        <f t="shared" si="27"/>
        <v>0</v>
      </c>
      <c r="L139" s="31">
        <f t="shared" si="28"/>
        <v>0</v>
      </c>
      <c r="M139" s="31">
        <f t="shared" ca="1" si="29"/>
        <v>-4.6200364799446432E-3</v>
      </c>
      <c r="N139" s="31">
        <f t="shared" ca="1" si="30"/>
        <v>0</v>
      </c>
      <c r="O139" s="52">
        <f t="shared" ca="1" si="31"/>
        <v>0</v>
      </c>
      <c r="P139" s="31">
        <f t="shared" ca="1" si="32"/>
        <v>0</v>
      </c>
      <c r="Q139" s="31">
        <f t="shared" ca="1" si="33"/>
        <v>0</v>
      </c>
      <c r="R139" s="19">
        <f t="shared" ca="1" si="34"/>
        <v>4.6200364799446432E-3</v>
      </c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>
      <c r="A140" s="87"/>
      <c r="B140" s="87"/>
      <c r="C140" s="87"/>
      <c r="D140" s="89">
        <f t="shared" si="20"/>
        <v>0</v>
      </c>
      <c r="E140" s="89">
        <f t="shared" si="21"/>
        <v>0</v>
      </c>
      <c r="F140" s="31">
        <f t="shared" si="22"/>
        <v>0</v>
      </c>
      <c r="G140" s="31">
        <f t="shared" si="23"/>
        <v>0</v>
      </c>
      <c r="H140" s="31">
        <f t="shared" si="24"/>
        <v>0</v>
      </c>
      <c r="I140" s="31">
        <f t="shared" si="25"/>
        <v>0</v>
      </c>
      <c r="J140" s="31">
        <f t="shared" si="26"/>
        <v>0</v>
      </c>
      <c r="K140" s="31">
        <f t="shared" si="27"/>
        <v>0</v>
      </c>
      <c r="L140" s="31">
        <f t="shared" si="28"/>
        <v>0</v>
      </c>
      <c r="M140" s="31">
        <f t="shared" ca="1" si="29"/>
        <v>-4.6200364799446432E-3</v>
      </c>
      <c r="N140" s="31">
        <f t="shared" ca="1" si="30"/>
        <v>0</v>
      </c>
      <c r="O140" s="52">
        <f t="shared" ca="1" si="31"/>
        <v>0</v>
      </c>
      <c r="P140" s="31">
        <f t="shared" ca="1" si="32"/>
        <v>0</v>
      </c>
      <c r="Q140" s="31">
        <f t="shared" ca="1" si="33"/>
        <v>0</v>
      </c>
      <c r="R140" s="19">
        <f t="shared" ca="1" si="34"/>
        <v>4.6200364799446432E-3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>
      <c r="A141" s="87"/>
      <c r="B141" s="87"/>
      <c r="C141" s="87"/>
      <c r="D141" s="89">
        <f t="shared" si="20"/>
        <v>0</v>
      </c>
      <c r="E141" s="89">
        <f t="shared" si="21"/>
        <v>0</v>
      </c>
      <c r="F141" s="31">
        <f t="shared" si="22"/>
        <v>0</v>
      </c>
      <c r="G141" s="31">
        <f t="shared" si="23"/>
        <v>0</v>
      </c>
      <c r="H141" s="31">
        <f t="shared" si="24"/>
        <v>0</v>
      </c>
      <c r="I141" s="31">
        <f t="shared" si="25"/>
        <v>0</v>
      </c>
      <c r="J141" s="31">
        <f t="shared" si="26"/>
        <v>0</v>
      </c>
      <c r="K141" s="31">
        <f t="shared" si="27"/>
        <v>0</v>
      </c>
      <c r="L141" s="31">
        <f t="shared" si="28"/>
        <v>0</v>
      </c>
      <c r="M141" s="31">
        <f t="shared" ca="1" si="29"/>
        <v>-4.6200364799446432E-3</v>
      </c>
      <c r="N141" s="31">
        <f t="shared" ca="1" si="30"/>
        <v>0</v>
      </c>
      <c r="O141" s="52">
        <f t="shared" ca="1" si="31"/>
        <v>0</v>
      </c>
      <c r="P141" s="31">
        <f t="shared" ca="1" si="32"/>
        <v>0</v>
      </c>
      <c r="Q141" s="31">
        <f t="shared" ca="1" si="33"/>
        <v>0</v>
      </c>
      <c r="R141" s="19">
        <f t="shared" ca="1" si="34"/>
        <v>4.6200364799446432E-3</v>
      </c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>
      <c r="A142" s="87"/>
      <c r="B142" s="87"/>
      <c r="C142" s="87"/>
      <c r="D142" s="89">
        <f t="shared" si="20"/>
        <v>0</v>
      </c>
      <c r="E142" s="89">
        <f t="shared" si="21"/>
        <v>0</v>
      </c>
      <c r="F142" s="31">
        <f t="shared" si="22"/>
        <v>0</v>
      </c>
      <c r="G142" s="31">
        <f t="shared" si="23"/>
        <v>0</v>
      </c>
      <c r="H142" s="31">
        <f t="shared" si="24"/>
        <v>0</v>
      </c>
      <c r="I142" s="31">
        <f t="shared" si="25"/>
        <v>0</v>
      </c>
      <c r="J142" s="31">
        <f t="shared" si="26"/>
        <v>0</v>
      </c>
      <c r="K142" s="31">
        <f t="shared" si="27"/>
        <v>0</v>
      </c>
      <c r="L142" s="31">
        <f t="shared" si="28"/>
        <v>0</v>
      </c>
      <c r="M142" s="31">
        <f t="shared" ca="1" si="29"/>
        <v>-4.6200364799446432E-3</v>
      </c>
      <c r="N142" s="31">
        <f t="shared" ca="1" si="30"/>
        <v>0</v>
      </c>
      <c r="O142" s="52">
        <f t="shared" ca="1" si="31"/>
        <v>0</v>
      </c>
      <c r="P142" s="31">
        <f t="shared" ca="1" si="32"/>
        <v>0</v>
      </c>
      <c r="Q142" s="31">
        <f t="shared" ca="1" si="33"/>
        <v>0</v>
      </c>
      <c r="R142" s="19">
        <f t="shared" ca="1" si="34"/>
        <v>4.6200364799446432E-3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>
      <c r="A143" s="87"/>
      <c r="B143" s="87"/>
      <c r="C143" s="87"/>
      <c r="D143" s="89">
        <f t="shared" si="20"/>
        <v>0</v>
      </c>
      <c r="E143" s="89">
        <f t="shared" si="21"/>
        <v>0</v>
      </c>
      <c r="F143" s="31">
        <f t="shared" si="22"/>
        <v>0</v>
      </c>
      <c r="G143" s="31">
        <f t="shared" si="23"/>
        <v>0</v>
      </c>
      <c r="H143" s="31">
        <f t="shared" si="24"/>
        <v>0</v>
      </c>
      <c r="I143" s="31">
        <f t="shared" si="25"/>
        <v>0</v>
      </c>
      <c r="J143" s="31">
        <f t="shared" si="26"/>
        <v>0</v>
      </c>
      <c r="K143" s="31">
        <f t="shared" si="27"/>
        <v>0</v>
      </c>
      <c r="L143" s="31">
        <f t="shared" si="28"/>
        <v>0</v>
      </c>
      <c r="M143" s="31">
        <f t="shared" ca="1" si="29"/>
        <v>-4.6200364799446432E-3</v>
      </c>
      <c r="N143" s="31">
        <f t="shared" ca="1" si="30"/>
        <v>0</v>
      </c>
      <c r="O143" s="52">
        <f t="shared" ca="1" si="31"/>
        <v>0</v>
      </c>
      <c r="P143" s="31">
        <f t="shared" ca="1" si="32"/>
        <v>0</v>
      </c>
      <c r="Q143" s="31">
        <f t="shared" ca="1" si="33"/>
        <v>0</v>
      </c>
      <c r="R143" s="19">
        <f t="shared" ca="1" si="34"/>
        <v>4.6200364799446432E-3</v>
      </c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>
      <c r="A144" s="87"/>
      <c r="B144" s="87"/>
      <c r="C144" s="87"/>
      <c r="D144" s="89">
        <f t="shared" si="20"/>
        <v>0</v>
      </c>
      <c r="E144" s="89">
        <f t="shared" si="21"/>
        <v>0</v>
      </c>
      <c r="F144" s="31">
        <f t="shared" si="22"/>
        <v>0</v>
      </c>
      <c r="G144" s="31">
        <f t="shared" si="23"/>
        <v>0</v>
      </c>
      <c r="H144" s="31">
        <f t="shared" si="24"/>
        <v>0</v>
      </c>
      <c r="I144" s="31">
        <f t="shared" si="25"/>
        <v>0</v>
      </c>
      <c r="J144" s="31">
        <f t="shared" si="26"/>
        <v>0</v>
      </c>
      <c r="K144" s="31">
        <f t="shared" si="27"/>
        <v>0</v>
      </c>
      <c r="L144" s="31">
        <f t="shared" si="28"/>
        <v>0</v>
      </c>
      <c r="M144" s="31">
        <f t="shared" ca="1" si="29"/>
        <v>-4.6200364799446432E-3</v>
      </c>
      <c r="N144" s="31">
        <f t="shared" ca="1" si="30"/>
        <v>0</v>
      </c>
      <c r="O144" s="52">
        <f t="shared" ca="1" si="31"/>
        <v>0</v>
      </c>
      <c r="P144" s="31">
        <f t="shared" ca="1" si="32"/>
        <v>0</v>
      </c>
      <c r="Q144" s="31">
        <f t="shared" ca="1" si="33"/>
        <v>0</v>
      </c>
      <c r="R144" s="19">
        <f t="shared" ca="1" si="34"/>
        <v>4.6200364799446432E-3</v>
      </c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>
      <c r="A145" s="87"/>
      <c r="B145" s="87"/>
      <c r="C145" s="87"/>
      <c r="D145" s="89">
        <f t="shared" si="20"/>
        <v>0</v>
      </c>
      <c r="E145" s="89">
        <f t="shared" si="21"/>
        <v>0</v>
      </c>
      <c r="F145" s="31">
        <f t="shared" si="22"/>
        <v>0</v>
      </c>
      <c r="G145" s="31">
        <f t="shared" si="23"/>
        <v>0</v>
      </c>
      <c r="H145" s="31">
        <f t="shared" si="24"/>
        <v>0</v>
      </c>
      <c r="I145" s="31">
        <f t="shared" si="25"/>
        <v>0</v>
      </c>
      <c r="J145" s="31">
        <f t="shared" si="26"/>
        <v>0</v>
      </c>
      <c r="K145" s="31">
        <f t="shared" si="27"/>
        <v>0</v>
      </c>
      <c r="L145" s="31">
        <f t="shared" si="28"/>
        <v>0</v>
      </c>
      <c r="M145" s="31">
        <f t="shared" ca="1" si="29"/>
        <v>-4.6200364799446432E-3</v>
      </c>
      <c r="N145" s="31">
        <f t="shared" ca="1" si="30"/>
        <v>0</v>
      </c>
      <c r="O145" s="52">
        <f t="shared" ca="1" si="31"/>
        <v>0</v>
      </c>
      <c r="P145" s="31">
        <f t="shared" ca="1" si="32"/>
        <v>0</v>
      </c>
      <c r="Q145" s="31">
        <f t="shared" ca="1" si="33"/>
        <v>0</v>
      </c>
      <c r="R145" s="19">
        <f t="shared" ca="1" si="34"/>
        <v>4.6200364799446432E-3</v>
      </c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>
      <c r="A146" s="87"/>
      <c r="B146" s="87"/>
      <c r="C146" s="87"/>
      <c r="D146" s="89">
        <f t="shared" si="20"/>
        <v>0</v>
      </c>
      <c r="E146" s="89">
        <f t="shared" si="21"/>
        <v>0</v>
      </c>
      <c r="F146" s="31">
        <f t="shared" si="22"/>
        <v>0</v>
      </c>
      <c r="G146" s="31">
        <f t="shared" si="23"/>
        <v>0</v>
      </c>
      <c r="H146" s="31">
        <f t="shared" si="24"/>
        <v>0</v>
      </c>
      <c r="I146" s="31">
        <f t="shared" si="25"/>
        <v>0</v>
      </c>
      <c r="J146" s="31">
        <f t="shared" si="26"/>
        <v>0</v>
      </c>
      <c r="K146" s="31">
        <f t="shared" si="27"/>
        <v>0</v>
      </c>
      <c r="L146" s="31">
        <f t="shared" si="28"/>
        <v>0</v>
      </c>
      <c r="M146" s="31">
        <f t="shared" ca="1" si="29"/>
        <v>-4.6200364799446432E-3</v>
      </c>
      <c r="N146" s="31">
        <f t="shared" ca="1" si="30"/>
        <v>0</v>
      </c>
      <c r="O146" s="52">
        <f t="shared" ca="1" si="31"/>
        <v>0</v>
      </c>
      <c r="P146" s="31">
        <f t="shared" ca="1" si="32"/>
        <v>0</v>
      </c>
      <c r="Q146" s="31">
        <f t="shared" ca="1" si="33"/>
        <v>0</v>
      </c>
      <c r="R146" s="19">
        <f t="shared" ca="1" si="34"/>
        <v>4.6200364799446432E-3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>
      <c r="A147" s="87"/>
      <c r="B147" s="87"/>
      <c r="C147" s="87"/>
      <c r="D147" s="89">
        <f t="shared" si="20"/>
        <v>0</v>
      </c>
      <c r="E147" s="89">
        <f t="shared" si="21"/>
        <v>0</v>
      </c>
      <c r="F147" s="31">
        <f t="shared" si="22"/>
        <v>0</v>
      </c>
      <c r="G147" s="31">
        <f t="shared" si="23"/>
        <v>0</v>
      </c>
      <c r="H147" s="31">
        <f t="shared" si="24"/>
        <v>0</v>
      </c>
      <c r="I147" s="31">
        <f t="shared" si="25"/>
        <v>0</v>
      </c>
      <c r="J147" s="31">
        <f t="shared" si="26"/>
        <v>0</v>
      </c>
      <c r="K147" s="31">
        <f t="shared" si="27"/>
        <v>0</v>
      </c>
      <c r="L147" s="31">
        <f t="shared" si="28"/>
        <v>0</v>
      </c>
      <c r="M147" s="31">
        <f t="shared" ca="1" si="29"/>
        <v>-4.6200364799446432E-3</v>
      </c>
      <c r="N147" s="31">
        <f t="shared" ca="1" si="30"/>
        <v>0</v>
      </c>
      <c r="O147" s="52">
        <f t="shared" ca="1" si="31"/>
        <v>0</v>
      </c>
      <c r="P147" s="31">
        <f t="shared" ca="1" si="32"/>
        <v>0</v>
      </c>
      <c r="Q147" s="31">
        <f t="shared" ca="1" si="33"/>
        <v>0</v>
      </c>
      <c r="R147" s="19">
        <f t="shared" ca="1" si="34"/>
        <v>4.6200364799446432E-3</v>
      </c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>
      <c r="A148" s="87"/>
      <c r="B148" s="87"/>
      <c r="C148" s="87"/>
      <c r="D148" s="89">
        <f t="shared" si="20"/>
        <v>0</v>
      </c>
      <c r="E148" s="89">
        <f t="shared" si="21"/>
        <v>0</v>
      </c>
      <c r="F148" s="31">
        <f t="shared" si="22"/>
        <v>0</v>
      </c>
      <c r="G148" s="31">
        <f t="shared" si="23"/>
        <v>0</v>
      </c>
      <c r="H148" s="31">
        <f t="shared" si="24"/>
        <v>0</v>
      </c>
      <c r="I148" s="31">
        <f t="shared" si="25"/>
        <v>0</v>
      </c>
      <c r="J148" s="31">
        <f t="shared" si="26"/>
        <v>0</v>
      </c>
      <c r="K148" s="31">
        <f t="shared" si="27"/>
        <v>0</v>
      </c>
      <c r="L148" s="31">
        <f t="shared" si="28"/>
        <v>0</v>
      </c>
      <c r="M148" s="31">
        <f t="shared" ca="1" si="29"/>
        <v>-4.6200364799446432E-3</v>
      </c>
      <c r="N148" s="31">
        <f t="shared" ca="1" si="30"/>
        <v>0</v>
      </c>
      <c r="O148" s="52">
        <f t="shared" ca="1" si="31"/>
        <v>0</v>
      </c>
      <c r="P148" s="31">
        <f t="shared" ca="1" si="32"/>
        <v>0</v>
      </c>
      <c r="Q148" s="31">
        <f t="shared" ca="1" si="33"/>
        <v>0</v>
      </c>
      <c r="R148" s="19">
        <f t="shared" ca="1" si="34"/>
        <v>4.6200364799446432E-3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>
      <c r="A149" s="87"/>
      <c r="B149" s="87"/>
      <c r="C149" s="87"/>
      <c r="D149" s="89">
        <f t="shared" ref="D149:D212" si="35">A149/A$18</f>
        <v>0</v>
      </c>
      <c r="E149" s="89">
        <f t="shared" ref="E149:E212" si="36">B149/B$18</f>
        <v>0</v>
      </c>
      <c r="F149" s="31">
        <f t="shared" ref="F149:F212" si="37">$C149*D149</f>
        <v>0</v>
      </c>
      <c r="G149" s="31">
        <f t="shared" ref="G149:G212" si="38">$C149*E149</f>
        <v>0</v>
      </c>
      <c r="H149" s="31">
        <f t="shared" ref="H149:H212" si="39">C149*D149*D149</f>
        <v>0</v>
      </c>
      <c r="I149" s="31">
        <f t="shared" ref="I149:I212" si="40">C149*D149*D149*D149</f>
        <v>0</v>
      </c>
      <c r="J149" s="31">
        <f t="shared" ref="J149:J212" si="41">C149*D149*D149*D149*D149</f>
        <v>0</v>
      </c>
      <c r="K149" s="31">
        <f t="shared" ref="K149:K212" si="42">C149*E149*D149</f>
        <v>0</v>
      </c>
      <c r="L149" s="31">
        <f t="shared" ref="L149:L212" si="43">C149*E149*D149*D149</f>
        <v>0</v>
      </c>
      <c r="M149" s="31">
        <f t="shared" ref="M149:M212" ca="1" si="44">+E$4+E$5*D149+E$6*D149^2</f>
        <v>-4.6200364799446432E-3</v>
      </c>
      <c r="N149" s="31">
        <f t="shared" ref="N149:N212" ca="1" si="45">C149*(M149-E149)^2</f>
        <v>0</v>
      </c>
      <c r="O149" s="52">
        <f t="shared" ref="O149:O212" ca="1" si="46">(C149*O$1-O$2*F149+O$3*H149)^2</f>
        <v>0</v>
      </c>
      <c r="P149" s="31">
        <f t="shared" ref="P149:P212" ca="1" si="47">(-C149*O$2+O$4*F149-O$5*H149)^2</f>
        <v>0</v>
      </c>
      <c r="Q149" s="31">
        <f t="shared" ref="Q149:Q212" ca="1" si="48">+(C149*O$3-F149*O$5+H149*O$6)^2</f>
        <v>0</v>
      </c>
      <c r="R149" s="19">
        <f t="shared" ref="R149:R212" ca="1" si="49">+E149-M149</f>
        <v>4.6200364799446432E-3</v>
      </c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>
      <c r="A150" s="87"/>
      <c r="B150" s="87"/>
      <c r="C150" s="87"/>
      <c r="D150" s="89">
        <f t="shared" si="35"/>
        <v>0</v>
      </c>
      <c r="E150" s="89">
        <f t="shared" si="36"/>
        <v>0</v>
      </c>
      <c r="F150" s="31">
        <f t="shared" si="37"/>
        <v>0</v>
      </c>
      <c r="G150" s="31">
        <f t="shared" si="38"/>
        <v>0</v>
      </c>
      <c r="H150" s="31">
        <f t="shared" si="39"/>
        <v>0</v>
      </c>
      <c r="I150" s="31">
        <f t="shared" si="40"/>
        <v>0</v>
      </c>
      <c r="J150" s="31">
        <f t="shared" si="41"/>
        <v>0</v>
      </c>
      <c r="K150" s="31">
        <f t="shared" si="42"/>
        <v>0</v>
      </c>
      <c r="L150" s="31">
        <f t="shared" si="43"/>
        <v>0</v>
      </c>
      <c r="M150" s="31">
        <f t="shared" ca="1" si="44"/>
        <v>-4.6200364799446432E-3</v>
      </c>
      <c r="N150" s="31">
        <f t="shared" ca="1" si="45"/>
        <v>0</v>
      </c>
      <c r="O150" s="52">
        <f t="shared" ca="1" si="46"/>
        <v>0</v>
      </c>
      <c r="P150" s="31">
        <f t="shared" ca="1" si="47"/>
        <v>0</v>
      </c>
      <c r="Q150" s="31">
        <f t="shared" ca="1" si="48"/>
        <v>0</v>
      </c>
      <c r="R150" s="19">
        <f t="shared" ca="1" si="49"/>
        <v>4.6200364799446432E-3</v>
      </c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>
      <c r="A151" s="87"/>
      <c r="B151" s="87"/>
      <c r="C151" s="87"/>
      <c r="D151" s="89">
        <f t="shared" si="35"/>
        <v>0</v>
      </c>
      <c r="E151" s="89">
        <f t="shared" si="36"/>
        <v>0</v>
      </c>
      <c r="F151" s="31">
        <f t="shared" si="37"/>
        <v>0</v>
      </c>
      <c r="G151" s="31">
        <f t="shared" si="38"/>
        <v>0</v>
      </c>
      <c r="H151" s="31">
        <f t="shared" si="39"/>
        <v>0</v>
      </c>
      <c r="I151" s="31">
        <f t="shared" si="40"/>
        <v>0</v>
      </c>
      <c r="J151" s="31">
        <f t="shared" si="41"/>
        <v>0</v>
      </c>
      <c r="K151" s="31">
        <f t="shared" si="42"/>
        <v>0</v>
      </c>
      <c r="L151" s="31">
        <f t="shared" si="43"/>
        <v>0</v>
      </c>
      <c r="M151" s="31">
        <f t="shared" ca="1" si="44"/>
        <v>-4.6200364799446432E-3</v>
      </c>
      <c r="N151" s="31">
        <f t="shared" ca="1" si="45"/>
        <v>0</v>
      </c>
      <c r="O151" s="52">
        <f t="shared" ca="1" si="46"/>
        <v>0</v>
      </c>
      <c r="P151" s="31">
        <f t="shared" ca="1" si="47"/>
        <v>0</v>
      </c>
      <c r="Q151" s="31">
        <f t="shared" ca="1" si="48"/>
        <v>0</v>
      </c>
      <c r="R151" s="19">
        <f t="shared" ca="1" si="49"/>
        <v>4.6200364799446432E-3</v>
      </c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>
      <c r="A152" s="87"/>
      <c r="B152" s="87"/>
      <c r="C152" s="87"/>
      <c r="D152" s="89">
        <f t="shared" si="35"/>
        <v>0</v>
      </c>
      <c r="E152" s="89">
        <f t="shared" si="36"/>
        <v>0</v>
      </c>
      <c r="F152" s="31">
        <f t="shared" si="37"/>
        <v>0</v>
      </c>
      <c r="G152" s="31">
        <f t="shared" si="38"/>
        <v>0</v>
      </c>
      <c r="H152" s="31">
        <f t="shared" si="39"/>
        <v>0</v>
      </c>
      <c r="I152" s="31">
        <f t="shared" si="40"/>
        <v>0</v>
      </c>
      <c r="J152" s="31">
        <f t="shared" si="41"/>
        <v>0</v>
      </c>
      <c r="K152" s="31">
        <f t="shared" si="42"/>
        <v>0</v>
      </c>
      <c r="L152" s="31">
        <f t="shared" si="43"/>
        <v>0</v>
      </c>
      <c r="M152" s="31">
        <f t="shared" ca="1" si="44"/>
        <v>-4.6200364799446432E-3</v>
      </c>
      <c r="N152" s="31">
        <f t="shared" ca="1" si="45"/>
        <v>0</v>
      </c>
      <c r="O152" s="52">
        <f t="shared" ca="1" si="46"/>
        <v>0</v>
      </c>
      <c r="P152" s="31">
        <f t="shared" ca="1" si="47"/>
        <v>0</v>
      </c>
      <c r="Q152" s="31">
        <f t="shared" ca="1" si="48"/>
        <v>0</v>
      </c>
      <c r="R152" s="19">
        <f t="shared" ca="1" si="49"/>
        <v>4.6200364799446432E-3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>
      <c r="A153" s="87"/>
      <c r="B153" s="87"/>
      <c r="C153" s="87"/>
      <c r="D153" s="89">
        <f t="shared" si="35"/>
        <v>0</v>
      </c>
      <c r="E153" s="89">
        <f t="shared" si="36"/>
        <v>0</v>
      </c>
      <c r="F153" s="31">
        <f t="shared" si="37"/>
        <v>0</v>
      </c>
      <c r="G153" s="31">
        <f t="shared" si="38"/>
        <v>0</v>
      </c>
      <c r="H153" s="31">
        <f t="shared" si="39"/>
        <v>0</v>
      </c>
      <c r="I153" s="31">
        <f t="shared" si="40"/>
        <v>0</v>
      </c>
      <c r="J153" s="31">
        <f t="shared" si="41"/>
        <v>0</v>
      </c>
      <c r="K153" s="31">
        <f t="shared" si="42"/>
        <v>0</v>
      </c>
      <c r="L153" s="31">
        <f t="shared" si="43"/>
        <v>0</v>
      </c>
      <c r="M153" s="31">
        <f t="shared" ca="1" si="44"/>
        <v>-4.6200364799446432E-3</v>
      </c>
      <c r="N153" s="31">
        <f t="shared" ca="1" si="45"/>
        <v>0</v>
      </c>
      <c r="O153" s="52">
        <f t="shared" ca="1" si="46"/>
        <v>0</v>
      </c>
      <c r="P153" s="31">
        <f t="shared" ca="1" si="47"/>
        <v>0</v>
      </c>
      <c r="Q153" s="31">
        <f t="shared" ca="1" si="48"/>
        <v>0</v>
      </c>
      <c r="R153" s="19">
        <f t="shared" ca="1" si="49"/>
        <v>4.6200364799446432E-3</v>
      </c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>
      <c r="A154" s="87"/>
      <c r="B154" s="87"/>
      <c r="C154" s="87"/>
      <c r="D154" s="89">
        <f t="shared" si="35"/>
        <v>0</v>
      </c>
      <c r="E154" s="89">
        <f t="shared" si="36"/>
        <v>0</v>
      </c>
      <c r="F154" s="31">
        <f t="shared" si="37"/>
        <v>0</v>
      </c>
      <c r="G154" s="31">
        <f t="shared" si="38"/>
        <v>0</v>
      </c>
      <c r="H154" s="31">
        <f t="shared" si="39"/>
        <v>0</v>
      </c>
      <c r="I154" s="31">
        <f t="shared" si="40"/>
        <v>0</v>
      </c>
      <c r="J154" s="31">
        <f t="shared" si="41"/>
        <v>0</v>
      </c>
      <c r="K154" s="31">
        <f t="shared" si="42"/>
        <v>0</v>
      </c>
      <c r="L154" s="31">
        <f t="shared" si="43"/>
        <v>0</v>
      </c>
      <c r="M154" s="31">
        <f t="shared" ca="1" si="44"/>
        <v>-4.6200364799446432E-3</v>
      </c>
      <c r="N154" s="31">
        <f t="shared" ca="1" si="45"/>
        <v>0</v>
      </c>
      <c r="O154" s="52">
        <f t="shared" ca="1" si="46"/>
        <v>0</v>
      </c>
      <c r="P154" s="31">
        <f t="shared" ca="1" si="47"/>
        <v>0</v>
      </c>
      <c r="Q154" s="31">
        <f t="shared" ca="1" si="48"/>
        <v>0</v>
      </c>
      <c r="R154" s="19">
        <f t="shared" ca="1" si="49"/>
        <v>4.6200364799446432E-3</v>
      </c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>
      <c r="A155" s="87"/>
      <c r="B155" s="87"/>
      <c r="C155" s="87"/>
      <c r="D155" s="89">
        <f t="shared" si="35"/>
        <v>0</v>
      </c>
      <c r="E155" s="89">
        <f t="shared" si="36"/>
        <v>0</v>
      </c>
      <c r="F155" s="31">
        <f t="shared" si="37"/>
        <v>0</v>
      </c>
      <c r="G155" s="31">
        <f t="shared" si="38"/>
        <v>0</v>
      </c>
      <c r="H155" s="31">
        <f t="shared" si="39"/>
        <v>0</v>
      </c>
      <c r="I155" s="31">
        <f t="shared" si="40"/>
        <v>0</v>
      </c>
      <c r="J155" s="31">
        <f t="shared" si="41"/>
        <v>0</v>
      </c>
      <c r="K155" s="31">
        <f t="shared" si="42"/>
        <v>0</v>
      </c>
      <c r="L155" s="31">
        <f t="shared" si="43"/>
        <v>0</v>
      </c>
      <c r="M155" s="31">
        <f t="shared" ca="1" si="44"/>
        <v>-4.6200364799446432E-3</v>
      </c>
      <c r="N155" s="31">
        <f t="shared" ca="1" si="45"/>
        <v>0</v>
      </c>
      <c r="O155" s="52">
        <f t="shared" ca="1" si="46"/>
        <v>0</v>
      </c>
      <c r="P155" s="31">
        <f t="shared" ca="1" si="47"/>
        <v>0</v>
      </c>
      <c r="Q155" s="31">
        <f t="shared" ca="1" si="48"/>
        <v>0</v>
      </c>
      <c r="R155" s="19">
        <f t="shared" ca="1" si="49"/>
        <v>4.6200364799446432E-3</v>
      </c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>
      <c r="A156" s="87"/>
      <c r="B156" s="87"/>
      <c r="C156" s="87"/>
      <c r="D156" s="89">
        <f t="shared" si="35"/>
        <v>0</v>
      </c>
      <c r="E156" s="89">
        <f t="shared" si="36"/>
        <v>0</v>
      </c>
      <c r="F156" s="31">
        <f t="shared" si="37"/>
        <v>0</v>
      </c>
      <c r="G156" s="31">
        <f t="shared" si="38"/>
        <v>0</v>
      </c>
      <c r="H156" s="31">
        <f t="shared" si="39"/>
        <v>0</v>
      </c>
      <c r="I156" s="31">
        <f t="shared" si="40"/>
        <v>0</v>
      </c>
      <c r="J156" s="31">
        <f t="shared" si="41"/>
        <v>0</v>
      </c>
      <c r="K156" s="31">
        <f t="shared" si="42"/>
        <v>0</v>
      </c>
      <c r="L156" s="31">
        <f t="shared" si="43"/>
        <v>0</v>
      </c>
      <c r="M156" s="31">
        <f t="shared" ca="1" si="44"/>
        <v>-4.6200364799446432E-3</v>
      </c>
      <c r="N156" s="31">
        <f t="shared" ca="1" si="45"/>
        <v>0</v>
      </c>
      <c r="O156" s="52">
        <f t="shared" ca="1" si="46"/>
        <v>0</v>
      </c>
      <c r="P156" s="31">
        <f t="shared" ca="1" si="47"/>
        <v>0</v>
      </c>
      <c r="Q156" s="31">
        <f t="shared" ca="1" si="48"/>
        <v>0</v>
      </c>
      <c r="R156" s="19">
        <f t="shared" ca="1" si="49"/>
        <v>4.6200364799446432E-3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>
      <c r="A157" s="87"/>
      <c r="B157" s="87"/>
      <c r="C157" s="87"/>
      <c r="D157" s="89">
        <f t="shared" si="35"/>
        <v>0</v>
      </c>
      <c r="E157" s="89">
        <f t="shared" si="36"/>
        <v>0</v>
      </c>
      <c r="F157" s="31">
        <f t="shared" si="37"/>
        <v>0</v>
      </c>
      <c r="G157" s="31">
        <f t="shared" si="38"/>
        <v>0</v>
      </c>
      <c r="H157" s="31">
        <f t="shared" si="39"/>
        <v>0</v>
      </c>
      <c r="I157" s="31">
        <f t="shared" si="40"/>
        <v>0</v>
      </c>
      <c r="J157" s="31">
        <f t="shared" si="41"/>
        <v>0</v>
      </c>
      <c r="K157" s="31">
        <f t="shared" si="42"/>
        <v>0</v>
      </c>
      <c r="L157" s="31">
        <f t="shared" si="43"/>
        <v>0</v>
      </c>
      <c r="M157" s="31">
        <f t="shared" ca="1" si="44"/>
        <v>-4.6200364799446432E-3</v>
      </c>
      <c r="N157" s="31">
        <f t="shared" ca="1" si="45"/>
        <v>0</v>
      </c>
      <c r="O157" s="52">
        <f t="shared" ca="1" si="46"/>
        <v>0</v>
      </c>
      <c r="P157" s="31">
        <f t="shared" ca="1" si="47"/>
        <v>0</v>
      </c>
      <c r="Q157" s="31">
        <f t="shared" ca="1" si="48"/>
        <v>0</v>
      </c>
      <c r="R157" s="19">
        <f t="shared" ca="1" si="49"/>
        <v>4.6200364799446432E-3</v>
      </c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>
      <c r="A158" s="87"/>
      <c r="B158" s="87"/>
      <c r="C158" s="87"/>
      <c r="D158" s="89">
        <f t="shared" si="35"/>
        <v>0</v>
      </c>
      <c r="E158" s="89">
        <f t="shared" si="36"/>
        <v>0</v>
      </c>
      <c r="F158" s="31">
        <f t="shared" si="37"/>
        <v>0</v>
      </c>
      <c r="G158" s="31">
        <f t="shared" si="38"/>
        <v>0</v>
      </c>
      <c r="H158" s="31">
        <f t="shared" si="39"/>
        <v>0</v>
      </c>
      <c r="I158" s="31">
        <f t="shared" si="40"/>
        <v>0</v>
      </c>
      <c r="J158" s="31">
        <f t="shared" si="41"/>
        <v>0</v>
      </c>
      <c r="K158" s="31">
        <f t="shared" si="42"/>
        <v>0</v>
      </c>
      <c r="L158" s="31">
        <f t="shared" si="43"/>
        <v>0</v>
      </c>
      <c r="M158" s="31">
        <f t="shared" ca="1" si="44"/>
        <v>-4.6200364799446432E-3</v>
      </c>
      <c r="N158" s="31">
        <f t="shared" ca="1" si="45"/>
        <v>0</v>
      </c>
      <c r="O158" s="52">
        <f t="shared" ca="1" si="46"/>
        <v>0</v>
      </c>
      <c r="P158" s="31">
        <f t="shared" ca="1" si="47"/>
        <v>0</v>
      </c>
      <c r="Q158" s="31">
        <f t="shared" ca="1" si="48"/>
        <v>0</v>
      </c>
      <c r="R158" s="19">
        <f t="shared" ca="1" si="49"/>
        <v>4.6200364799446432E-3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>
      <c r="A159" s="87"/>
      <c r="B159" s="87"/>
      <c r="C159" s="87"/>
      <c r="D159" s="89">
        <f t="shared" si="35"/>
        <v>0</v>
      </c>
      <c r="E159" s="89">
        <f t="shared" si="36"/>
        <v>0</v>
      </c>
      <c r="F159" s="31">
        <f t="shared" si="37"/>
        <v>0</v>
      </c>
      <c r="G159" s="31">
        <f t="shared" si="38"/>
        <v>0</v>
      </c>
      <c r="H159" s="31">
        <f t="shared" si="39"/>
        <v>0</v>
      </c>
      <c r="I159" s="31">
        <f t="shared" si="40"/>
        <v>0</v>
      </c>
      <c r="J159" s="31">
        <f t="shared" si="41"/>
        <v>0</v>
      </c>
      <c r="K159" s="31">
        <f t="shared" si="42"/>
        <v>0</v>
      </c>
      <c r="L159" s="31">
        <f t="shared" si="43"/>
        <v>0</v>
      </c>
      <c r="M159" s="31">
        <f t="shared" ca="1" si="44"/>
        <v>-4.6200364799446432E-3</v>
      </c>
      <c r="N159" s="31">
        <f t="shared" ca="1" si="45"/>
        <v>0</v>
      </c>
      <c r="O159" s="52">
        <f t="shared" ca="1" si="46"/>
        <v>0</v>
      </c>
      <c r="P159" s="31">
        <f t="shared" ca="1" si="47"/>
        <v>0</v>
      </c>
      <c r="Q159" s="31">
        <f t="shared" ca="1" si="48"/>
        <v>0</v>
      </c>
      <c r="R159" s="19">
        <f t="shared" ca="1" si="49"/>
        <v>4.6200364799446432E-3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>
      <c r="A160" s="87"/>
      <c r="B160" s="87"/>
      <c r="C160" s="87"/>
      <c r="D160" s="89">
        <f t="shared" si="35"/>
        <v>0</v>
      </c>
      <c r="E160" s="89">
        <f t="shared" si="36"/>
        <v>0</v>
      </c>
      <c r="F160" s="31">
        <f t="shared" si="37"/>
        <v>0</v>
      </c>
      <c r="G160" s="31">
        <f t="shared" si="38"/>
        <v>0</v>
      </c>
      <c r="H160" s="31">
        <f t="shared" si="39"/>
        <v>0</v>
      </c>
      <c r="I160" s="31">
        <f t="shared" si="40"/>
        <v>0</v>
      </c>
      <c r="J160" s="31">
        <f t="shared" si="41"/>
        <v>0</v>
      </c>
      <c r="K160" s="31">
        <f t="shared" si="42"/>
        <v>0</v>
      </c>
      <c r="L160" s="31">
        <f t="shared" si="43"/>
        <v>0</v>
      </c>
      <c r="M160" s="31">
        <f t="shared" ca="1" si="44"/>
        <v>-4.6200364799446432E-3</v>
      </c>
      <c r="N160" s="31">
        <f t="shared" ca="1" si="45"/>
        <v>0</v>
      </c>
      <c r="O160" s="52">
        <f t="shared" ca="1" si="46"/>
        <v>0</v>
      </c>
      <c r="P160" s="31">
        <f t="shared" ca="1" si="47"/>
        <v>0</v>
      </c>
      <c r="Q160" s="31">
        <f t="shared" ca="1" si="48"/>
        <v>0</v>
      </c>
      <c r="R160" s="19">
        <f t="shared" ca="1" si="49"/>
        <v>4.6200364799446432E-3</v>
      </c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>
      <c r="A161" s="87"/>
      <c r="B161" s="87"/>
      <c r="C161" s="87"/>
      <c r="D161" s="89">
        <f t="shared" si="35"/>
        <v>0</v>
      </c>
      <c r="E161" s="89">
        <f t="shared" si="36"/>
        <v>0</v>
      </c>
      <c r="F161" s="31">
        <f t="shared" si="37"/>
        <v>0</v>
      </c>
      <c r="G161" s="31">
        <f t="shared" si="38"/>
        <v>0</v>
      </c>
      <c r="H161" s="31">
        <f t="shared" si="39"/>
        <v>0</v>
      </c>
      <c r="I161" s="31">
        <f t="shared" si="40"/>
        <v>0</v>
      </c>
      <c r="J161" s="31">
        <f t="shared" si="41"/>
        <v>0</v>
      </c>
      <c r="K161" s="31">
        <f t="shared" si="42"/>
        <v>0</v>
      </c>
      <c r="L161" s="31">
        <f t="shared" si="43"/>
        <v>0</v>
      </c>
      <c r="M161" s="31">
        <f t="shared" ca="1" si="44"/>
        <v>-4.6200364799446432E-3</v>
      </c>
      <c r="N161" s="31">
        <f t="shared" ca="1" si="45"/>
        <v>0</v>
      </c>
      <c r="O161" s="52">
        <f t="shared" ca="1" si="46"/>
        <v>0</v>
      </c>
      <c r="P161" s="31">
        <f t="shared" ca="1" si="47"/>
        <v>0</v>
      </c>
      <c r="Q161" s="31">
        <f t="shared" ca="1" si="48"/>
        <v>0</v>
      </c>
      <c r="R161" s="19">
        <f t="shared" ca="1" si="49"/>
        <v>4.6200364799446432E-3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>
      <c r="A162" s="87"/>
      <c r="B162" s="87"/>
      <c r="C162" s="87"/>
      <c r="D162" s="89">
        <f t="shared" si="35"/>
        <v>0</v>
      </c>
      <c r="E162" s="89">
        <f t="shared" si="36"/>
        <v>0</v>
      </c>
      <c r="F162" s="31">
        <f t="shared" si="37"/>
        <v>0</v>
      </c>
      <c r="G162" s="31">
        <f t="shared" si="38"/>
        <v>0</v>
      </c>
      <c r="H162" s="31">
        <f t="shared" si="39"/>
        <v>0</v>
      </c>
      <c r="I162" s="31">
        <f t="shared" si="40"/>
        <v>0</v>
      </c>
      <c r="J162" s="31">
        <f t="shared" si="41"/>
        <v>0</v>
      </c>
      <c r="K162" s="31">
        <f t="shared" si="42"/>
        <v>0</v>
      </c>
      <c r="L162" s="31">
        <f t="shared" si="43"/>
        <v>0</v>
      </c>
      <c r="M162" s="31">
        <f t="shared" ca="1" si="44"/>
        <v>-4.6200364799446432E-3</v>
      </c>
      <c r="N162" s="31">
        <f t="shared" ca="1" si="45"/>
        <v>0</v>
      </c>
      <c r="O162" s="52">
        <f t="shared" ca="1" si="46"/>
        <v>0</v>
      </c>
      <c r="P162" s="31">
        <f t="shared" ca="1" si="47"/>
        <v>0</v>
      </c>
      <c r="Q162" s="31">
        <f t="shared" ca="1" si="48"/>
        <v>0</v>
      </c>
      <c r="R162" s="19">
        <f t="shared" ca="1" si="49"/>
        <v>4.6200364799446432E-3</v>
      </c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>
      <c r="A163" s="87"/>
      <c r="B163" s="87"/>
      <c r="C163" s="87"/>
      <c r="D163" s="89">
        <f t="shared" si="35"/>
        <v>0</v>
      </c>
      <c r="E163" s="89">
        <f t="shared" si="36"/>
        <v>0</v>
      </c>
      <c r="F163" s="31">
        <f t="shared" si="37"/>
        <v>0</v>
      </c>
      <c r="G163" s="31">
        <f t="shared" si="38"/>
        <v>0</v>
      </c>
      <c r="H163" s="31">
        <f t="shared" si="39"/>
        <v>0</v>
      </c>
      <c r="I163" s="31">
        <f t="shared" si="40"/>
        <v>0</v>
      </c>
      <c r="J163" s="31">
        <f t="shared" si="41"/>
        <v>0</v>
      </c>
      <c r="K163" s="31">
        <f t="shared" si="42"/>
        <v>0</v>
      </c>
      <c r="L163" s="31">
        <f t="shared" si="43"/>
        <v>0</v>
      </c>
      <c r="M163" s="31">
        <f t="shared" ca="1" si="44"/>
        <v>-4.6200364799446432E-3</v>
      </c>
      <c r="N163" s="31">
        <f t="shared" ca="1" si="45"/>
        <v>0</v>
      </c>
      <c r="O163" s="52">
        <f t="shared" ca="1" si="46"/>
        <v>0</v>
      </c>
      <c r="P163" s="31">
        <f t="shared" ca="1" si="47"/>
        <v>0</v>
      </c>
      <c r="Q163" s="31">
        <f t="shared" ca="1" si="48"/>
        <v>0</v>
      </c>
      <c r="R163" s="19">
        <f t="shared" ca="1" si="49"/>
        <v>4.6200364799446432E-3</v>
      </c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>
      <c r="A164" s="87"/>
      <c r="B164" s="87"/>
      <c r="C164" s="87"/>
      <c r="D164" s="89">
        <f t="shared" si="35"/>
        <v>0</v>
      </c>
      <c r="E164" s="89">
        <f t="shared" si="36"/>
        <v>0</v>
      </c>
      <c r="F164" s="31">
        <f t="shared" si="37"/>
        <v>0</v>
      </c>
      <c r="G164" s="31">
        <f t="shared" si="38"/>
        <v>0</v>
      </c>
      <c r="H164" s="31">
        <f t="shared" si="39"/>
        <v>0</v>
      </c>
      <c r="I164" s="31">
        <f t="shared" si="40"/>
        <v>0</v>
      </c>
      <c r="J164" s="31">
        <f t="shared" si="41"/>
        <v>0</v>
      </c>
      <c r="K164" s="31">
        <f t="shared" si="42"/>
        <v>0</v>
      </c>
      <c r="L164" s="31">
        <f t="shared" si="43"/>
        <v>0</v>
      </c>
      <c r="M164" s="31">
        <f t="shared" ca="1" si="44"/>
        <v>-4.6200364799446432E-3</v>
      </c>
      <c r="N164" s="31">
        <f t="shared" ca="1" si="45"/>
        <v>0</v>
      </c>
      <c r="O164" s="52">
        <f t="shared" ca="1" si="46"/>
        <v>0</v>
      </c>
      <c r="P164" s="31">
        <f t="shared" ca="1" si="47"/>
        <v>0</v>
      </c>
      <c r="Q164" s="31">
        <f t="shared" ca="1" si="48"/>
        <v>0</v>
      </c>
      <c r="R164" s="19">
        <f t="shared" ca="1" si="49"/>
        <v>4.6200364799446432E-3</v>
      </c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>
      <c r="A165" s="87"/>
      <c r="B165" s="87"/>
      <c r="C165" s="87"/>
      <c r="D165" s="89">
        <f t="shared" si="35"/>
        <v>0</v>
      </c>
      <c r="E165" s="89">
        <f t="shared" si="36"/>
        <v>0</v>
      </c>
      <c r="F165" s="31">
        <f t="shared" si="37"/>
        <v>0</v>
      </c>
      <c r="G165" s="31">
        <f t="shared" si="38"/>
        <v>0</v>
      </c>
      <c r="H165" s="31">
        <f t="shared" si="39"/>
        <v>0</v>
      </c>
      <c r="I165" s="31">
        <f t="shared" si="40"/>
        <v>0</v>
      </c>
      <c r="J165" s="31">
        <f t="shared" si="41"/>
        <v>0</v>
      </c>
      <c r="K165" s="31">
        <f t="shared" si="42"/>
        <v>0</v>
      </c>
      <c r="L165" s="31">
        <f t="shared" si="43"/>
        <v>0</v>
      </c>
      <c r="M165" s="31">
        <f t="shared" ca="1" si="44"/>
        <v>-4.6200364799446432E-3</v>
      </c>
      <c r="N165" s="31">
        <f t="shared" ca="1" si="45"/>
        <v>0</v>
      </c>
      <c r="O165" s="52">
        <f t="shared" ca="1" si="46"/>
        <v>0</v>
      </c>
      <c r="P165" s="31">
        <f t="shared" ca="1" si="47"/>
        <v>0</v>
      </c>
      <c r="Q165" s="31">
        <f t="shared" ca="1" si="48"/>
        <v>0</v>
      </c>
      <c r="R165" s="19">
        <f t="shared" ca="1" si="49"/>
        <v>4.6200364799446432E-3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>
      <c r="A166" s="87"/>
      <c r="B166" s="87"/>
      <c r="C166" s="87"/>
      <c r="D166" s="89">
        <f t="shared" si="35"/>
        <v>0</v>
      </c>
      <c r="E166" s="89">
        <f t="shared" si="36"/>
        <v>0</v>
      </c>
      <c r="F166" s="31">
        <f t="shared" si="37"/>
        <v>0</v>
      </c>
      <c r="G166" s="31">
        <f t="shared" si="38"/>
        <v>0</v>
      </c>
      <c r="H166" s="31">
        <f t="shared" si="39"/>
        <v>0</v>
      </c>
      <c r="I166" s="31">
        <f t="shared" si="40"/>
        <v>0</v>
      </c>
      <c r="J166" s="31">
        <f t="shared" si="41"/>
        <v>0</v>
      </c>
      <c r="K166" s="31">
        <f t="shared" si="42"/>
        <v>0</v>
      </c>
      <c r="L166" s="31">
        <f t="shared" si="43"/>
        <v>0</v>
      </c>
      <c r="M166" s="31">
        <f t="shared" ca="1" si="44"/>
        <v>-4.6200364799446432E-3</v>
      </c>
      <c r="N166" s="31">
        <f t="shared" ca="1" si="45"/>
        <v>0</v>
      </c>
      <c r="O166" s="52">
        <f t="shared" ca="1" si="46"/>
        <v>0</v>
      </c>
      <c r="P166" s="31">
        <f t="shared" ca="1" si="47"/>
        <v>0</v>
      </c>
      <c r="Q166" s="31">
        <f t="shared" ca="1" si="48"/>
        <v>0</v>
      </c>
      <c r="R166" s="19">
        <f t="shared" ca="1" si="49"/>
        <v>4.6200364799446432E-3</v>
      </c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>
      <c r="A167" s="87"/>
      <c r="B167" s="87"/>
      <c r="C167" s="87"/>
      <c r="D167" s="89">
        <f t="shared" si="35"/>
        <v>0</v>
      </c>
      <c r="E167" s="89">
        <f t="shared" si="36"/>
        <v>0</v>
      </c>
      <c r="F167" s="31">
        <f t="shared" si="37"/>
        <v>0</v>
      </c>
      <c r="G167" s="31">
        <f t="shared" si="38"/>
        <v>0</v>
      </c>
      <c r="H167" s="31">
        <f t="shared" si="39"/>
        <v>0</v>
      </c>
      <c r="I167" s="31">
        <f t="shared" si="40"/>
        <v>0</v>
      </c>
      <c r="J167" s="31">
        <f t="shared" si="41"/>
        <v>0</v>
      </c>
      <c r="K167" s="31">
        <f t="shared" si="42"/>
        <v>0</v>
      </c>
      <c r="L167" s="31">
        <f t="shared" si="43"/>
        <v>0</v>
      </c>
      <c r="M167" s="31">
        <f t="shared" ca="1" si="44"/>
        <v>-4.6200364799446432E-3</v>
      </c>
      <c r="N167" s="31">
        <f t="shared" ca="1" si="45"/>
        <v>0</v>
      </c>
      <c r="O167" s="52">
        <f t="shared" ca="1" si="46"/>
        <v>0</v>
      </c>
      <c r="P167" s="31">
        <f t="shared" ca="1" si="47"/>
        <v>0</v>
      </c>
      <c r="Q167" s="31">
        <f t="shared" ca="1" si="48"/>
        <v>0</v>
      </c>
      <c r="R167" s="19">
        <f t="shared" ca="1" si="49"/>
        <v>4.6200364799446432E-3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>
      <c r="A168" s="87"/>
      <c r="B168" s="87"/>
      <c r="C168" s="87"/>
      <c r="D168" s="89">
        <f t="shared" si="35"/>
        <v>0</v>
      </c>
      <c r="E168" s="89">
        <f t="shared" si="36"/>
        <v>0</v>
      </c>
      <c r="F168" s="31">
        <f t="shared" si="37"/>
        <v>0</v>
      </c>
      <c r="G168" s="31">
        <f t="shared" si="38"/>
        <v>0</v>
      </c>
      <c r="H168" s="31">
        <f t="shared" si="39"/>
        <v>0</v>
      </c>
      <c r="I168" s="31">
        <f t="shared" si="40"/>
        <v>0</v>
      </c>
      <c r="J168" s="31">
        <f t="shared" si="41"/>
        <v>0</v>
      </c>
      <c r="K168" s="31">
        <f t="shared" si="42"/>
        <v>0</v>
      </c>
      <c r="L168" s="31">
        <f t="shared" si="43"/>
        <v>0</v>
      </c>
      <c r="M168" s="31">
        <f t="shared" ca="1" si="44"/>
        <v>-4.6200364799446432E-3</v>
      </c>
      <c r="N168" s="31">
        <f t="shared" ca="1" si="45"/>
        <v>0</v>
      </c>
      <c r="O168" s="52">
        <f t="shared" ca="1" si="46"/>
        <v>0</v>
      </c>
      <c r="P168" s="31">
        <f t="shared" ca="1" si="47"/>
        <v>0</v>
      </c>
      <c r="Q168" s="31">
        <f t="shared" ca="1" si="48"/>
        <v>0</v>
      </c>
      <c r="R168" s="19">
        <f t="shared" ca="1" si="49"/>
        <v>4.6200364799446432E-3</v>
      </c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>
      <c r="A169" s="87"/>
      <c r="B169" s="87"/>
      <c r="C169" s="87"/>
      <c r="D169" s="89">
        <f t="shared" si="35"/>
        <v>0</v>
      </c>
      <c r="E169" s="89">
        <f t="shared" si="36"/>
        <v>0</v>
      </c>
      <c r="F169" s="31">
        <f t="shared" si="37"/>
        <v>0</v>
      </c>
      <c r="G169" s="31">
        <f t="shared" si="38"/>
        <v>0</v>
      </c>
      <c r="H169" s="31">
        <f t="shared" si="39"/>
        <v>0</v>
      </c>
      <c r="I169" s="31">
        <f t="shared" si="40"/>
        <v>0</v>
      </c>
      <c r="J169" s="31">
        <f t="shared" si="41"/>
        <v>0</v>
      </c>
      <c r="K169" s="31">
        <f t="shared" si="42"/>
        <v>0</v>
      </c>
      <c r="L169" s="31">
        <f t="shared" si="43"/>
        <v>0</v>
      </c>
      <c r="M169" s="31">
        <f t="shared" ca="1" si="44"/>
        <v>-4.6200364799446432E-3</v>
      </c>
      <c r="N169" s="31">
        <f t="shared" ca="1" si="45"/>
        <v>0</v>
      </c>
      <c r="O169" s="52">
        <f t="shared" ca="1" si="46"/>
        <v>0</v>
      </c>
      <c r="P169" s="31">
        <f t="shared" ca="1" si="47"/>
        <v>0</v>
      </c>
      <c r="Q169" s="31">
        <f t="shared" ca="1" si="48"/>
        <v>0</v>
      </c>
      <c r="R169" s="19">
        <f t="shared" ca="1" si="49"/>
        <v>4.6200364799446432E-3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>
      <c r="A170" s="87"/>
      <c r="B170" s="87"/>
      <c r="C170" s="87"/>
      <c r="D170" s="89">
        <f t="shared" si="35"/>
        <v>0</v>
      </c>
      <c r="E170" s="89">
        <f t="shared" si="36"/>
        <v>0</v>
      </c>
      <c r="F170" s="31">
        <f t="shared" si="37"/>
        <v>0</v>
      </c>
      <c r="G170" s="31">
        <f t="shared" si="38"/>
        <v>0</v>
      </c>
      <c r="H170" s="31">
        <f t="shared" si="39"/>
        <v>0</v>
      </c>
      <c r="I170" s="31">
        <f t="shared" si="40"/>
        <v>0</v>
      </c>
      <c r="J170" s="31">
        <f t="shared" si="41"/>
        <v>0</v>
      </c>
      <c r="K170" s="31">
        <f t="shared" si="42"/>
        <v>0</v>
      </c>
      <c r="L170" s="31">
        <f t="shared" si="43"/>
        <v>0</v>
      </c>
      <c r="M170" s="31">
        <f t="shared" ca="1" si="44"/>
        <v>-4.6200364799446432E-3</v>
      </c>
      <c r="N170" s="31">
        <f t="shared" ca="1" si="45"/>
        <v>0</v>
      </c>
      <c r="O170" s="52">
        <f t="shared" ca="1" si="46"/>
        <v>0</v>
      </c>
      <c r="P170" s="31">
        <f t="shared" ca="1" si="47"/>
        <v>0</v>
      </c>
      <c r="Q170" s="31">
        <f t="shared" ca="1" si="48"/>
        <v>0</v>
      </c>
      <c r="R170" s="19">
        <f t="shared" ca="1" si="49"/>
        <v>4.6200364799446432E-3</v>
      </c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>
      <c r="A171" s="87"/>
      <c r="B171" s="87"/>
      <c r="C171" s="87"/>
      <c r="D171" s="89">
        <f t="shared" si="35"/>
        <v>0</v>
      </c>
      <c r="E171" s="89">
        <f t="shared" si="36"/>
        <v>0</v>
      </c>
      <c r="F171" s="31">
        <f t="shared" si="37"/>
        <v>0</v>
      </c>
      <c r="G171" s="31">
        <f t="shared" si="38"/>
        <v>0</v>
      </c>
      <c r="H171" s="31">
        <f t="shared" si="39"/>
        <v>0</v>
      </c>
      <c r="I171" s="31">
        <f t="shared" si="40"/>
        <v>0</v>
      </c>
      <c r="J171" s="31">
        <f t="shared" si="41"/>
        <v>0</v>
      </c>
      <c r="K171" s="31">
        <f t="shared" si="42"/>
        <v>0</v>
      </c>
      <c r="L171" s="31">
        <f t="shared" si="43"/>
        <v>0</v>
      </c>
      <c r="M171" s="31">
        <f t="shared" ca="1" si="44"/>
        <v>-4.6200364799446432E-3</v>
      </c>
      <c r="N171" s="31">
        <f t="shared" ca="1" si="45"/>
        <v>0</v>
      </c>
      <c r="O171" s="52">
        <f t="shared" ca="1" si="46"/>
        <v>0</v>
      </c>
      <c r="P171" s="31">
        <f t="shared" ca="1" si="47"/>
        <v>0</v>
      </c>
      <c r="Q171" s="31">
        <f t="shared" ca="1" si="48"/>
        <v>0</v>
      </c>
      <c r="R171" s="19">
        <f t="shared" ca="1" si="49"/>
        <v>4.6200364799446432E-3</v>
      </c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>
      <c r="A172" s="87"/>
      <c r="B172" s="87"/>
      <c r="C172" s="87"/>
      <c r="D172" s="89">
        <f t="shared" si="35"/>
        <v>0</v>
      </c>
      <c r="E172" s="89">
        <f t="shared" si="36"/>
        <v>0</v>
      </c>
      <c r="F172" s="31">
        <f t="shared" si="37"/>
        <v>0</v>
      </c>
      <c r="G172" s="31">
        <f t="shared" si="38"/>
        <v>0</v>
      </c>
      <c r="H172" s="31">
        <f t="shared" si="39"/>
        <v>0</v>
      </c>
      <c r="I172" s="31">
        <f t="shared" si="40"/>
        <v>0</v>
      </c>
      <c r="J172" s="31">
        <f t="shared" si="41"/>
        <v>0</v>
      </c>
      <c r="K172" s="31">
        <f t="shared" si="42"/>
        <v>0</v>
      </c>
      <c r="L172" s="31">
        <f t="shared" si="43"/>
        <v>0</v>
      </c>
      <c r="M172" s="31">
        <f t="shared" ca="1" si="44"/>
        <v>-4.6200364799446432E-3</v>
      </c>
      <c r="N172" s="31">
        <f t="shared" ca="1" si="45"/>
        <v>0</v>
      </c>
      <c r="O172" s="52">
        <f t="shared" ca="1" si="46"/>
        <v>0</v>
      </c>
      <c r="P172" s="31">
        <f t="shared" ca="1" si="47"/>
        <v>0</v>
      </c>
      <c r="Q172" s="31">
        <f t="shared" ca="1" si="48"/>
        <v>0</v>
      </c>
      <c r="R172" s="19">
        <f t="shared" ca="1" si="49"/>
        <v>4.6200364799446432E-3</v>
      </c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>
      <c r="A173" s="87"/>
      <c r="B173" s="87"/>
      <c r="C173" s="87"/>
      <c r="D173" s="89">
        <f t="shared" si="35"/>
        <v>0</v>
      </c>
      <c r="E173" s="89">
        <f t="shared" si="36"/>
        <v>0</v>
      </c>
      <c r="F173" s="31">
        <f t="shared" si="37"/>
        <v>0</v>
      </c>
      <c r="G173" s="31">
        <f t="shared" si="38"/>
        <v>0</v>
      </c>
      <c r="H173" s="31">
        <f t="shared" si="39"/>
        <v>0</v>
      </c>
      <c r="I173" s="31">
        <f t="shared" si="40"/>
        <v>0</v>
      </c>
      <c r="J173" s="31">
        <f t="shared" si="41"/>
        <v>0</v>
      </c>
      <c r="K173" s="31">
        <f t="shared" si="42"/>
        <v>0</v>
      </c>
      <c r="L173" s="31">
        <f t="shared" si="43"/>
        <v>0</v>
      </c>
      <c r="M173" s="31">
        <f t="shared" ca="1" si="44"/>
        <v>-4.6200364799446432E-3</v>
      </c>
      <c r="N173" s="31">
        <f t="shared" ca="1" si="45"/>
        <v>0</v>
      </c>
      <c r="O173" s="52">
        <f t="shared" ca="1" si="46"/>
        <v>0</v>
      </c>
      <c r="P173" s="31">
        <f t="shared" ca="1" si="47"/>
        <v>0</v>
      </c>
      <c r="Q173" s="31">
        <f t="shared" ca="1" si="48"/>
        <v>0</v>
      </c>
      <c r="R173" s="19">
        <f t="shared" ca="1" si="49"/>
        <v>4.6200364799446432E-3</v>
      </c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>
      <c r="A174" s="87"/>
      <c r="B174" s="87"/>
      <c r="C174" s="87"/>
      <c r="D174" s="89">
        <f t="shared" si="35"/>
        <v>0</v>
      </c>
      <c r="E174" s="89">
        <f t="shared" si="36"/>
        <v>0</v>
      </c>
      <c r="F174" s="31">
        <f t="shared" si="37"/>
        <v>0</v>
      </c>
      <c r="G174" s="31">
        <f t="shared" si="38"/>
        <v>0</v>
      </c>
      <c r="H174" s="31">
        <f t="shared" si="39"/>
        <v>0</v>
      </c>
      <c r="I174" s="31">
        <f t="shared" si="40"/>
        <v>0</v>
      </c>
      <c r="J174" s="31">
        <f t="shared" si="41"/>
        <v>0</v>
      </c>
      <c r="K174" s="31">
        <f t="shared" si="42"/>
        <v>0</v>
      </c>
      <c r="L174" s="31">
        <f t="shared" si="43"/>
        <v>0</v>
      </c>
      <c r="M174" s="31">
        <f t="shared" ca="1" si="44"/>
        <v>-4.6200364799446432E-3</v>
      </c>
      <c r="N174" s="31">
        <f t="shared" ca="1" si="45"/>
        <v>0</v>
      </c>
      <c r="O174" s="52">
        <f t="shared" ca="1" si="46"/>
        <v>0</v>
      </c>
      <c r="P174" s="31">
        <f t="shared" ca="1" si="47"/>
        <v>0</v>
      </c>
      <c r="Q174" s="31">
        <f t="shared" ca="1" si="48"/>
        <v>0</v>
      </c>
      <c r="R174" s="19">
        <f t="shared" ca="1" si="49"/>
        <v>4.6200364799446432E-3</v>
      </c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87"/>
      <c r="B175" s="87"/>
      <c r="C175" s="87"/>
      <c r="D175" s="89">
        <f t="shared" si="35"/>
        <v>0</v>
      </c>
      <c r="E175" s="89">
        <f t="shared" si="36"/>
        <v>0</v>
      </c>
      <c r="F175" s="31">
        <f t="shared" si="37"/>
        <v>0</v>
      </c>
      <c r="G175" s="31">
        <f t="shared" si="38"/>
        <v>0</v>
      </c>
      <c r="H175" s="31">
        <f t="shared" si="39"/>
        <v>0</v>
      </c>
      <c r="I175" s="31">
        <f t="shared" si="40"/>
        <v>0</v>
      </c>
      <c r="J175" s="31">
        <f t="shared" si="41"/>
        <v>0</v>
      </c>
      <c r="K175" s="31">
        <f t="shared" si="42"/>
        <v>0</v>
      </c>
      <c r="L175" s="31">
        <f t="shared" si="43"/>
        <v>0</v>
      </c>
      <c r="M175" s="31">
        <f t="shared" ca="1" si="44"/>
        <v>-4.6200364799446432E-3</v>
      </c>
      <c r="N175" s="31">
        <f t="shared" ca="1" si="45"/>
        <v>0</v>
      </c>
      <c r="O175" s="52">
        <f t="shared" ca="1" si="46"/>
        <v>0</v>
      </c>
      <c r="P175" s="31">
        <f t="shared" ca="1" si="47"/>
        <v>0</v>
      </c>
      <c r="Q175" s="31">
        <f t="shared" ca="1" si="48"/>
        <v>0</v>
      </c>
      <c r="R175" s="19">
        <f t="shared" ca="1" si="49"/>
        <v>4.6200364799446432E-3</v>
      </c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>
      <c r="A176" s="87"/>
      <c r="B176" s="87"/>
      <c r="C176" s="87"/>
      <c r="D176" s="89">
        <f t="shared" si="35"/>
        <v>0</v>
      </c>
      <c r="E176" s="89">
        <f t="shared" si="36"/>
        <v>0</v>
      </c>
      <c r="F176" s="31">
        <f t="shared" si="37"/>
        <v>0</v>
      </c>
      <c r="G176" s="31">
        <f t="shared" si="38"/>
        <v>0</v>
      </c>
      <c r="H176" s="31">
        <f t="shared" si="39"/>
        <v>0</v>
      </c>
      <c r="I176" s="31">
        <f t="shared" si="40"/>
        <v>0</v>
      </c>
      <c r="J176" s="31">
        <f t="shared" si="41"/>
        <v>0</v>
      </c>
      <c r="K176" s="31">
        <f t="shared" si="42"/>
        <v>0</v>
      </c>
      <c r="L176" s="31">
        <f t="shared" si="43"/>
        <v>0</v>
      </c>
      <c r="M176" s="31">
        <f t="shared" ca="1" si="44"/>
        <v>-4.6200364799446432E-3</v>
      </c>
      <c r="N176" s="31">
        <f t="shared" ca="1" si="45"/>
        <v>0</v>
      </c>
      <c r="O176" s="52">
        <f t="shared" ca="1" si="46"/>
        <v>0</v>
      </c>
      <c r="P176" s="31">
        <f t="shared" ca="1" si="47"/>
        <v>0</v>
      </c>
      <c r="Q176" s="31">
        <f t="shared" ca="1" si="48"/>
        <v>0</v>
      </c>
      <c r="R176" s="19">
        <f t="shared" ca="1" si="49"/>
        <v>4.6200364799446432E-3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>
      <c r="A177" s="87"/>
      <c r="B177" s="87"/>
      <c r="C177" s="87"/>
      <c r="D177" s="89">
        <f t="shared" si="35"/>
        <v>0</v>
      </c>
      <c r="E177" s="89">
        <f t="shared" si="36"/>
        <v>0</v>
      </c>
      <c r="F177" s="31">
        <f t="shared" si="37"/>
        <v>0</v>
      </c>
      <c r="G177" s="31">
        <f t="shared" si="38"/>
        <v>0</v>
      </c>
      <c r="H177" s="31">
        <f t="shared" si="39"/>
        <v>0</v>
      </c>
      <c r="I177" s="31">
        <f t="shared" si="40"/>
        <v>0</v>
      </c>
      <c r="J177" s="31">
        <f t="shared" si="41"/>
        <v>0</v>
      </c>
      <c r="K177" s="31">
        <f t="shared" si="42"/>
        <v>0</v>
      </c>
      <c r="L177" s="31">
        <f t="shared" si="43"/>
        <v>0</v>
      </c>
      <c r="M177" s="31">
        <f t="shared" ca="1" si="44"/>
        <v>-4.6200364799446432E-3</v>
      </c>
      <c r="N177" s="31">
        <f t="shared" ca="1" si="45"/>
        <v>0</v>
      </c>
      <c r="O177" s="52">
        <f t="shared" ca="1" si="46"/>
        <v>0</v>
      </c>
      <c r="P177" s="31">
        <f t="shared" ca="1" si="47"/>
        <v>0</v>
      </c>
      <c r="Q177" s="31">
        <f t="shared" ca="1" si="48"/>
        <v>0</v>
      </c>
      <c r="R177" s="19">
        <f t="shared" ca="1" si="49"/>
        <v>4.6200364799446432E-3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>
      <c r="A178" s="87"/>
      <c r="B178" s="87"/>
      <c r="C178" s="87"/>
      <c r="D178" s="89">
        <f t="shared" si="35"/>
        <v>0</v>
      </c>
      <c r="E178" s="89">
        <f t="shared" si="36"/>
        <v>0</v>
      </c>
      <c r="F178" s="31">
        <f t="shared" si="37"/>
        <v>0</v>
      </c>
      <c r="G178" s="31">
        <f t="shared" si="38"/>
        <v>0</v>
      </c>
      <c r="H178" s="31">
        <f t="shared" si="39"/>
        <v>0</v>
      </c>
      <c r="I178" s="31">
        <f t="shared" si="40"/>
        <v>0</v>
      </c>
      <c r="J178" s="31">
        <f t="shared" si="41"/>
        <v>0</v>
      </c>
      <c r="K178" s="31">
        <f t="shared" si="42"/>
        <v>0</v>
      </c>
      <c r="L178" s="31">
        <f t="shared" si="43"/>
        <v>0</v>
      </c>
      <c r="M178" s="31">
        <f t="shared" ca="1" si="44"/>
        <v>-4.6200364799446432E-3</v>
      </c>
      <c r="N178" s="31">
        <f t="shared" ca="1" si="45"/>
        <v>0</v>
      </c>
      <c r="O178" s="52">
        <f t="shared" ca="1" si="46"/>
        <v>0</v>
      </c>
      <c r="P178" s="31">
        <f t="shared" ca="1" si="47"/>
        <v>0</v>
      </c>
      <c r="Q178" s="31">
        <f t="shared" ca="1" si="48"/>
        <v>0</v>
      </c>
      <c r="R178" s="19">
        <f t="shared" ca="1" si="49"/>
        <v>4.6200364799446432E-3</v>
      </c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>
      <c r="A179" s="87"/>
      <c r="B179" s="87"/>
      <c r="C179" s="87"/>
      <c r="D179" s="89">
        <f t="shared" si="35"/>
        <v>0</v>
      </c>
      <c r="E179" s="89">
        <f t="shared" si="36"/>
        <v>0</v>
      </c>
      <c r="F179" s="31">
        <f t="shared" si="37"/>
        <v>0</v>
      </c>
      <c r="G179" s="31">
        <f t="shared" si="38"/>
        <v>0</v>
      </c>
      <c r="H179" s="31">
        <f t="shared" si="39"/>
        <v>0</v>
      </c>
      <c r="I179" s="31">
        <f t="shared" si="40"/>
        <v>0</v>
      </c>
      <c r="J179" s="31">
        <f t="shared" si="41"/>
        <v>0</v>
      </c>
      <c r="K179" s="31">
        <f t="shared" si="42"/>
        <v>0</v>
      </c>
      <c r="L179" s="31">
        <f t="shared" si="43"/>
        <v>0</v>
      </c>
      <c r="M179" s="31">
        <f t="shared" ca="1" si="44"/>
        <v>-4.6200364799446432E-3</v>
      </c>
      <c r="N179" s="31">
        <f t="shared" ca="1" si="45"/>
        <v>0</v>
      </c>
      <c r="O179" s="52">
        <f t="shared" ca="1" si="46"/>
        <v>0</v>
      </c>
      <c r="P179" s="31">
        <f t="shared" ca="1" si="47"/>
        <v>0</v>
      </c>
      <c r="Q179" s="31">
        <f t="shared" ca="1" si="48"/>
        <v>0</v>
      </c>
      <c r="R179" s="19">
        <f t="shared" ca="1" si="49"/>
        <v>4.6200364799446432E-3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>
      <c r="A180" s="87"/>
      <c r="B180" s="87"/>
      <c r="C180" s="87"/>
      <c r="D180" s="89">
        <f t="shared" si="35"/>
        <v>0</v>
      </c>
      <c r="E180" s="89">
        <f t="shared" si="36"/>
        <v>0</v>
      </c>
      <c r="F180" s="31">
        <f t="shared" si="37"/>
        <v>0</v>
      </c>
      <c r="G180" s="31">
        <f t="shared" si="38"/>
        <v>0</v>
      </c>
      <c r="H180" s="31">
        <f t="shared" si="39"/>
        <v>0</v>
      </c>
      <c r="I180" s="31">
        <f t="shared" si="40"/>
        <v>0</v>
      </c>
      <c r="J180" s="31">
        <f t="shared" si="41"/>
        <v>0</v>
      </c>
      <c r="K180" s="31">
        <f t="shared" si="42"/>
        <v>0</v>
      </c>
      <c r="L180" s="31">
        <f t="shared" si="43"/>
        <v>0</v>
      </c>
      <c r="M180" s="31">
        <f t="shared" ca="1" si="44"/>
        <v>-4.6200364799446432E-3</v>
      </c>
      <c r="N180" s="31">
        <f t="shared" ca="1" si="45"/>
        <v>0</v>
      </c>
      <c r="O180" s="52">
        <f t="shared" ca="1" si="46"/>
        <v>0</v>
      </c>
      <c r="P180" s="31">
        <f t="shared" ca="1" si="47"/>
        <v>0</v>
      </c>
      <c r="Q180" s="31">
        <f t="shared" ca="1" si="48"/>
        <v>0</v>
      </c>
      <c r="R180" s="19">
        <f t="shared" ca="1" si="49"/>
        <v>4.6200364799446432E-3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>
      <c r="A181" s="87"/>
      <c r="B181" s="87"/>
      <c r="C181" s="87"/>
      <c r="D181" s="89">
        <f t="shared" si="35"/>
        <v>0</v>
      </c>
      <c r="E181" s="89">
        <f t="shared" si="36"/>
        <v>0</v>
      </c>
      <c r="F181" s="31">
        <f t="shared" si="37"/>
        <v>0</v>
      </c>
      <c r="G181" s="31">
        <f t="shared" si="38"/>
        <v>0</v>
      </c>
      <c r="H181" s="31">
        <f t="shared" si="39"/>
        <v>0</v>
      </c>
      <c r="I181" s="31">
        <f t="shared" si="40"/>
        <v>0</v>
      </c>
      <c r="J181" s="31">
        <f t="shared" si="41"/>
        <v>0</v>
      </c>
      <c r="K181" s="31">
        <f t="shared" si="42"/>
        <v>0</v>
      </c>
      <c r="L181" s="31">
        <f t="shared" si="43"/>
        <v>0</v>
      </c>
      <c r="M181" s="31">
        <f t="shared" ca="1" si="44"/>
        <v>-4.6200364799446432E-3</v>
      </c>
      <c r="N181" s="31">
        <f t="shared" ca="1" si="45"/>
        <v>0</v>
      </c>
      <c r="O181" s="52">
        <f t="shared" ca="1" si="46"/>
        <v>0</v>
      </c>
      <c r="P181" s="31">
        <f t="shared" ca="1" si="47"/>
        <v>0</v>
      </c>
      <c r="Q181" s="31">
        <f t="shared" ca="1" si="48"/>
        <v>0</v>
      </c>
      <c r="R181" s="19">
        <f t="shared" ca="1" si="49"/>
        <v>4.6200364799446432E-3</v>
      </c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>
      <c r="A182" s="87"/>
      <c r="B182" s="87"/>
      <c r="C182" s="87"/>
      <c r="D182" s="89">
        <f t="shared" si="35"/>
        <v>0</v>
      </c>
      <c r="E182" s="89">
        <f t="shared" si="36"/>
        <v>0</v>
      </c>
      <c r="F182" s="31">
        <f t="shared" si="37"/>
        <v>0</v>
      </c>
      <c r="G182" s="31">
        <f t="shared" si="38"/>
        <v>0</v>
      </c>
      <c r="H182" s="31">
        <f t="shared" si="39"/>
        <v>0</v>
      </c>
      <c r="I182" s="31">
        <f t="shared" si="40"/>
        <v>0</v>
      </c>
      <c r="J182" s="31">
        <f t="shared" si="41"/>
        <v>0</v>
      </c>
      <c r="K182" s="31">
        <f t="shared" si="42"/>
        <v>0</v>
      </c>
      <c r="L182" s="31">
        <f t="shared" si="43"/>
        <v>0</v>
      </c>
      <c r="M182" s="31">
        <f t="shared" ca="1" si="44"/>
        <v>-4.6200364799446432E-3</v>
      </c>
      <c r="N182" s="31">
        <f t="shared" ca="1" si="45"/>
        <v>0</v>
      </c>
      <c r="O182" s="52">
        <f t="shared" ca="1" si="46"/>
        <v>0</v>
      </c>
      <c r="P182" s="31">
        <f t="shared" ca="1" si="47"/>
        <v>0</v>
      </c>
      <c r="Q182" s="31">
        <f t="shared" ca="1" si="48"/>
        <v>0</v>
      </c>
      <c r="R182" s="19">
        <f t="shared" ca="1" si="49"/>
        <v>4.6200364799446432E-3</v>
      </c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>
      <c r="A183" s="87"/>
      <c r="B183" s="87"/>
      <c r="C183" s="87"/>
      <c r="D183" s="89">
        <f t="shared" si="35"/>
        <v>0</v>
      </c>
      <c r="E183" s="89">
        <f t="shared" si="36"/>
        <v>0</v>
      </c>
      <c r="F183" s="31">
        <f t="shared" si="37"/>
        <v>0</v>
      </c>
      <c r="G183" s="31">
        <f t="shared" si="38"/>
        <v>0</v>
      </c>
      <c r="H183" s="31">
        <f t="shared" si="39"/>
        <v>0</v>
      </c>
      <c r="I183" s="31">
        <f t="shared" si="40"/>
        <v>0</v>
      </c>
      <c r="J183" s="31">
        <f t="shared" si="41"/>
        <v>0</v>
      </c>
      <c r="K183" s="31">
        <f t="shared" si="42"/>
        <v>0</v>
      </c>
      <c r="L183" s="31">
        <f t="shared" si="43"/>
        <v>0</v>
      </c>
      <c r="M183" s="31">
        <f t="shared" ca="1" si="44"/>
        <v>-4.6200364799446432E-3</v>
      </c>
      <c r="N183" s="31">
        <f t="shared" ca="1" si="45"/>
        <v>0</v>
      </c>
      <c r="O183" s="52">
        <f t="shared" ca="1" si="46"/>
        <v>0</v>
      </c>
      <c r="P183" s="31">
        <f t="shared" ca="1" si="47"/>
        <v>0</v>
      </c>
      <c r="Q183" s="31">
        <f t="shared" ca="1" si="48"/>
        <v>0</v>
      </c>
      <c r="R183" s="19">
        <f t="shared" ca="1" si="49"/>
        <v>4.6200364799446432E-3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>
      <c r="A184" s="87"/>
      <c r="B184" s="87"/>
      <c r="C184" s="87"/>
      <c r="D184" s="89">
        <f t="shared" si="35"/>
        <v>0</v>
      </c>
      <c r="E184" s="89">
        <f t="shared" si="36"/>
        <v>0</v>
      </c>
      <c r="F184" s="31">
        <f t="shared" si="37"/>
        <v>0</v>
      </c>
      <c r="G184" s="31">
        <f t="shared" si="38"/>
        <v>0</v>
      </c>
      <c r="H184" s="31">
        <f t="shared" si="39"/>
        <v>0</v>
      </c>
      <c r="I184" s="31">
        <f t="shared" si="40"/>
        <v>0</v>
      </c>
      <c r="J184" s="31">
        <f t="shared" si="41"/>
        <v>0</v>
      </c>
      <c r="K184" s="31">
        <f t="shared" si="42"/>
        <v>0</v>
      </c>
      <c r="L184" s="31">
        <f t="shared" si="43"/>
        <v>0</v>
      </c>
      <c r="M184" s="31">
        <f t="shared" ca="1" si="44"/>
        <v>-4.6200364799446432E-3</v>
      </c>
      <c r="N184" s="31">
        <f t="shared" ca="1" si="45"/>
        <v>0</v>
      </c>
      <c r="O184" s="52">
        <f t="shared" ca="1" si="46"/>
        <v>0</v>
      </c>
      <c r="P184" s="31">
        <f t="shared" ca="1" si="47"/>
        <v>0</v>
      </c>
      <c r="Q184" s="31">
        <f t="shared" ca="1" si="48"/>
        <v>0</v>
      </c>
      <c r="R184" s="19">
        <f t="shared" ca="1" si="49"/>
        <v>4.6200364799446432E-3</v>
      </c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>
      <c r="A185" s="87"/>
      <c r="B185" s="87"/>
      <c r="C185" s="87"/>
      <c r="D185" s="89">
        <f t="shared" si="35"/>
        <v>0</v>
      </c>
      <c r="E185" s="89">
        <f t="shared" si="36"/>
        <v>0</v>
      </c>
      <c r="F185" s="31">
        <f t="shared" si="37"/>
        <v>0</v>
      </c>
      <c r="G185" s="31">
        <f t="shared" si="38"/>
        <v>0</v>
      </c>
      <c r="H185" s="31">
        <f t="shared" si="39"/>
        <v>0</v>
      </c>
      <c r="I185" s="31">
        <f t="shared" si="40"/>
        <v>0</v>
      </c>
      <c r="J185" s="31">
        <f t="shared" si="41"/>
        <v>0</v>
      </c>
      <c r="K185" s="31">
        <f t="shared" si="42"/>
        <v>0</v>
      </c>
      <c r="L185" s="31">
        <f t="shared" si="43"/>
        <v>0</v>
      </c>
      <c r="M185" s="31">
        <f t="shared" ca="1" si="44"/>
        <v>-4.6200364799446432E-3</v>
      </c>
      <c r="N185" s="31">
        <f t="shared" ca="1" si="45"/>
        <v>0</v>
      </c>
      <c r="O185" s="52">
        <f t="shared" ca="1" si="46"/>
        <v>0</v>
      </c>
      <c r="P185" s="31">
        <f t="shared" ca="1" si="47"/>
        <v>0</v>
      </c>
      <c r="Q185" s="31">
        <f t="shared" ca="1" si="48"/>
        <v>0</v>
      </c>
      <c r="R185" s="19">
        <f t="shared" ca="1" si="49"/>
        <v>4.6200364799446432E-3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>
      <c r="A186" s="87"/>
      <c r="B186" s="87"/>
      <c r="C186" s="87"/>
      <c r="D186" s="89">
        <f t="shared" si="35"/>
        <v>0</v>
      </c>
      <c r="E186" s="89">
        <f t="shared" si="36"/>
        <v>0</v>
      </c>
      <c r="F186" s="31">
        <f t="shared" si="37"/>
        <v>0</v>
      </c>
      <c r="G186" s="31">
        <f t="shared" si="38"/>
        <v>0</v>
      </c>
      <c r="H186" s="31">
        <f t="shared" si="39"/>
        <v>0</v>
      </c>
      <c r="I186" s="31">
        <f t="shared" si="40"/>
        <v>0</v>
      </c>
      <c r="J186" s="31">
        <f t="shared" si="41"/>
        <v>0</v>
      </c>
      <c r="K186" s="31">
        <f t="shared" si="42"/>
        <v>0</v>
      </c>
      <c r="L186" s="31">
        <f t="shared" si="43"/>
        <v>0</v>
      </c>
      <c r="M186" s="31">
        <f t="shared" ca="1" si="44"/>
        <v>-4.6200364799446432E-3</v>
      </c>
      <c r="N186" s="31">
        <f t="shared" ca="1" si="45"/>
        <v>0</v>
      </c>
      <c r="O186" s="52">
        <f t="shared" ca="1" si="46"/>
        <v>0</v>
      </c>
      <c r="P186" s="31">
        <f t="shared" ca="1" si="47"/>
        <v>0</v>
      </c>
      <c r="Q186" s="31">
        <f t="shared" ca="1" si="48"/>
        <v>0</v>
      </c>
      <c r="R186" s="19">
        <f t="shared" ca="1" si="49"/>
        <v>4.6200364799446432E-3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>
      <c r="A187" s="87"/>
      <c r="B187" s="87"/>
      <c r="C187" s="87"/>
      <c r="D187" s="89">
        <f t="shared" si="35"/>
        <v>0</v>
      </c>
      <c r="E187" s="89">
        <f t="shared" si="36"/>
        <v>0</v>
      </c>
      <c r="F187" s="31">
        <f t="shared" si="37"/>
        <v>0</v>
      </c>
      <c r="G187" s="31">
        <f t="shared" si="38"/>
        <v>0</v>
      </c>
      <c r="H187" s="31">
        <f t="shared" si="39"/>
        <v>0</v>
      </c>
      <c r="I187" s="31">
        <f t="shared" si="40"/>
        <v>0</v>
      </c>
      <c r="J187" s="31">
        <f t="shared" si="41"/>
        <v>0</v>
      </c>
      <c r="K187" s="31">
        <f t="shared" si="42"/>
        <v>0</v>
      </c>
      <c r="L187" s="31">
        <f t="shared" si="43"/>
        <v>0</v>
      </c>
      <c r="M187" s="31">
        <f t="shared" ca="1" si="44"/>
        <v>-4.6200364799446432E-3</v>
      </c>
      <c r="N187" s="31">
        <f t="shared" ca="1" si="45"/>
        <v>0</v>
      </c>
      <c r="O187" s="52">
        <f t="shared" ca="1" si="46"/>
        <v>0</v>
      </c>
      <c r="P187" s="31">
        <f t="shared" ca="1" si="47"/>
        <v>0</v>
      </c>
      <c r="Q187" s="31">
        <f t="shared" ca="1" si="48"/>
        <v>0</v>
      </c>
      <c r="R187" s="19">
        <f t="shared" ca="1" si="49"/>
        <v>4.6200364799446432E-3</v>
      </c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>
      <c r="A188" s="87"/>
      <c r="B188" s="87"/>
      <c r="C188" s="87"/>
      <c r="D188" s="89">
        <f t="shared" si="35"/>
        <v>0</v>
      </c>
      <c r="E188" s="89">
        <f t="shared" si="36"/>
        <v>0</v>
      </c>
      <c r="F188" s="31">
        <f t="shared" si="37"/>
        <v>0</v>
      </c>
      <c r="G188" s="31">
        <f t="shared" si="38"/>
        <v>0</v>
      </c>
      <c r="H188" s="31">
        <f t="shared" si="39"/>
        <v>0</v>
      </c>
      <c r="I188" s="31">
        <f t="shared" si="40"/>
        <v>0</v>
      </c>
      <c r="J188" s="31">
        <f t="shared" si="41"/>
        <v>0</v>
      </c>
      <c r="K188" s="31">
        <f t="shared" si="42"/>
        <v>0</v>
      </c>
      <c r="L188" s="31">
        <f t="shared" si="43"/>
        <v>0</v>
      </c>
      <c r="M188" s="31">
        <f t="shared" ca="1" si="44"/>
        <v>-4.6200364799446432E-3</v>
      </c>
      <c r="N188" s="31">
        <f t="shared" ca="1" si="45"/>
        <v>0</v>
      </c>
      <c r="O188" s="52">
        <f t="shared" ca="1" si="46"/>
        <v>0</v>
      </c>
      <c r="P188" s="31">
        <f t="shared" ca="1" si="47"/>
        <v>0</v>
      </c>
      <c r="Q188" s="31">
        <f t="shared" ca="1" si="48"/>
        <v>0</v>
      </c>
      <c r="R188" s="19">
        <f t="shared" ca="1" si="49"/>
        <v>4.6200364799446432E-3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>
      <c r="A189" s="87"/>
      <c r="B189" s="87"/>
      <c r="C189" s="87"/>
      <c r="D189" s="89">
        <f t="shared" si="35"/>
        <v>0</v>
      </c>
      <c r="E189" s="89">
        <f t="shared" si="36"/>
        <v>0</v>
      </c>
      <c r="F189" s="31">
        <f t="shared" si="37"/>
        <v>0</v>
      </c>
      <c r="G189" s="31">
        <f t="shared" si="38"/>
        <v>0</v>
      </c>
      <c r="H189" s="31">
        <f t="shared" si="39"/>
        <v>0</v>
      </c>
      <c r="I189" s="31">
        <f t="shared" si="40"/>
        <v>0</v>
      </c>
      <c r="J189" s="31">
        <f t="shared" si="41"/>
        <v>0</v>
      </c>
      <c r="K189" s="31">
        <f t="shared" si="42"/>
        <v>0</v>
      </c>
      <c r="L189" s="31">
        <f t="shared" si="43"/>
        <v>0</v>
      </c>
      <c r="M189" s="31">
        <f t="shared" ca="1" si="44"/>
        <v>-4.6200364799446432E-3</v>
      </c>
      <c r="N189" s="31">
        <f t="shared" ca="1" si="45"/>
        <v>0</v>
      </c>
      <c r="O189" s="52">
        <f t="shared" ca="1" si="46"/>
        <v>0</v>
      </c>
      <c r="P189" s="31">
        <f t="shared" ca="1" si="47"/>
        <v>0</v>
      </c>
      <c r="Q189" s="31">
        <f t="shared" ca="1" si="48"/>
        <v>0</v>
      </c>
      <c r="R189" s="19">
        <f t="shared" ca="1" si="49"/>
        <v>4.6200364799446432E-3</v>
      </c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>
      <c r="A190" s="87"/>
      <c r="B190" s="87"/>
      <c r="C190" s="87"/>
      <c r="D190" s="89">
        <f t="shared" si="35"/>
        <v>0</v>
      </c>
      <c r="E190" s="89">
        <f t="shared" si="36"/>
        <v>0</v>
      </c>
      <c r="F190" s="31">
        <f t="shared" si="37"/>
        <v>0</v>
      </c>
      <c r="G190" s="31">
        <f t="shared" si="38"/>
        <v>0</v>
      </c>
      <c r="H190" s="31">
        <f t="shared" si="39"/>
        <v>0</v>
      </c>
      <c r="I190" s="31">
        <f t="shared" si="40"/>
        <v>0</v>
      </c>
      <c r="J190" s="31">
        <f t="shared" si="41"/>
        <v>0</v>
      </c>
      <c r="K190" s="31">
        <f t="shared" si="42"/>
        <v>0</v>
      </c>
      <c r="L190" s="31">
        <f t="shared" si="43"/>
        <v>0</v>
      </c>
      <c r="M190" s="31">
        <f t="shared" ca="1" si="44"/>
        <v>-4.6200364799446432E-3</v>
      </c>
      <c r="N190" s="31">
        <f t="shared" ca="1" si="45"/>
        <v>0</v>
      </c>
      <c r="O190" s="52">
        <f t="shared" ca="1" si="46"/>
        <v>0</v>
      </c>
      <c r="P190" s="31">
        <f t="shared" ca="1" si="47"/>
        <v>0</v>
      </c>
      <c r="Q190" s="31">
        <f t="shared" ca="1" si="48"/>
        <v>0</v>
      </c>
      <c r="R190" s="19">
        <f t="shared" ca="1" si="49"/>
        <v>4.6200364799446432E-3</v>
      </c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>
      <c r="A191" s="87"/>
      <c r="B191" s="87"/>
      <c r="C191" s="87"/>
      <c r="D191" s="89">
        <f t="shared" si="35"/>
        <v>0</v>
      </c>
      <c r="E191" s="89">
        <f t="shared" si="36"/>
        <v>0</v>
      </c>
      <c r="F191" s="31">
        <f t="shared" si="37"/>
        <v>0</v>
      </c>
      <c r="G191" s="31">
        <f t="shared" si="38"/>
        <v>0</v>
      </c>
      <c r="H191" s="31">
        <f t="shared" si="39"/>
        <v>0</v>
      </c>
      <c r="I191" s="31">
        <f t="shared" si="40"/>
        <v>0</v>
      </c>
      <c r="J191" s="31">
        <f t="shared" si="41"/>
        <v>0</v>
      </c>
      <c r="K191" s="31">
        <f t="shared" si="42"/>
        <v>0</v>
      </c>
      <c r="L191" s="31">
        <f t="shared" si="43"/>
        <v>0</v>
      </c>
      <c r="M191" s="31">
        <f t="shared" ca="1" si="44"/>
        <v>-4.6200364799446432E-3</v>
      </c>
      <c r="N191" s="31">
        <f t="shared" ca="1" si="45"/>
        <v>0</v>
      </c>
      <c r="O191" s="52">
        <f t="shared" ca="1" si="46"/>
        <v>0</v>
      </c>
      <c r="P191" s="31">
        <f t="shared" ca="1" si="47"/>
        <v>0</v>
      </c>
      <c r="Q191" s="31">
        <f t="shared" ca="1" si="48"/>
        <v>0</v>
      </c>
      <c r="R191" s="19">
        <f t="shared" ca="1" si="49"/>
        <v>4.6200364799446432E-3</v>
      </c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>
      <c r="A192" s="87"/>
      <c r="B192" s="87"/>
      <c r="C192" s="87"/>
      <c r="D192" s="89">
        <f t="shared" si="35"/>
        <v>0</v>
      </c>
      <c r="E192" s="89">
        <f t="shared" si="36"/>
        <v>0</v>
      </c>
      <c r="F192" s="31">
        <f t="shared" si="37"/>
        <v>0</v>
      </c>
      <c r="G192" s="31">
        <f t="shared" si="38"/>
        <v>0</v>
      </c>
      <c r="H192" s="31">
        <f t="shared" si="39"/>
        <v>0</v>
      </c>
      <c r="I192" s="31">
        <f t="shared" si="40"/>
        <v>0</v>
      </c>
      <c r="J192" s="31">
        <f t="shared" si="41"/>
        <v>0</v>
      </c>
      <c r="K192" s="31">
        <f t="shared" si="42"/>
        <v>0</v>
      </c>
      <c r="L192" s="31">
        <f t="shared" si="43"/>
        <v>0</v>
      </c>
      <c r="M192" s="31">
        <f t="shared" ca="1" si="44"/>
        <v>-4.6200364799446432E-3</v>
      </c>
      <c r="N192" s="31">
        <f t="shared" ca="1" si="45"/>
        <v>0</v>
      </c>
      <c r="O192" s="52">
        <f t="shared" ca="1" si="46"/>
        <v>0</v>
      </c>
      <c r="P192" s="31">
        <f t="shared" ca="1" si="47"/>
        <v>0</v>
      </c>
      <c r="Q192" s="31">
        <f t="shared" ca="1" si="48"/>
        <v>0</v>
      </c>
      <c r="R192" s="19">
        <f t="shared" ca="1" si="49"/>
        <v>4.6200364799446432E-3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>
      <c r="A193" s="87"/>
      <c r="B193" s="87"/>
      <c r="C193" s="87"/>
      <c r="D193" s="89">
        <f t="shared" si="35"/>
        <v>0</v>
      </c>
      <c r="E193" s="89">
        <f t="shared" si="36"/>
        <v>0</v>
      </c>
      <c r="F193" s="31">
        <f t="shared" si="37"/>
        <v>0</v>
      </c>
      <c r="G193" s="31">
        <f t="shared" si="38"/>
        <v>0</v>
      </c>
      <c r="H193" s="31">
        <f t="shared" si="39"/>
        <v>0</v>
      </c>
      <c r="I193" s="31">
        <f t="shared" si="40"/>
        <v>0</v>
      </c>
      <c r="J193" s="31">
        <f t="shared" si="41"/>
        <v>0</v>
      </c>
      <c r="K193" s="31">
        <f t="shared" si="42"/>
        <v>0</v>
      </c>
      <c r="L193" s="31">
        <f t="shared" si="43"/>
        <v>0</v>
      </c>
      <c r="M193" s="31">
        <f t="shared" ca="1" si="44"/>
        <v>-4.6200364799446432E-3</v>
      </c>
      <c r="N193" s="31">
        <f t="shared" ca="1" si="45"/>
        <v>0</v>
      </c>
      <c r="O193" s="52">
        <f t="shared" ca="1" si="46"/>
        <v>0</v>
      </c>
      <c r="P193" s="31">
        <f t="shared" ca="1" si="47"/>
        <v>0</v>
      </c>
      <c r="Q193" s="31">
        <f t="shared" ca="1" si="48"/>
        <v>0</v>
      </c>
      <c r="R193" s="19">
        <f t="shared" ca="1" si="49"/>
        <v>4.6200364799446432E-3</v>
      </c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>
      <c r="A194" s="87"/>
      <c r="B194" s="87"/>
      <c r="C194" s="87"/>
      <c r="D194" s="89">
        <f t="shared" si="35"/>
        <v>0</v>
      </c>
      <c r="E194" s="89">
        <f t="shared" si="36"/>
        <v>0</v>
      </c>
      <c r="F194" s="31">
        <f t="shared" si="37"/>
        <v>0</v>
      </c>
      <c r="G194" s="31">
        <f t="shared" si="38"/>
        <v>0</v>
      </c>
      <c r="H194" s="31">
        <f t="shared" si="39"/>
        <v>0</v>
      </c>
      <c r="I194" s="31">
        <f t="shared" si="40"/>
        <v>0</v>
      </c>
      <c r="J194" s="31">
        <f t="shared" si="41"/>
        <v>0</v>
      </c>
      <c r="K194" s="31">
        <f t="shared" si="42"/>
        <v>0</v>
      </c>
      <c r="L194" s="31">
        <f t="shared" si="43"/>
        <v>0</v>
      </c>
      <c r="M194" s="31">
        <f t="shared" ca="1" si="44"/>
        <v>-4.6200364799446432E-3</v>
      </c>
      <c r="N194" s="31">
        <f t="shared" ca="1" si="45"/>
        <v>0</v>
      </c>
      <c r="O194" s="52">
        <f t="shared" ca="1" si="46"/>
        <v>0</v>
      </c>
      <c r="P194" s="31">
        <f t="shared" ca="1" si="47"/>
        <v>0</v>
      </c>
      <c r="Q194" s="31">
        <f t="shared" ca="1" si="48"/>
        <v>0</v>
      </c>
      <c r="R194" s="19">
        <f t="shared" ca="1" si="49"/>
        <v>4.6200364799446432E-3</v>
      </c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>
      <c r="A195" s="87"/>
      <c r="B195" s="87"/>
      <c r="C195" s="87"/>
      <c r="D195" s="89">
        <f t="shared" si="35"/>
        <v>0</v>
      </c>
      <c r="E195" s="89">
        <f t="shared" si="36"/>
        <v>0</v>
      </c>
      <c r="F195" s="31">
        <f t="shared" si="37"/>
        <v>0</v>
      </c>
      <c r="G195" s="31">
        <f t="shared" si="38"/>
        <v>0</v>
      </c>
      <c r="H195" s="31">
        <f t="shared" si="39"/>
        <v>0</v>
      </c>
      <c r="I195" s="31">
        <f t="shared" si="40"/>
        <v>0</v>
      </c>
      <c r="J195" s="31">
        <f t="shared" si="41"/>
        <v>0</v>
      </c>
      <c r="K195" s="31">
        <f t="shared" si="42"/>
        <v>0</v>
      </c>
      <c r="L195" s="31">
        <f t="shared" si="43"/>
        <v>0</v>
      </c>
      <c r="M195" s="31">
        <f t="shared" ca="1" si="44"/>
        <v>-4.6200364799446432E-3</v>
      </c>
      <c r="N195" s="31">
        <f t="shared" ca="1" si="45"/>
        <v>0</v>
      </c>
      <c r="O195" s="52">
        <f t="shared" ca="1" si="46"/>
        <v>0</v>
      </c>
      <c r="P195" s="31">
        <f t="shared" ca="1" si="47"/>
        <v>0</v>
      </c>
      <c r="Q195" s="31">
        <f t="shared" ca="1" si="48"/>
        <v>0</v>
      </c>
      <c r="R195" s="19">
        <f t="shared" ca="1" si="49"/>
        <v>4.6200364799446432E-3</v>
      </c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>
      <c r="A196" s="87"/>
      <c r="B196" s="87"/>
      <c r="C196" s="87"/>
      <c r="D196" s="89">
        <f t="shared" si="35"/>
        <v>0</v>
      </c>
      <c r="E196" s="89">
        <f t="shared" si="36"/>
        <v>0</v>
      </c>
      <c r="F196" s="31">
        <f t="shared" si="37"/>
        <v>0</v>
      </c>
      <c r="G196" s="31">
        <f t="shared" si="38"/>
        <v>0</v>
      </c>
      <c r="H196" s="31">
        <f t="shared" si="39"/>
        <v>0</v>
      </c>
      <c r="I196" s="31">
        <f t="shared" si="40"/>
        <v>0</v>
      </c>
      <c r="J196" s="31">
        <f t="shared" si="41"/>
        <v>0</v>
      </c>
      <c r="K196" s="31">
        <f t="shared" si="42"/>
        <v>0</v>
      </c>
      <c r="L196" s="31">
        <f t="shared" si="43"/>
        <v>0</v>
      </c>
      <c r="M196" s="31">
        <f t="shared" ca="1" si="44"/>
        <v>-4.6200364799446432E-3</v>
      </c>
      <c r="N196" s="31">
        <f t="shared" ca="1" si="45"/>
        <v>0</v>
      </c>
      <c r="O196" s="52">
        <f t="shared" ca="1" si="46"/>
        <v>0</v>
      </c>
      <c r="P196" s="31">
        <f t="shared" ca="1" si="47"/>
        <v>0</v>
      </c>
      <c r="Q196" s="31">
        <f t="shared" ca="1" si="48"/>
        <v>0</v>
      </c>
      <c r="R196" s="19">
        <f t="shared" ca="1" si="49"/>
        <v>4.6200364799446432E-3</v>
      </c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>
      <c r="A197" s="87"/>
      <c r="B197" s="87"/>
      <c r="C197" s="87"/>
      <c r="D197" s="89">
        <f t="shared" si="35"/>
        <v>0</v>
      </c>
      <c r="E197" s="89">
        <f t="shared" si="36"/>
        <v>0</v>
      </c>
      <c r="F197" s="31">
        <f t="shared" si="37"/>
        <v>0</v>
      </c>
      <c r="G197" s="31">
        <f t="shared" si="38"/>
        <v>0</v>
      </c>
      <c r="H197" s="31">
        <f t="shared" si="39"/>
        <v>0</v>
      </c>
      <c r="I197" s="31">
        <f t="shared" si="40"/>
        <v>0</v>
      </c>
      <c r="J197" s="31">
        <f t="shared" si="41"/>
        <v>0</v>
      </c>
      <c r="K197" s="31">
        <f t="shared" si="42"/>
        <v>0</v>
      </c>
      <c r="L197" s="31">
        <f t="shared" si="43"/>
        <v>0</v>
      </c>
      <c r="M197" s="31">
        <f t="shared" ca="1" si="44"/>
        <v>-4.6200364799446432E-3</v>
      </c>
      <c r="N197" s="31">
        <f t="shared" ca="1" si="45"/>
        <v>0</v>
      </c>
      <c r="O197" s="52">
        <f t="shared" ca="1" si="46"/>
        <v>0</v>
      </c>
      <c r="P197" s="31">
        <f t="shared" ca="1" si="47"/>
        <v>0</v>
      </c>
      <c r="Q197" s="31">
        <f t="shared" ca="1" si="48"/>
        <v>0</v>
      </c>
      <c r="R197" s="19">
        <f t="shared" ca="1" si="49"/>
        <v>4.6200364799446432E-3</v>
      </c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>
      <c r="A198" s="87"/>
      <c r="B198" s="87"/>
      <c r="C198" s="87"/>
      <c r="D198" s="89">
        <f t="shared" si="35"/>
        <v>0</v>
      </c>
      <c r="E198" s="89">
        <f t="shared" si="36"/>
        <v>0</v>
      </c>
      <c r="F198" s="31">
        <f t="shared" si="37"/>
        <v>0</v>
      </c>
      <c r="G198" s="31">
        <f t="shared" si="38"/>
        <v>0</v>
      </c>
      <c r="H198" s="31">
        <f t="shared" si="39"/>
        <v>0</v>
      </c>
      <c r="I198" s="31">
        <f t="shared" si="40"/>
        <v>0</v>
      </c>
      <c r="J198" s="31">
        <f t="shared" si="41"/>
        <v>0</v>
      </c>
      <c r="K198" s="31">
        <f t="shared" si="42"/>
        <v>0</v>
      </c>
      <c r="L198" s="31">
        <f t="shared" si="43"/>
        <v>0</v>
      </c>
      <c r="M198" s="31">
        <f t="shared" ca="1" si="44"/>
        <v>-4.6200364799446432E-3</v>
      </c>
      <c r="N198" s="31">
        <f t="shared" ca="1" si="45"/>
        <v>0</v>
      </c>
      <c r="O198" s="52">
        <f t="shared" ca="1" si="46"/>
        <v>0</v>
      </c>
      <c r="P198" s="31">
        <f t="shared" ca="1" si="47"/>
        <v>0</v>
      </c>
      <c r="Q198" s="31">
        <f t="shared" ca="1" si="48"/>
        <v>0</v>
      </c>
      <c r="R198" s="19">
        <f t="shared" ca="1" si="49"/>
        <v>4.6200364799446432E-3</v>
      </c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>
      <c r="A199" s="87"/>
      <c r="B199" s="87"/>
      <c r="C199" s="87"/>
      <c r="D199" s="89">
        <f t="shared" si="35"/>
        <v>0</v>
      </c>
      <c r="E199" s="89">
        <f t="shared" si="36"/>
        <v>0</v>
      </c>
      <c r="F199" s="31">
        <f t="shared" si="37"/>
        <v>0</v>
      </c>
      <c r="G199" s="31">
        <f t="shared" si="38"/>
        <v>0</v>
      </c>
      <c r="H199" s="31">
        <f t="shared" si="39"/>
        <v>0</v>
      </c>
      <c r="I199" s="31">
        <f t="shared" si="40"/>
        <v>0</v>
      </c>
      <c r="J199" s="31">
        <f t="shared" si="41"/>
        <v>0</v>
      </c>
      <c r="K199" s="31">
        <f t="shared" si="42"/>
        <v>0</v>
      </c>
      <c r="L199" s="31">
        <f t="shared" si="43"/>
        <v>0</v>
      </c>
      <c r="M199" s="31">
        <f t="shared" ca="1" si="44"/>
        <v>-4.6200364799446432E-3</v>
      </c>
      <c r="N199" s="31">
        <f t="shared" ca="1" si="45"/>
        <v>0</v>
      </c>
      <c r="O199" s="52">
        <f t="shared" ca="1" si="46"/>
        <v>0</v>
      </c>
      <c r="P199" s="31">
        <f t="shared" ca="1" si="47"/>
        <v>0</v>
      </c>
      <c r="Q199" s="31">
        <f t="shared" ca="1" si="48"/>
        <v>0</v>
      </c>
      <c r="R199" s="19">
        <f t="shared" ca="1" si="49"/>
        <v>4.6200364799446432E-3</v>
      </c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>
      <c r="A200" s="87"/>
      <c r="B200" s="87"/>
      <c r="C200" s="87"/>
      <c r="D200" s="89">
        <f t="shared" si="35"/>
        <v>0</v>
      </c>
      <c r="E200" s="89">
        <f t="shared" si="36"/>
        <v>0</v>
      </c>
      <c r="F200" s="31">
        <f t="shared" si="37"/>
        <v>0</v>
      </c>
      <c r="G200" s="31">
        <f t="shared" si="38"/>
        <v>0</v>
      </c>
      <c r="H200" s="31">
        <f t="shared" si="39"/>
        <v>0</v>
      </c>
      <c r="I200" s="31">
        <f t="shared" si="40"/>
        <v>0</v>
      </c>
      <c r="J200" s="31">
        <f t="shared" si="41"/>
        <v>0</v>
      </c>
      <c r="K200" s="31">
        <f t="shared" si="42"/>
        <v>0</v>
      </c>
      <c r="L200" s="31">
        <f t="shared" si="43"/>
        <v>0</v>
      </c>
      <c r="M200" s="31">
        <f t="shared" ca="1" si="44"/>
        <v>-4.6200364799446432E-3</v>
      </c>
      <c r="N200" s="31">
        <f t="shared" ca="1" si="45"/>
        <v>0</v>
      </c>
      <c r="O200" s="52">
        <f t="shared" ca="1" si="46"/>
        <v>0</v>
      </c>
      <c r="P200" s="31">
        <f t="shared" ca="1" si="47"/>
        <v>0</v>
      </c>
      <c r="Q200" s="31">
        <f t="shared" ca="1" si="48"/>
        <v>0</v>
      </c>
      <c r="R200" s="19">
        <f t="shared" ca="1" si="49"/>
        <v>4.6200364799446432E-3</v>
      </c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>
      <c r="A201" s="87"/>
      <c r="B201" s="87"/>
      <c r="C201" s="87"/>
      <c r="D201" s="89">
        <f t="shared" si="35"/>
        <v>0</v>
      </c>
      <c r="E201" s="89">
        <f t="shared" si="36"/>
        <v>0</v>
      </c>
      <c r="F201" s="31">
        <f t="shared" si="37"/>
        <v>0</v>
      </c>
      <c r="G201" s="31">
        <f t="shared" si="38"/>
        <v>0</v>
      </c>
      <c r="H201" s="31">
        <f t="shared" si="39"/>
        <v>0</v>
      </c>
      <c r="I201" s="31">
        <f t="shared" si="40"/>
        <v>0</v>
      </c>
      <c r="J201" s="31">
        <f t="shared" si="41"/>
        <v>0</v>
      </c>
      <c r="K201" s="31">
        <f t="shared" si="42"/>
        <v>0</v>
      </c>
      <c r="L201" s="31">
        <f t="shared" si="43"/>
        <v>0</v>
      </c>
      <c r="M201" s="31">
        <f t="shared" ca="1" si="44"/>
        <v>-4.6200364799446432E-3</v>
      </c>
      <c r="N201" s="31">
        <f t="shared" ca="1" si="45"/>
        <v>0</v>
      </c>
      <c r="O201" s="52">
        <f t="shared" ca="1" si="46"/>
        <v>0</v>
      </c>
      <c r="P201" s="31">
        <f t="shared" ca="1" si="47"/>
        <v>0</v>
      </c>
      <c r="Q201" s="31">
        <f t="shared" ca="1" si="48"/>
        <v>0</v>
      </c>
      <c r="R201" s="19">
        <f t="shared" ca="1" si="49"/>
        <v>4.6200364799446432E-3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>
      <c r="A202" s="87"/>
      <c r="B202" s="87"/>
      <c r="C202" s="87"/>
      <c r="D202" s="89">
        <f t="shared" si="35"/>
        <v>0</v>
      </c>
      <c r="E202" s="89">
        <f t="shared" si="36"/>
        <v>0</v>
      </c>
      <c r="F202" s="31">
        <f t="shared" si="37"/>
        <v>0</v>
      </c>
      <c r="G202" s="31">
        <f t="shared" si="38"/>
        <v>0</v>
      </c>
      <c r="H202" s="31">
        <f t="shared" si="39"/>
        <v>0</v>
      </c>
      <c r="I202" s="31">
        <f t="shared" si="40"/>
        <v>0</v>
      </c>
      <c r="J202" s="31">
        <f t="shared" si="41"/>
        <v>0</v>
      </c>
      <c r="K202" s="31">
        <f t="shared" si="42"/>
        <v>0</v>
      </c>
      <c r="L202" s="31">
        <f t="shared" si="43"/>
        <v>0</v>
      </c>
      <c r="M202" s="31">
        <f t="shared" ca="1" si="44"/>
        <v>-4.6200364799446432E-3</v>
      </c>
      <c r="N202" s="31">
        <f t="shared" ca="1" si="45"/>
        <v>0</v>
      </c>
      <c r="O202" s="52">
        <f t="shared" ca="1" si="46"/>
        <v>0</v>
      </c>
      <c r="P202" s="31">
        <f t="shared" ca="1" si="47"/>
        <v>0</v>
      </c>
      <c r="Q202" s="31">
        <f t="shared" ca="1" si="48"/>
        <v>0</v>
      </c>
      <c r="R202" s="19">
        <f t="shared" ca="1" si="49"/>
        <v>4.6200364799446432E-3</v>
      </c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>
      <c r="A203" s="87"/>
      <c r="B203" s="87"/>
      <c r="C203" s="87"/>
      <c r="D203" s="89">
        <f t="shared" si="35"/>
        <v>0</v>
      </c>
      <c r="E203" s="89">
        <f t="shared" si="36"/>
        <v>0</v>
      </c>
      <c r="F203" s="31">
        <f t="shared" si="37"/>
        <v>0</v>
      </c>
      <c r="G203" s="31">
        <f t="shared" si="38"/>
        <v>0</v>
      </c>
      <c r="H203" s="31">
        <f t="shared" si="39"/>
        <v>0</v>
      </c>
      <c r="I203" s="31">
        <f t="shared" si="40"/>
        <v>0</v>
      </c>
      <c r="J203" s="31">
        <f t="shared" si="41"/>
        <v>0</v>
      </c>
      <c r="K203" s="31">
        <f t="shared" si="42"/>
        <v>0</v>
      </c>
      <c r="L203" s="31">
        <f t="shared" si="43"/>
        <v>0</v>
      </c>
      <c r="M203" s="31">
        <f t="shared" ca="1" si="44"/>
        <v>-4.6200364799446432E-3</v>
      </c>
      <c r="N203" s="31">
        <f t="shared" ca="1" si="45"/>
        <v>0</v>
      </c>
      <c r="O203" s="52">
        <f t="shared" ca="1" si="46"/>
        <v>0</v>
      </c>
      <c r="P203" s="31">
        <f t="shared" ca="1" si="47"/>
        <v>0</v>
      </c>
      <c r="Q203" s="31">
        <f t="shared" ca="1" si="48"/>
        <v>0</v>
      </c>
      <c r="R203" s="19">
        <f t="shared" ca="1" si="49"/>
        <v>4.6200364799446432E-3</v>
      </c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>
      <c r="A204" s="87"/>
      <c r="B204" s="87"/>
      <c r="C204" s="87"/>
      <c r="D204" s="89">
        <f t="shared" si="35"/>
        <v>0</v>
      </c>
      <c r="E204" s="89">
        <f t="shared" si="36"/>
        <v>0</v>
      </c>
      <c r="F204" s="31">
        <f t="shared" si="37"/>
        <v>0</v>
      </c>
      <c r="G204" s="31">
        <f t="shared" si="38"/>
        <v>0</v>
      </c>
      <c r="H204" s="31">
        <f t="shared" si="39"/>
        <v>0</v>
      </c>
      <c r="I204" s="31">
        <f t="shared" si="40"/>
        <v>0</v>
      </c>
      <c r="J204" s="31">
        <f t="shared" si="41"/>
        <v>0</v>
      </c>
      <c r="K204" s="31">
        <f t="shared" si="42"/>
        <v>0</v>
      </c>
      <c r="L204" s="31">
        <f t="shared" si="43"/>
        <v>0</v>
      </c>
      <c r="M204" s="31">
        <f t="shared" ca="1" si="44"/>
        <v>-4.6200364799446432E-3</v>
      </c>
      <c r="N204" s="31">
        <f t="shared" ca="1" si="45"/>
        <v>0</v>
      </c>
      <c r="O204" s="52">
        <f t="shared" ca="1" si="46"/>
        <v>0</v>
      </c>
      <c r="P204" s="31">
        <f t="shared" ca="1" si="47"/>
        <v>0</v>
      </c>
      <c r="Q204" s="31">
        <f t="shared" ca="1" si="48"/>
        <v>0</v>
      </c>
      <c r="R204" s="19">
        <f t="shared" ca="1" si="49"/>
        <v>4.6200364799446432E-3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>
      <c r="A205" s="87"/>
      <c r="B205" s="87"/>
      <c r="C205" s="87"/>
      <c r="D205" s="89">
        <f t="shared" si="35"/>
        <v>0</v>
      </c>
      <c r="E205" s="89">
        <f t="shared" si="36"/>
        <v>0</v>
      </c>
      <c r="F205" s="31">
        <f t="shared" si="37"/>
        <v>0</v>
      </c>
      <c r="G205" s="31">
        <f t="shared" si="38"/>
        <v>0</v>
      </c>
      <c r="H205" s="31">
        <f t="shared" si="39"/>
        <v>0</v>
      </c>
      <c r="I205" s="31">
        <f t="shared" si="40"/>
        <v>0</v>
      </c>
      <c r="J205" s="31">
        <f t="shared" si="41"/>
        <v>0</v>
      </c>
      <c r="K205" s="31">
        <f t="shared" si="42"/>
        <v>0</v>
      </c>
      <c r="L205" s="31">
        <f t="shared" si="43"/>
        <v>0</v>
      </c>
      <c r="M205" s="31">
        <f t="shared" ca="1" si="44"/>
        <v>-4.6200364799446432E-3</v>
      </c>
      <c r="N205" s="31">
        <f t="shared" ca="1" si="45"/>
        <v>0</v>
      </c>
      <c r="O205" s="52">
        <f t="shared" ca="1" si="46"/>
        <v>0</v>
      </c>
      <c r="P205" s="31">
        <f t="shared" ca="1" si="47"/>
        <v>0</v>
      </c>
      <c r="Q205" s="31">
        <f t="shared" ca="1" si="48"/>
        <v>0</v>
      </c>
      <c r="R205" s="19">
        <f t="shared" ca="1" si="49"/>
        <v>4.6200364799446432E-3</v>
      </c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>
      <c r="A206" s="87"/>
      <c r="B206" s="87"/>
      <c r="C206" s="87"/>
      <c r="D206" s="89">
        <f t="shared" si="35"/>
        <v>0</v>
      </c>
      <c r="E206" s="89">
        <f t="shared" si="36"/>
        <v>0</v>
      </c>
      <c r="F206" s="31">
        <f t="shared" si="37"/>
        <v>0</v>
      </c>
      <c r="G206" s="31">
        <f t="shared" si="38"/>
        <v>0</v>
      </c>
      <c r="H206" s="31">
        <f t="shared" si="39"/>
        <v>0</v>
      </c>
      <c r="I206" s="31">
        <f t="shared" si="40"/>
        <v>0</v>
      </c>
      <c r="J206" s="31">
        <f t="shared" si="41"/>
        <v>0</v>
      </c>
      <c r="K206" s="31">
        <f t="shared" si="42"/>
        <v>0</v>
      </c>
      <c r="L206" s="31">
        <f t="shared" si="43"/>
        <v>0</v>
      </c>
      <c r="M206" s="31">
        <f t="shared" ca="1" si="44"/>
        <v>-4.6200364799446432E-3</v>
      </c>
      <c r="N206" s="31">
        <f t="shared" ca="1" si="45"/>
        <v>0</v>
      </c>
      <c r="O206" s="52">
        <f t="shared" ca="1" si="46"/>
        <v>0</v>
      </c>
      <c r="P206" s="31">
        <f t="shared" ca="1" si="47"/>
        <v>0</v>
      </c>
      <c r="Q206" s="31">
        <f t="shared" ca="1" si="48"/>
        <v>0</v>
      </c>
      <c r="R206" s="19">
        <f t="shared" ca="1" si="49"/>
        <v>4.6200364799446432E-3</v>
      </c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>
      <c r="A207" s="87"/>
      <c r="B207" s="87"/>
      <c r="C207" s="87"/>
      <c r="D207" s="89">
        <f t="shared" si="35"/>
        <v>0</v>
      </c>
      <c r="E207" s="89">
        <f t="shared" si="36"/>
        <v>0</v>
      </c>
      <c r="F207" s="31">
        <f t="shared" si="37"/>
        <v>0</v>
      </c>
      <c r="G207" s="31">
        <f t="shared" si="38"/>
        <v>0</v>
      </c>
      <c r="H207" s="31">
        <f t="shared" si="39"/>
        <v>0</v>
      </c>
      <c r="I207" s="31">
        <f t="shared" si="40"/>
        <v>0</v>
      </c>
      <c r="J207" s="31">
        <f t="shared" si="41"/>
        <v>0</v>
      </c>
      <c r="K207" s="31">
        <f t="shared" si="42"/>
        <v>0</v>
      </c>
      <c r="L207" s="31">
        <f t="shared" si="43"/>
        <v>0</v>
      </c>
      <c r="M207" s="31">
        <f t="shared" ca="1" si="44"/>
        <v>-4.6200364799446432E-3</v>
      </c>
      <c r="N207" s="31">
        <f t="shared" ca="1" si="45"/>
        <v>0</v>
      </c>
      <c r="O207" s="52">
        <f t="shared" ca="1" si="46"/>
        <v>0</v>
      </c>
      <c r="P207" s="31">
        <f t="shared" ca="1" si="47"/>
        <v>0</v>
      </c>
      <c r="Q207" s="31">
        <f t="shared" ca="1" si="48"/>
        <v>0</v>
      </c>
      <c r="R207" s="19">
        <f t="shared" ca="1" si="49"/>
        <v>4.6200364799446432E-3</v>
      </c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>
      <c r="A208" s="87"/>
      <c r="B208" s="87"/>
      <c r="C208" s="87"/>
      <c r="D208" s="89">
        <f t="shared" si="35"/>
        <v>0</v>
      </c>
      <c r="E208" s="89">
        <f t="shared" si="36"/>
        <v>0</v>
      </c>
      <c r="F208" s="31">
        <f t="shared" si="37"/>
        <v>0</v>
      </c>
      <c r="G208" s="31">
        <f t="shared" si="38"/>
        <v>0</v>
      </c>
      <c r="H208" s="31">
        <f t="shared" si="39"/>
        <v>0</v>
      </c>
      <c r="I208" s="31">
        <f t="shared" si="40"/>
        <v>0</v>
      </c>
      <c r="J208" s="31">
        <f t="shared" si="41"/>
        <v>0</v>
      </c>
      <c r="K208" s="31">
        <f t="shared" si="42"/>
        <v>0</v>
      </c>
      <c r="L208" s="31">
        <f t="shared" si="43"/>
        <v>0</v>
      </c>
      <c r="M208" s="31">
        <f t="shared" ca="1" si="44"/>
        <v>-4.6200364799446432E-3</v>
      </c>
      <c r="N208" s="31">
        <f t="shared" ca="1" si="45"/>
        <v>0</v>
      </c>
      <c r="O208" s="52">
        <f t="shared" ca="1" si="46"/>
        <v>0</v>
      </c>
      <c r="P208" s="31">
        <f t="shared" ca="1" si="47"/>
        <v>0</v>
      </c>
      <c r="Q208" s="31">
        <f t="shared" ca="1" si="48"/>
        <v>0</v>
      </c>
      <c r="R208" s="19">
        <f t="shared" ca="1" si="49"/>
        <v>4.6200364799446432E-3</v>
      </c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</row>
    <row r="209" spans="1:35">
      <c r="A209" s="87"/>
      <c r="B209" s="87"/>
      <c r="C209" s="87"/>
      <c r="D209" s="89">
        <f t="shared" si="35"/>
        <v>0</v>
      </c>
      <c r="E209" s="89">
        <f t="shared" si="36"/>
        <v>0</v>
      </c>
      <c r="F209" s="31">
        <f t="shared" si="37"/>
        <v>0</v>
      </c>
      <c r="G209" s="31">
        <f t="shared" si="38"/>
        <v>0</v>
      </c>
      <c r="H209" s="31">
        <f t="shared" si="39"/>
        <v>0</v>
      </c>
      <c r="I209" s="31">
        <f t="shared" si="40"/>
        <v>0</v>
      </c>
      <c r="J209" s="31">
        <f t="shared" si="41"/>
        <v>0</v>
      </c>
      <c r="K209" s="31">
        <f t="shared" si="42"/>
        <v>0</v>
      </c>
      <c r="L209" s="31">
        <f t="shared" si="43"/>
        <v>0</v>
      </c>
      <c r="M209" s="31">
        <f t="shared" ca="1" si="44"/>
        <v>-4.6200364799446432E-3</v>
      </c>
      <c r="N209" s="31">
        <f t="shared" ca="1" si="45"/>
        <v>0</v>
      </c>
      <c r="O209" s="52">
        <f t="shared" ca="1" si="46"/>
        <v>0</v>
      </c>
      <c r="P209" s="31">
        <f t="shared" ca="1" si="47"/>
        <v>0</v>
      </c>
      <c r="Q209" s="31">
        <f t="shared" ca="1" si="48"/>
        <v>0</v>
      </c>
      <c r="R209" s="19">
        <f t="shared" ca="1" si="49"/>
        <v>4.6200364799446432E-3</v>
      </c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1:35">
      <c r="A210" s="87"/>
      <c r="B210" s="87"/>
      <c r="C210" s="87"/>
      <c r="D210" s="89">
        <f t="shared" si="35"/>
        <v>0</v>
      </c>
      <c r="E210" s="89">
        <f t="shared" si="36"/>
        <v>0</v>
      </c>
      <c r="F210" s="31">
        <f t="shared" si="37"/>
        <v>0</v>
      </c>
      <c r="G210" s="31">
        <f t="shared" si="38"/>
        <v>0</v>
      </c>
      <c r="H210" s="31">
        <f t="shared" si="39"/>
        <v>0</v>
      </c>
      <c r="I210" s="31">
        <f t="shared" si="40"/>
        <v>0</v>
      </c>
      <c r="J210" s="31">
        <f t="shared" si="41"/>
        <v>0</v>
      </c>
      <c r="K210" s="31">
        <f t="shared" si="42"/>
        <v>0</v>
      </c>
      <c r="L210" s="31">
        <f t="shared" si="43"/>
        <v>0</v>
      </c>
      <c r="M210" s="31">
        <f t="shared" ca="1" si="44"/>
        <v>-4.6200364799446432E-3</v>
      </c>
      <c r="N210" s="31">
        <f t="shared" ca="1" si="45"/>
        <v>0</v>
      </c>
      <c r="O210" s="52">
        <f t="shared" ca="1" si="46"/>
        <v>0</v>
      </c>
      <c r="P210" s="31">
        <f t="shared" ca="1" si="47"/>
        <v>0</v>
      </c>
      <c r="Q210" s="31">
        <f t="shared" ca="1" si="48"/>
        <v>0</v>
      </c>
      <c r="R210" s="19">
        <f t="shared" ca="1" si="49"/>
        <v>4.6200364799446432E-3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</row>
    <row r="211" spans="1:35">
      <c r="A211" s="87"/>
      <c r="B211" s="87"/>
      <c r="C211" s="87"/>
      <c r="D211" s="89">
        <f t="shared" si="35"/>
        <v>0</v>
      </c>
      <c r="E211" s="89">
        <f t="shared" si="36"/>
        <v>0</v>
      </c>
      <c r="F211" s="31">
        <f t="shared" si="37"/>
        <v>0</v>
      </c>
      <c r="G211" s="31">
        <f t="shared" si="38"/>
        <v>0</v>
      </c>
      <c r="H211" s="31">
        <f t="shared" si="39"/>
        <v>0</v>
      </c>
      <c r="I211" s="31">
        <f t="shared" si="40"/>
        <v>0</v>
      </c>
      <c r="J211" s="31">
        <f t="shared" si="41"/>
        <v>0</v>
      </c>
      <c r="K211" s="31">
        <f t="shared" si="42"/>
        <v>0</v>
      </c>
      <c r="L211" s="31">
        <f t="shared" si="43"/>
        <v>0</v>
      </c>
      <c r="M211" s="31">
        <f t="shared" ca="1" si="44"/>
        <v>-4.6200364799446432E-3</v>
      </c>
      <c r="N211" s="31">
        <f t="shared" ca="1" si="45"/>
        <v>0</v>
      </c>
      <c r="O211" s="52">
        <f t="shared" ca="1" si="46"/>
        <v>0</v>
      </c>
      <c r="P211" s="31">
        <f t="shared" ca="1" si="47"/>
        <v>0</v>
      </c>
      <c r="Q211" s="31">
        <f t="shared" ca="1" si="48"/>
        <v>0</v>
      </c>
      <c r="R211" s="19">
        <f t="shared" ca="1" si="49"/>
        <v>4.6200364799446432E-3</v>
      </c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</row>
    <row r="212" spans="1:35">
      <c r="A212" s="87"/>
      <c r="B212" s="87"/>
      <c r="C212" s="87"/>
      <c r="D212" s="89">
        <f t="shared" si="35"/>
        <v>0</v>
      </c>
      <c r="E212" s="89">
        <f t="shared" si="36"/>
        <v>0</v>
      </c>
      <c r="F212" s="31">
        <f t="shared" si="37"/>
        <v>0</v>
      </c>
      <c r="G212" s="31">
        <f t="shared" si="38"/>
        <v>0</v>
      </c>
      <c r="H212" s="31">
        <f t="shared" si="39"/>
        <v>0</v>
      </c>
      <c r="I212" s="31">
        <f t="shared" si="40"/>
        <v>0</v>
      </c>
      <c r="J212" s="31">
        <f t="shared" si="41"/>
        <v>0</v>
      </c>
      <c r="K212" s="31">
        <f t="shared" si="42"/>
        <v>0</v>
      </c>
      <c r="L212" s="31">
        <f t="shared" si="43"/>
        <v>0</v>
      </c>
      <c r="M212" s="31">
        <f t="shared" ca="1" si="44"/>
        <v>-4.6200364799446432E-3</v>
      </c>
      <c r="N212" s="31">
        <f t="shared" ca="1" si="45"/>
        <v>0</v>
      </c>
      <c r="O212" s="52">
        <f t="shared" ca="1" si="46"/>
        <v>0</v>
      </c>
      <c r="P212" s="31">
        <f t="shared" ca="1" si="47"/>
        <v>0</v>
      </c>
      <c r="Q212" s="31">
        <f t="shared" ca="1" si="48"/>
        <v>0</v>
      </c>
      <c r="R212" s="19">
        <f t="shared" ca="1" si="49"/>
        <v>4.6200364799446432E-3</v>
      </c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1:35">
      <c r="A213" s="87"/>
      <c r="B213" s="87"/>
      <c r="C213" s="87"/>
      <c r="D213" s="89">
        <f t="shared" ref="D213:D276" si="50">A213/A$18</f>
        <v>0</v>
      </c>
      <c r="E213" s="89">
        <f t="shared" ref="E213:E276" si="51">B213/B$18</f>
        <v>0</v>
      </c>
      <c r="F213" s="31">
        <f t="shared" ref="F213:F276" si="52">$C213*D213</f>
        <v>0</v>
      </c>
      <c r="G213" s="31">
        <f t="shared" ref="G213:G276" si="53">$C213*E213</f>
        <v>0</v>
      </c>
      <c r="H213" s="31">
        <f t="shared" ref="H213:H276" si="54">C213*D213*D213</f>
        <v>0</v>
      </c>
      <c r="I213" s="31">
        <f t="shared" ref="I213:I276" si="55">C213*D213*D213*D213</f>
        <v>0</v>
      </c>
      <c r="J213" s="31">
        <f t="shared" ref="J213:J276" si="56">C213*D213*D213*D213*D213</f>
        <v>0</v>
      </c>
      <c r="K213" s="31">
        <f t="shared" ref="K213:K276" si="57">C213*E213*D213</f>
        <v>0</v>
      </c>
      <c r="L213" s="31">
        <f t="shared" ref="L213:L276" si="58">C213*E213*D213*D213</f>
        <v>0</v>
      </c>
      <c r="M213" s="31">
        <f t="shared" ref="M213:M276" ca="1" si="59">+E$4+E$5*D213+E$6*D213^2</f>
        <v>-4.6200364799446432E-3</v>
      </c>
      <c r="N213" s="31">
        <f t="shared" ref="N213:N276" ca="1" si="60">C213*(M213-E213)^2</f>
        <v>0</v>
      </c>
      <c r="O213" s="52">
        <f t="shared" ref="O213:O276" ca="1" si="61">(C213*O$1-O$2*F213+O$3*H213)^2</f>
        <v>0</v>
      </c>
      <c r="P213" s="31">
        <f t="shared" ref="P213:P276" ca="1" si="62">(-C213*O$2+O$4*F213-O$5*H213)^2</f>
        <v>0</v>
      </c>
      <c r="Q213" s="31">
        <f t="shared" ref="Q213:Q276" ca="1" si="63">+(C213*O$3-F213*O$5+H213*O$6)^2</f>
        <v>0</v>
      </c>
      <c r="R213" s="19">
        <f t="shared" ref="R213:R276" ca="1" si="64">+E213-M213</f>
        <v>4.6200364799446432E-3</v>
      </c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</row>
    <row r="214" spans="1:35">
      <c r="A214" s="87"/>
      <c r="B214" s="87"/>
      <c r="C214" s="87"/>
      <c r="D214" s="89">
        <f t="shared" si="50"/>
        <v>0</v>
      </c>
      <c r="E214" s="89">
        <f t="shared" si="51"/>
        <v>0</v>
      </c>
      <c r="F214" s="31">
        <f t="shared" si="52"/>
        <v>0</v>
      </c>
      <c r="G214" s="31">
        <f t="shared" si="53"/>
        <v>0</v>
      </c>
      <c r="H214" s="31">
        <f t="shared" si="54"/>
        <v>0</v>
      </c>
      <c r="I214" s="31">
        <f t="shared" si="55"/>
        <v>0</v>
      </c>
      <c r="J214" s="31">
        <f t="shared" si="56"/>
        <v>0</v>
      </c>
      <c r="K214" s="31">
        <f t="shared" si="57"/>
        <v>0</v>
      </c>
      <c r="L214" s="31">
        <f t="shared" si="58"/>
        <v>0</v>
      </c>
      <c r="M214" s="31">
        <f t="shared" ca="1" si="59"/>
        <v>-4.6200364799446432E-3</v>
      </c>
      <c r="N214" s="31">
        <f t="shared" ca="1" si="60"/>
        <v>0</v>
      </c>
      <c r="O214" s="52">
        <f t="shared" ca="1" si="61"/>
        <v>0</v>
      </c>
      <c r="P214" s="31">
        <f t="shared" ca="1" si="62"/>
        <v>0</v>
      </c>
      <c r="Q214" s="31">
        <f t="shared" ca="1" si="63"/>
        <v>0</v>
      </c>
      <c r="R214" s="19">
        <f t="shared" ca="1" si="64"/>
        <v>4.6200364799446432E-3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</row>
    <row r="215" spans="1:35">
      <c r="A215" s="87"/>
      <c r="B215" s="87"/>
      <c r="C215" s="87"/>
      <c r="D215" s="89">
        <f t="shared" si="50"/>
        <v>0</v>
      </c>
      <c r="E215" s="89">
        <f t="shared" si="51"/>
        <v>0</v>
      </c>
      <c r="F215" s="31">
        <f t="shared" si="52"/>
        <v>0</v>
      </c>
      <c r="G215" s="31">
        <f t="shared" si="53"/>
        <v>0</v>
      </c>
      <c r="H215" s="31">
        <f t="shared" si="54"/>
        <v>0</v>
      </c>
      <c r="I215" s="31">
        <f t="shared" si="55"/>
        <v>0</v>
      </c>
      <c r="J215" s="31">
        <f t="shared" si="56"/>
        <v>0</v>
      </c>
      <c r="K215" s="31">
        <f t="shared" si="57"/>
        <v>0</v>
      </c>
      <c r="L215" s="31">
        <f t="shared" si="58"/>
        <v>0</v>
      </c>
      <c r="M215" s="31">
        <f t="shared" ca="1" si="59"/>
        <v>-4.6200364799446432E-3</v>
      </c>
      <c r="N215" s="31">
        <f t="shared" ca="1" si="60"/>
        <v>0</v>
      </c>
      <c r="O215" s="52">
        <f t="shared" ca="1" si="61"/>
        <v>0</v>
      </c>
      <c r="P215" s="31">
        <f t="shared" ca="1" si="62"/>
        <v>0</v>
      </c>
      <c r="Q215" s="31">
        <f t="shared" ca="1" si="63"/>
        <v>0</v>
      </c>
      <c r="R215" s="19">
        <f t="shared" ca="1" si="64"/>
        <v>4.6200364799446432E-3</v>
      </c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</row>
    <row r="216" spans="1:35">
      <c r="A216" s="87"/>
      <c r="B216" s="87"/>
      <c r="C216" s="87"/>
      <c r="D216" s="89">
        <f t="shared" si="50"/>
        <v>0</v>
      </c>
      <c r="E216" s="89">
        <f t="shared" si="51"/>
        <v>0</v>
      </c>
      <c r="F216" s="31">
        <f t="shared" si="52"/>
        <v>0</v>
      </c>
      <c r="G216" s="31">
        <f t="shared" si="53"/>
        <v>0</v>
      </c>
      <c r="H216" s="31">
        <f t="shared" si="54"/>
        <v>0</v>
      </c>
      <c r="I216" s="31">
        <f t="shared" si="55"/>
        <v>0</v>
      </c>
      <c r="J216" s="31">
        <f t="shared" si="56"/>
        <v>0</v>
      </c>
      <c r="K216" s="31">
        <f t="shared" si="57"/>
        <v>0</v>
      </c>
      <c r="L216" s="31">
        <f t="shared" si="58"/>
        <v>0</v>
      </c>
      <c r="M216" s="31">
        <f t="shared" ca="1" si="59"/>
        <v>-4.6200364799446432E-3</v>
      </c>
      <c r="N216" s="31">
        <f t="shared" ca="1" si="60"/>
        <v>0</v>
      </c>
      <c r="O216" s="52">
        <f t="shared" ca="1" si="61"/>
        <v>0</v>
      </c>
      <c r="P216" s="31">
        <f t="shared" ca="1" si="62"/>
        <v>0</v>
      </c>
      <c r="Q216" s="31">
        <f t="shared" ca="1" si="63"/>
        <v>0</v>
      </c>
      <c r="R216" s="19">
        <f t="shared" ca="1" si="64"/>
        <v>4.6200364799446432E-3</v>
      </c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5">
      <c r="A217" s="87"/>
      <c r="B217" s="87"/>
      <c r="C217" s="87"/>
      <c r="D217" s="89">
        <f t="shared" si="50"/>
        <v>0</v>
      </c>
      <c r="E217" s="89">
        <f t="shared" si="51"/>
        <v>0</v>
      </c>
      <c r="F217" s="31">
        <f t="shared" si="52"/>
        <v>0</v>
      </c>
      <c r="G217" s="31">
        <f t="shared" si="53"/>
        <v>0</v>
      </c>
      <c r="H217" s="31">
        <f t="shared" si="54"/>
        <v>0</v>
      </c>
      <c r="I217" s="31">
        <f t="shared" si="55"/>
        <v>0</v>
      </c>
      <c r="J217" s="31">
        <f t="shared" si="56"/>
        <v>0</v>
      </c>
      <c r="K217" s="31">
        <f t="shared" si="57"/>
        <v>0</v>
      </c>
      <c r="L217" s="31">
        <f t="shared" si="58"/>
        <v>0</v>
      </c>
      <c r="M217" s="31">
        <f t="shared" ca="1" si="59"/>
        <v>-4.6200364799446432E-3</v>
      </c>
      <c r="N217" s="31">
        <f t="shared" ca="1" si="60"/>
        <v>0</v>
      </c>
      <c r="O217" s="52">
        <f t="shared" ca="1" si="61"/>
        <v>0</v>
      </c>
      <c r="P217" s="31">
        <f t="shared" ca="1" si="62"/>
        <v>0</v>
      </c>
      <c r="Q217" s="31">
        <f t="shared" ca="1" si="63"/>
        <v>0</v>
      </c>
      <c r="R217" s="19">
        <f t="shared" ca="1" si="64"/>
        <v>4.6200364799446432E-3</v>
      </c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1:35">
      <c r="A218" s="87"/>
      <c r="B218" s="87"/>
      <c r="C218" s="87"/>
      <c r="D218" s="89">
        <f t="shared" si="50"/>
        <v>0</v>
      </c>
      <c r="E218" s="89">
        <f t="shared" si="51"/>
        <v>0</v>
      </c>
      <c r="F218" s="31">
        <f t="shared" si="52"/>
        <v>0</v>
      </c>
      <c r="G218" s="31">
        <f t="shared" si="53"/>
        <v>0</v>
      </c>
      <c r="H218" s="31">
        <f t="shared" si="54"/>
        <v>0</v>
      </c>
      <c r="I218" s="31">
        <f t="shared" si="55"/>
        <v>0</v>
      </c>
      <c r="J218" s="31">
        <f t="shared" si="56"/>
        <v>0</v>
      </c>
      <c r="K218" s="31">
        <f t="shared" si="57"/>
        <v>0</v>
      </c>
      <c r="L218" s="31">
        <f t="shared" si="58"/>
        <v>0</v>
      </c>
      <c r="M218" s="31">
        <f t="shared" ca="1" si="59"/>
        <v>-4.6200364799446432E-3</v>
      </c>
      <c r="N218" s="31">
        <f t="shared" ca="1" si="60"/>
        <v>0</v>
      </c>
      <c r="O218" s="52">
        <f t="shared" ca="1" si="61"/>
        <v>0</v>
      </c>
      <c r="P218" s="31">
        <f t="shared" ca="1" si="62"/>
        <v>0</v>
      </c>
      <c r="Q218" s="31">
        <f t="shared" ca="1" si="63"/>
        <v>0</v>
      </c>
      <c r="R218" s="19">
        <f t="shared" ca="1" si="64"/>
        <v>4.6200364799446432E-3</v>
      </c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1:35">
      <c r="A219" s="87"/>
      <c r="B219" s="87"/>
      <c r="C219" s="87"/>
      <c r="D219" s="89">
        <f t="shared" si="50"/>
        <v>0</v>
      </c>
      <c r="E219" s="89">
        <f t="shared" si="51"/>
        <v>0</v>
      </c>
      <c r="F219" s="31">
        <f t="shared" si="52"/>
        <v>0</v>
      </c>
      <c r="G219" s="31">
        <f t="shared" si="53"/>
        <v>0</v>
      </c>
      <c r="H219" s="31">
        <f t="shared" si="54"/>
        <v>0</v>
      </c>
      <c r="I219" s="31">
        <f t="shared" si="55"/>
        <v>0</v>
      </c>
      <c r="J219" s="31">
        <f t="shared" si="56"/>
        <v>0</v>
      </c>
      <c r="K219" s="31">
        <f t="shared" si="57"/>
        <v>0</v>
      </c>
      <c r="L219" s="31">
        <f t="shared" si="58"/>
        <v>0</v>
      </c>
      <c r="M219" s="31">
        <f t="shared" ca="1" si="59"/>
        <v>-4.6200364799446432E-3</v>
      </c>
      <c r="N219" s="31">
        <f t="shared" ca="1" si="60"/>
        <v>0</v>
      </c>
      <c r="O219" s="52">
        <f t="shared" ca="1" si="61"/>
        <v>0</v>
      </c>
      <c r="P219" s="31">
        <f t="shared" ca="1" si="62"/>
        <v>0</v>
      </c>
      <c r="Q219" s="31">
        <f t="shared" ca="1" si="63"/>
        <v>0</v>
      </c>
      <c r="R219" s="19">
        <f t="shared" ca="1" si="64"/>
        <v>4.6200364799446432E-3</v>
      </c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</row>
    <row r="220" spans="1:35">
      <c r="A220" s="87"/>
      <c r="B220" s="87"/>
      <c r="C220" s="87"/>
      <c r="D220" s="89">
        <f t="shared" si="50"/>
        <v>0</v>
      </c>
      <c r="E220" s="89">
        <f t="shared" si="51"/>
        <v>0</v>
      </c>
      <c r="F220" s="31">
        <f t="shared" si="52"/>
        <v>0</v>
      </c>
      <c r="G220" s="31">
        <f t="shared" si="53"/>
        <v>0</v>
      </c>
      <c r="H220" s="31">
        <f t="shared" si="54"/>
        <v>0</v>
      </c>
      <c r="I220" s="31">
        <f t="shared" si="55"/>
        <v>0</v>
      </c>
      <c r="J220" s="31">
        <f t="shared" si="56"/>
        <v>0</v>
      </c>
      <c r="K220" s="31">
        <f t="shared" si="57"/>
        <v>0</v>
      </c>
      <c r="L220" s="31">
        <f t="shared" si="58"/>
        <v>0</v>
      </c>
      <c r="M220" s="31">
        <f t="shared" ca="1" si="59"/>
        <v>-4.6200364799446432E-3</v>
      </c>
      <c r="N220" s="31">
        <f t="shared" ca="1" si="60"/>
        <v>0</v>
      </c>
      <c r="O220" s="52">
        <f t="shared" ca="1" si="61"/>
        <v>0</v>
      </c>
      <c r="P220" s="31">
        <f t="shared" ca="1" si="62"/>
        <v>0</v>
      </c>
      <c r="Q220" s="31">
        <f t="shared" ca="1" si="63"/>
        <v>0</v>
      </c>
      <c r="R220" s="19">
        <f t="shared" ca="1" si="64"/>
        <v>4.6200364799446432E-3</v>
      </c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</row>
    <row r="221" spans="1:35">
      <c r="A221" s="87"/>
      <c r="B221" s="87"/>
      <c r="C221" s="87"/>
      <c r="D221" s="89">
        <f t="shared" si="50"/>
        <v>0</v>
      </c>
      <c r="E221" s="89">
        <f t="shared" si="51"/>
        <v>0</v>
      </c>
      <c r="F221" s="31">
        <f t="shared" si="52"/>
        <v>0</v>
      </c>
      <c r="G221" s="31">
        <f t="shared" si="53"/>
        <v>0</v>
      </c>
      <c r="H221" s="31">
        <f t="shared" si="54"/>
        <v>0</v>
      </c>
      <c r="I221" s="31">
        <f t="shared" si="55"/>
        <v>0</v>
      </c>
      <c r="J221" s="31">
        <f t="shared" si="56"/>
        <v>0</v>
      </c>
      <c r="K221" s="31">
        <f t="shared" si="57"/>
        <v>0</v>
      </c>
      <c r="L221" s="31">
        <f t="shared" si="58"/>
        <v>0</v>
      </c>
      <c r="M221" s="31">
        <f t="shared" ca="1" si="59"/>
        <v>-4.6200364799446432E-3</v>
      </c>
      <c r="N221" s="31">
        <f t="shared" ca="1" si="60"/>
        <v>0</v>
      </c>
      <c r="O221" s="52">
        <f t="shared" ca="1" si="61"/>
        <v>0</v>
      </c>
      <c r="P221" s="31">
        <f t="shared" ca="1" si="62"/>
        <v>0</v>
      </c>
      <c r="Q221" s="31">
        <f t="shared" ca="1" si="63"/>
        <v>0</v>
      </c>
      <c r="R221" s="19">
        <f t="shared" ca="1" si="64"/>
        <v>4.6200364799446432E-3</v>
      </c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</row>
    <row r="222" spans="1:35">
      <c r="A222" s="87"/>
      <c r="B222" s="87"/>
      <c r="C222" s="87"/>
      <c r="D222" s="89">
        <f t="shared" si="50"/>
        <v>0</v>
      </c>
      <c r="E222" s="89">
        <f t="shared" si="51"/>
        <v>0</v>
      </c>
      <c r="F222" s="31">
        <f t="shared" si="52"/>
        <v>0</v>
      </c>
      <c r="G222" s="31">
        <f t="shared" si="53"/>
        <v>0</v>
      </c>
      <c r="H222" s="31">
        <f t="shared" si="54"/>
        <v>0</v>
      </c>
      <c r="I222" s="31">
        <f t="shared" si="55"/>
        <v>0</v>
      </c>
      <c r="J222" s="31">
        <f t="shared" si="56"/>
        <v>0</v>
      </c>
      <c r="K222" s="31">
        <f t="shared" si="57"/>
        <v>0</v>
      </c>
      <c r="L222" s="31">
        <f t="shared" si="58"/>
        <v>0</v>
      </c>
      <c r="M222" s="31">
        <f t="shared" ca="1" si="59"/>
        <v>-4.6200364799446432E-3</v>
      </c>
      <c r="N222" s="31">
        <f t="shared" ca="1" si="60"/>
        <v>0</v>
      </c>
      <c r="O222" s="52">
        <f t="shared" ca="1" si="61"/>
        <v>0</v>
      </c>
      <c r="P222" s="31">
        <f t="shared" ca="1" si="62"/>
        <v>0</v>
      </c>
      <c r="Q222" s="31">
        <f t="shared" ca="1" si="63"/>
        <v>0</v>
      </c>
      <c r="R222" s="19">
        <f t="shared" ca="1" si="64"/>
        <v>4.6200364799446432E-3</v>
      </c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</row>
    <row r="223" spans="1:35">
      <c r="A223" s="87"/>
      <c r="B223" s="87"/>
      <c r="C223" s="87"/>
      <c r="D223" s="89">
        <f t="shared" si="50"/>
        <v>0</v>
      </c>
      <c r="E223" s="89">
        <f t="shared" si="51"/>
        <v>0</v>
      </c>
      <c r="F223" s="31">
        <f t="shared" si="52"/>
        <v>0</v>
      </c>
      <c r="G223" s="31">
        <f t="shared" si="53"/>
        <v>0</v>
      </c>
      <c r="H223" s="31">
        <f t="shared" si="54"/>
        <v>0</v>
      </c>
      <c r="I223" s="31">
        <f t="shared" si="55"/>
        <v>0</v>
      </c>
      <c r="J223" s="31">
        <f t="shared" si="56"/>
        <v>0</v>
      </c>
      <c r="K223" s="31">
        <f t="shared" si="57"/>
        <v>0</v>
      </c>
      <c r="L223" s="31">
        <f t="shared" si="58"/>
        <v>0</v>
      </c>
      <c r="M223" s="31">
        <f t="shared" ca="1" si="59"/>
        <v>-4.6200364799446432E-3</v>
      </c>
      <c r="N223" s="31">
        <f t="shared" ca="1" si="60"/>
        <v>0</v>
      </c>
      <c r="O223" s="52">
        <f t="shared" ca="1" si="61"/>
        <v>0</v>
      </c>
      <c r="P223" s="31">
        <f t="shared" ca="1" si="62"/>
        <v>0</v>
      </c>
      <c r="Q223" s="31">
        <f t="shared" ca="1" si="63"/>
        <v>0</v>
      </c>
      <c r="R223" s="19">
        <f t="shared" ca="1" si="64"/>
        <v>4.6200364799446432E-3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</row>
    <row r="224" spans="1:35">
      <c r="A224" s="87"/>
      <c r="B224" s="87"/>
      <c r="C224" s="87"/>
      <c r="D224" s="89">
        <f t="shared" si="50"/>
        <v>0</v>
      </c>
      <c r="E224" s="89">
        <f t="shared" si="51"/>
        <v>0</v>
      </c>
      <c r="F224" s="31">
        <f t="shared" si="52"/>
        <v>0</v>
      </c>
      <c r="G224" s="31">
        <f t="shared" si="53"/>
        <v>0</v>
      </c>
      <c r="H224" s="31">
        <f t="shared" si="54"/>
        <v>0</v>
      </c>
      <c r="I224" s="31">
        <f t="shared" si="55"/>
        <v>0</v>
      </c>
      <c r="J224" s="31">
        <f t="shared" si="56"/>
        <v>0</v>
      </c>
      <c r="K224" s="31">
        <f t="shared" si="57"/>
        <v>0</v>
      </c>
      <c r="L224" s="31">
        <f t="shared" si="58"/>
        <v>0</v>
      </c>
      <c r="M224" s="31">
        <f t="shared" ca="1" si="59"/>
        <v>-4.6200364799446432E-3</v>
      </c>
      <c r="N224" s="31">
        <f t="shared" ca="1" si="60"/>
        <v>0</v>
      </c>
      <c r="O224" s="52">
        <f t="shared" ca="1" si="61"/>
        <v>0</v>
      </c>
      <c r="P224" s="31">
        <f t="shared" ca="1" si="62"/>
        <v>0</v>
      </c>
      <c r="Q224" s="31">
        <f t="shared" ca="1" si="63"/>
        <v>0</v>
      </c>
      <c r="R224" s="19">
        <f t="shared" ca="1" si="64"/>
        <v>4.6200364799446432E-3</v>
      </c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1:35">
      <c r="A225" s="87"/>
      <c r="B225" s="87"/>
      <c r="C225" s="87"/>
      <c r="D225" s="89">
        <f t="shared" si="50"/>
        <v>0</v>
      </c>
      <c r="E225" s="89">
        <f t="shared" si="51"/>
        <v>0</v>
      </c>
      <c r="F225" s="31">
        <f t="shared" si="52"/>
        <v>0</v>
      </c>
      <c r="G225" s="31">
        <f t="shared" si="53"/>
        <v>0</v>
      </c>
      <c r="H225" s="31">
        <f t="shared" si="54"/>
        <v>0</v>
      </c>
      <c r="I225" s="31">
        <f t="shared" si="55"/>
        <v>0</v>
      </c>
      <c r="J225" s="31">
        <f t="shared" si="56"/>
        <v>0</v>
      </c>
      <c r="K225" s="31">
        <f t="shared" si="57"/>
        <v>0</v>
      </c>
      <c r="L225" s="31">
        <f t="shared" si="58"/>
        <v>0</v>
      </c>
      <c r="M225" s="31">
        <f t="shared" ca="1" si="59"/>
        <v>-4.6200364799446432E-3</v>
      </c>
      <c r="N225" s="31">
        <f t="shared" ca="1" si="60"/>
        <v>0</v>
      </c>
      <c r="O225" s="52">
        <f t="shared" ca="1" si="61"/>
        <v>0</v>
      </c>
      <c r="P225" s="31">
        <f t="shared" ca="1" si="62"/>
        <v>0</v>
      </c>
      <c r="Q225" s="31">
        <f t="shared" ca="1" si="63"/>
        <v>0</v>
      </c>
      <c r="R225" s="19">
        <f t="shared" ca="1" si="64"/>
        <v>4.6200364799446432E-3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</row>
    <row r="226" spans="1:35">
      <c r="A226" s="87"/>
      <c r="B226" s="87"/>
      <c r="C226" s="87"/>
      <c r="D226" s="89">
        <f t="shared" si="50"/>
        <v>0</v>
      </c>
      <c r="E226" s="89">
        <f t="shared" si="51"/>
        <v>0</v>
      </c>
      <c r="F226" s="31">
        <f t="shared" si="52"/>
        <v>0</v>
      </c>
      <c r="G226" s="31">
        <f t="shared" si="53"/>
        <v>0</v>
      </c>
      <c r="H226" s="31">
        <f t="shared" si="54"/>
        <v>0</v>
      </c>
      <c r="I226" s="31">
        <f t="shared" si="55"/>
        <v>0</v>
      </c>
      <c r="J226" s="31">
        <f t="shared" si="56"/>
        <v>0</v>
      </c>
      <c r="K226" s="31">
        <f t="shared" si="57"/>
        <v>0</v>
      </c>
      <c r="L226" s="31">
        <f t="shared" si="58"/>
        <v>0</v>
      </c>
      <c r="M226" s="31">
        <f t="shared" ca="1" si="59"/>
        <v>-4.6200364799446432E-3</v>
      </c>
      <c r="N226" s="31">
        <f t="shared" ca="1" si="60"/>
        <v>0</v>
      </c>
      <c r="O226" s="52">
        <f t="shared" ca="1" si="61"/>
        <v>0</v>
      </c>
      <c r="P226" s="31">
        <f t="shared" ca="1" si="62"/>
        <v>0</v>
      </c>
      <c r="Q226" s="31">
        <f t="shared" ca="1" si="63"/>
        <v>0</v>
      </c>
      <c r="R226" s="19">
        <f t="shared" ca="1" si="64"/>
        <v>4.6200364799446432E-3</v>
      </c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</row>
    <row r="227" spans="1:35">
      <c r="A227" s="87"/>
      <c r="B227" s="87"/>
      <c r="C227" s="87"/>
      <c r="D227" s="89">
        <f t="shared" si="50"/>
        <v>0</v>
      </c>
      <c r="E227" s="89">
        <f t="shared" si="51"/>
        <v>0</v>
      </c>
      <c r="F227" s="31">
        <f t="shared" si="52"/>
        <v>0</v>
      </c>
      <c r="G227" s="31">
        <f t="shared" si="53"/>
        <v>0</v>
      </c>
      <c r="H227" s="31">
        <f t="shared" si="54"/>
        <v>0</v>
      </c>
      <c r="I227" s="31">
        <f t="shared" si="55"/>
        <v>0</v>
      </c>
      <c r="J227" s="31">
        <f t="shared" si="56"/>
        <v>0</v>
      </c>
      <c r="K227" s="31">
        <f t="shared" si="57"/>
        <v>0</v>
      </c>
      <c r="L227" s="31">
        <f t="shared" si="58"/>
        <v>0</v>
      </c>
      <c r="M227" s="31">
        <f t="shared" ca="1" si="59"/>
        <v>-4.6200364799446432E-3</v>
      </c>
      <c r="N227" s="31">
        <f t="shared" ca="1" si="60"/>
        <v>0</v>
      </c>
      <c r="O227" s="52">
        <f t="shared" ca="1" si="61"/>
        <v>0</v>
      </c>
      <c r="P227" s="31">
        <f t="shared" ca="1" si="62"/>
        <v>0</v>
      </c>
      <c r="Q227" s="31">
        <f t="shared" ca="1" si="63"/>
        <v>0</v>
      </c>
      <c r="R227" s="19">
        <f t="shared" ca="1" si="64"/>
        <v>4.6200364799446432E-3</v>
      </c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</row>
    <row r="228" spans="1:35">
      <c r="A228" s="87"/>
      <c r="B228" s="87"/>
      <c r="C228" s="87"/>
      <c r="D228" s="89">
        <f t="shared" si="50"/>
        <v>0</v>
      </c>
      <c r="E228" s="89">
        <f t="shared" si="51"/>
        <v>0</v>
      </c>
      <c r="F228" s="31">
        <f t="shared" si="52"/>
        <v>0</v>
      </c>
      <c r="G228" s="31">
        <f t="shared" si="53"/>
        <v>0</v>
      </c>
      <c r="H228" s="31">
        <f t="shared" si="54"/>
        <v>0</v>
      </c>
      <c r="I228" s="31">
        <f t="shared" si="55"/>
        <v>0</v>
      </c>
      <c r="J228" s="31">
        <f t="shared" si="56"/>
        <v>0</v>
      </c>
      <c r="K228" s="31">
        <f t="shared" si="57"/>
        <v>0</v>
      </c>
      <c r="L228" s="31">
        <f t="shared" si="58"/>
        <v>0</v>
      </c>
      <c r="M228" s="31">
        <f t="shared" ca="1" si="59"/>
        <v>-4.6200364799446432E-3</v>
      </c>
      <c r="N228" s="31">
        <f t="shared" ca="1" si="60"/>
        <v>0</v>
      </c>
      <c r="O228" s="52">
        <f t="shared" ca="1" si="61"/>
        <v>0</v>
      </c>
      <c r="P228" s="31">
        <f t="shared" ca="1" si="62"/>
        <v>0</v>
      </c>
      <c r="Q228" s="31">
        <f t="shared" ca="1" si="63"/>
        <v>0</v>
      </c>
      <c r="R228" s="19">
        <f t="shared" ca="1" si="64"/>
        <v>4.6200364799446432E-3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</row>
    <row r="229" spans="1:35">
      <c r="A229" s="87"/>
      <c r="B229" s="87"/>
      <c r="C229" s="87"/>
      <c r="D229" s="89">
        <f t="shared" si="50"/>
        <v>0</v>
      </c>
      <c r="E229" s="89">
        <f t="shared" si="51"/>
        <v>0</v>
      </c>
      <c r="F229" s="31">
        <f t="shared" si="52"/>
        <v>0</v>
      </c>
      <c r="G229" s="31">
        <f t="shared" si="53"/>
        <v>0</v>
      </c>
      <c r="H229" s="31">
        <f t="shared" si="54"/>
        <v>0</v>
      </c>
      <c r="I229" s="31">
        <f t="shared" si="55"/>
        <v>0</v>
      </c>
      <c r="J229" s="31">
        <f t="shared" si="56"/>
        <v>0</v>
      </c>
      <c r="K229" s="31">
        <f t="shared" si="57"/>
        <v>0</v>
      </c>
      <c r="L229" s="31">
        <f t="shared" si="58"/>
        <v>0</v>
      </c>
      <c r="M229" s="31">
        <f t="shared" ca="1" si="59"/>
        <v>-4.6200364799446432E-3</v>
      </c>
      <c r="N229" s="31">
        <f t="shared" ca="1" si="60"/>
        <v>0</v>
      </c>
      <c r="O229" s="52">
        <f t="shared" ca="1" si="61"/>
        <v>0</v>
      </c>
      <c r="P229" s="31">
        <f t="shared" ca="1" si="62"/>
        <v>0</v>
      </c>
      <c r="Q229" s="31">
        <f t="shared" ca="1" si="63"/>
        <v>0</v>
      </c>
      <c r="R229" s="19">
        <f t="shared" ca="1" si="64"/>
        <v>4.6200364799446432E-3</v>
      </c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</row>
    <row r="230" spans="1:35">
      <c r="A230" s="87"/>
      <c r="B230" s="87"/>
      <c r="C230" s="87"/>
      <c r="D230" s="89">
        <f t="shared" si="50"/>
        <v>0</v>
      </c>
      <c r="E230" s="89">
        <f t="shared" si="51"/>
        <v>0</v>
      </c>
      <c r="F230" s="31">
        <f t="shared" si="52"/>
        <v>0</v>
      </c>
      <c r="G230" s="31">
        <f t="shared" si="53"/>
        <v>0</v>
      </c>
      <c r="H230" s="31">
        <f t="shared" si="54"/>
        <v>0</v>
      </c>
      <c r="I230" s="31">
        <f t="shared" si="55"/>
        <v>0</v>
      </c>
      <c r="J230" s="31">
        <f t="shared" si="56"/>
        <v>0</v>
      </c>
      <c r="K230" s="31">
        <f t="shared" si="57"/>
        <v>0</v>
      </c>
      <c r="L230" s="31">
        <f t="shared" si="58"/>
        <v>0</v>
      </c>
      <c r="M230" s="31">
        <f t="shared" ca="1" si="59"/>
        <v>-4.6200364799446432E-3</v>
      </c>
      <c r="N230" s="31">
        <f t="shared" ca="1" si="60"/>
        <v>0</v>
      </c>
      <c r="O230" s="52">
        <f t="shared" ca="1" si="61"/>
        <v>0</v>
      </c>
      <c r="P230" s="31">
        <f t="shared" ca="1" si="62"/>
        <v>0</v>
      </c>
      <c r="Q230" s="31">
        <f t="shared" ca="1" si="63"/>
        <v>0</v>
      </c>
      <c r="R230" s="19">
        <f t="shared" ca="1" si="64"/>
        <v>4.6200364799446432E-3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</row>
    <row r="231" spans="1:35">
      <c r="A231" s="87"/>
      <c r="B231" s="87"/>
      <c r="C231" s="87"/>
      <c r="D231" s="89">
        <f t="shared" si="50"/>
        <v>0</v>
      </c>
      <c r="E231" s="89">
        <f t="shared" si="51"/>
        <v>0</v>
      </c>
      <c r="F231" s="31">
        <f t="shared" si="52"/>
        <v>0</v>
      </c>
      <c r="G231" s="31">
        <f t="shared" si="53"/>
        <v>0</v>
      </c>
      <c r="H231" s="31">
        <f t="shared" si="54"/>
        <v>0</v>
      </c>
      <c r="I231" s="31">
        <f t="shared" si="55"/>
        <v>0</v>
      </c>
      <c r="J231" s="31">
        <f t="shared" si="56"/>
        <v>0</v>
      </c>
      <c r="K231" s="31">
        <f t="shared" si="57"/>
        <v>0</v>
      </c>
      <c r="L231" s="31">
        <f t="shared" si="58"/>
        <v>0</v>
      </c>
      <c r="M231" s="31">
        <f t="shared" ca="1" si="59"/>
        <v>-4.6200364799446432E-3</v>
      </c>
      <c r="N231" s="31">
        <f t="shared" ca="1" si="60"/>
        <v>0</v>
      </c>
      <c r="O231" s="52">
        <f t="shared" ca="1" si="61"/>
        <v>0</v>
      </c>
      <c r="P231" s="31">
        <f t="shared" ca="1" si="62"/>
        <v>0</v>
      </c>
      <c r="Q231" s="31">
        <f t="shared" ca="1" si="63"/>
        <v>0</v>
      </c>
      <c r="R231" s="19">
        <f t="shared" ca="1" si="64"/>
        <v>4.6200364799446432E-3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5">
      <c r="A232" s="87"/>
      <c r="B232" s="87"/>
      <c r="C232" s="87"/>
      <c r="D232" s="89">
        <f t="shared" si="50"/>
        <v>0</v>
      </c>
      <c r="E232" s="89">
        <f t="shared" si="51"/>
        <v>0</v>
      </c>
      <c r="F232" s="31">
        <f t="shared" si="52"/>
        <v>0</v>
      </c>
      <c r="G232" s="31">
        <f t="shared" si="53"/>
        <v>0</v>
      </c>
      <c r="H232" s="31">
        <f t="shared" si="54"/>
        <v>0</v>
      </c>
      <c r="I232" s="31">
        <f t="shared" si="55"/>
        <v>0</v>
      </c>
      <c r="J232" s="31">
        <f t="shared" si="56"/>
        <v>0</v>
      </c>
      <c r="K232" s="31">
        <f t="shared" si="57"/>
        <v>0</v>
      </c>
      <c r="L232" s="31">
        <f t="shared" si="58"/>
        <v>0</v>
      </c>
      <c r="M232" s="31">
        <f t="shared" ca="1" si="59"/>
        <v>-4.6200364799446432E-3</v>
      </c>
      <c r="N232" s="31">
        <f t="shared" ca="1" si="60"/>
        <v>0</v>
      </c>
      <c r="O232" s="52">
        <f t="shared" ca="1" si="61"/>
        <v>0</v>
      </c>
      <c r="P232" s="31">
        <f t="shared" ca="1" si="62"/>
        <v>0</v>
      </c>
      <c r="Q232" s="31">
        <f t="shared" ca="1" si="63"/>
        <v>0</v>
      </c>
      <c r="R232" s="19">
        <f t="shared" ca="1" si="64"/>
        <v>4.6200364799446432E-3</v>
      </c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</row>
    <row r="233" spans="1:35">
      <c r="A233" s="87"/>
      <c r="B233" s="87"/>
      <c r="C233" s="87"/>
      <c r="D233" s="89">
        <f t="shared" si="50"/>
        <v>0</v>
      </c>
      <c r="E233" s="89">
        <f t="shared" si="51"/>
        <v>0</v>
      </c>
      <c r="F233" s="31">
        <f t="shared" si="52"/>
        <v>0</v>
      </c>
      <c r="G233" s="31">
        <f t="shared" si="53"/>
        <v>0</v>
      </c>
      <c r="H233" s="31">
        <f t="shared" si="54"/>
        <v>0</v>
      </c>
      <c r="I233" s="31">
        <f t="shared" si="55"/>
        <v>0</v>
      </c>
      <c r="J233" s="31">
        <f t="shared" si="56"/>
        <v>0</v>
      </c>
      <c r="K233" s="31">
        <f t="shared" si="57"/>
        <v>0</v>
      </c>
      <c r="L233" s="31">
        <f t="shared" si="58"/>
        <v>0</v>
      </c>
      <c r="M233" s="31">
        <f t="shared" ca="1" si="59"/>
        <v>-4.6200364799446432E-3</v>
      </c>
      <c r="N233" s="31">
        <f t="shared" ca="1" si="60"/>
        <v>0</v>
      </c>
      <c r="O233" s="52">
        <f t="shared" ca="1" si="61"/>
        <v>0</v>
      </c>
      <c r="P233" s="31">
        <f t="shared" ca="1" si="62"/>
        <v>0</v>
      </c>
      <c r="Q233" s="31">
        <f t="shared" ca="1" si="63"/>
        <v>0</v>
      </c>
      <c r="R233" s="19">
        <f t="shared" ca="1" si="64"/>
        <v>4.6200364799446432E-3</v>
      </c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</row>
    <row r="234" spans="1:35">
      <c r="A234" s="87"/>
      <c r="B234" s="87"/>
      <c r="C234" s="87"/>
      <c r="D234" s="89">
        <f t="shared" si="50"/>
        <v>0</v>
      </c>
      <c r="E234" s="89">
        <f t="shared" si="51"/>
        <v>0</v>
      </c>
      <c r="F234" s="31">
        <f t="shared" si="52"/>
        <v>0</v>
      </c>
      <c r="G234" s="31">
        <f t="shared" si="53"/>
        <v>0</v>
      </c>
      <c r="H234" s="31">
        <f t="shared" si="54"/>
        <v>0</v>
      </c>
      <c r="I234" s="31">
        <f t="shared" si="55"/>
        <v>0</v>
      </c>
      <c r="J234" s="31">
        <f t="shared" si="56"/>
        <v>0</v>
      </c>
      <c r="K234" s="31">
        <f t="shared" si="57"/>
        <v>0</v>
      </c>
      <c r="L234" s="31">
        <f t="shared" si="58"/>
        <v>0</v>
      </c>
      <c r="M234" s="31">
        <f t="shared" ca="1" si="59"/>
        <v>-4.6200364799446432E-3</v>
      </c>
      <c r="N234" s="31">
        <f t="shared" ca="1" si="60"/>
        <v>0</v>
      </c>
      <c r="O234" s="52">
        <f t="shared" ca="1" si="61"/>
        <v>0</v>
      </c>
      <c r="P234" s="31">
        <f t="shared" ca="1" si="62"/>
        <v>0</v>
      </c>
      <c r="Q234" s="31">
        <f t="shared" ca="1" si="63"/>
        <v>0</v>
      </c>
      <c r="R234" s="19">
        <f t="shared" ca="1" si="64"/>
        <v>4.6200364799446432E-3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</row>
    <row r="235" spans="1:35">
      <c r="A235" s="87"/>
      <c r="B235" s="87"/>
      <c r="C235" s="87"/>
      <c r="D235" s="89">
        <f t="shared" si="50"/>
        <v>0</v>
      </c>
      <c r="E235" s="89">
        <f t="shared" si="51"/>
        <v>0</v>
      </c>
      <c r="F235" s="31">
        <f t="shared" si="52"/>
        <v>0</v>
      </c>
      <c r="G235" s="31">
        <f t="shared" si="53"/>
        <v>0</v>
      </c>
      <c r="H235" s="31">
        <f t="shared" si="54"/>
        <v>0</v>
      </c>
      <c r="I235" s="31">
        <f t="shared" si="55"/>
        <v>0</v>
      </c>
      <c r="J235" s="31">
        <f t="shared" si="56"/>
        <v>0</v>
      </c>
      <c r="K235" s="31">
        <f t="shared" si="57"/>
        <v>0</v>
      </c>
      <c r="L235" s="31">
        <f t="shared" si="58"/>
        <v>0</v>
      </c>
      <c r="M235" s="31">
        <f t="shared" ca="1" si="59"/>
        <v>-4.6200364799446432E-3</v>
      </c>
      <c r="N235" s="31">
        <f t="shared" ca="1" si="60"/>
        <v>0</v>
      </c>
      <c r="O235" s="52">
        <f t="shared" ca="1" si="61"/>
        <v>0</v>
      </c>
      <c r="P235" s="31">
        <f t="shared" ca="1" si="62"/>
        <v>0</v>
      </c>
      <c r="Q235" s="31">
        <f t="shared" ca="1" si="63"/>
        <v>0</v>
      </c>
      <c r="R235" s="19">
        <f t="shared" ca="1" si="64"/>
        <v>4.6200364799446432E-3</v>
      </c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</row>
    <row r="236" spans="1:35">
      <c r="A236" s="87"/>
      <c r="B236" s="87"/>
      <c r="C236" s="87"/>
      <c r="D236" s="89">
        <f t="shared" si="50"/>
        <v>0</v>
      </c>
      <c r="E236" s="89">
        <f t="shared" si="51"/>
        <v>0</v>
      </c>
      <c r="F236" s="31">
        <f t="shared" si="52"/>
        <v>0</v>
      </c>
      <c r="G236" s="31">
        <f t="shared" si="53"/>
        <v>0</v>
      </c>
      <c r="H236" s="31">
        <f t="shared" si="54"/>
        <v>0</v>
      </c>
      <c r="I236" s="31">
        <f t="shared" si="55"/>
        <v>0</v>
      </c>
      <c r="J236" s="31">
        <f t="shared" si="56"/>
        <v>0</v>
      </c>
      <c r="K236" s="31">
        <f t="shared" si="57"/>
        <v>0</v>
      </c>
      <c r="L236" s="31">
        <f t="shared" si="58"/>
        <v>0</v>
      </c>
      <c r="M236" s="31">
        <f t="shared" ca="1" si="59"/>
        <v>-4.6200364799446432E-3</v>
      </c>
      <c r="N236" s="31">
        <f t="shared" ca="1" si="60"/>
        <v>0</v>
      </c>
      <c r="O236" s="52">
        <f t="shared" ca="1" si="61"/>
        <v>0</v>
      </c>
      <c r="P236" s="31">
        <f t="shared" ca="1" si="62"/>
        <v>0</v>
      </c>
      <c r="Q236" s="31">
        <f t="shared" ca="1" si="63"/>
        <v>0</v>
      </c>
      <c r="R236" s="19">
        <f t="shared" ca="1" si="64"/>
        <v>4.6200364799446432E-3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5">
      <c r="A237" s="87"/>
      <c r="B237" s="87"/>
      <c r="C237" s="87"/>
      <c r="D237" s="89">
        <f t="shared" si="50"/>
        <v>0</v>
      </c>
      <c r="E237" s="89">
        <f t="shared" si="51"/>
        <v>0</v>
      </c>
      <c r="F237" s="31">
        <f t="shared" si="52"/>
        <v>0</v>
      </c>
      <c r="G237" s="31">
        <f t="shared" si="53"/>
        <v>0</v>
      </c>
      <c r="H237" s="31">
        <f t="shared" si="54"/>
        <v>0</v>
      </c>
      <c r="I237" s="31">
        <f t="shared" si="55"/>
        <v>0</v>
      </c>
      <c r="J237" s="31">
        <f t="shared" si="56"/>
        <v>0</v>
      </c>
      <c r="K237" s="31">
        <f t="shared" si="57"/>
        <v>0</v>
      </c>
      <c r="L237" s="31">
        <f t="shared" si="58"/>
        <v>0</v>
      </c>
      <c r="M237" s="31">
        <f t="shared" ca="1" si="59"/>
        <v>-4.6200364799446432E-3</v>
      </c>
      <c r="N237" s="31">
        <f t="shared" ca="1" si="60"/>
        <v>0</v>
      </c>
      <c r="O237" s="52">
        <f t="shared" ca="1" si="61"/>
        <v>0</v>
      </c>
      <c r="P237" s="31">
        <f t="shared" ca="1" si="62"/>
        <v>0</v>
      </c>
      <c r="Q237" s="31">
        <f t="shared" ca="1" si="63"/>
        <v>0</v>
      </c>
      <c r="R237" s="19">
        <f t="shared" ca="1" si="64"/>
        <v>4.6200364799446432E-3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5">
      <c r="A238" s="87"/>
      <c r="B238" s="87"/>
      <c r="C238" s="87"/>
      <c r="D238" s="89">
        <f t="shared" si="50"/>
        <v>0</v>
      </c>
      <c r="E238" s="89">
        <f t="shared" si="51"/>
        <v>0</v>
      </c>
      <c r="F238" s="31">
        <f t="shared" si="52"/>
        <v>0</v>
      </c>
      <c r="G238" s="31">
        <f t="shared" si="53"/>
        <v>0</v>
      </c>
      <c r="H238" s="31">
        <f t="shared" si="54"/>
        <v>0</v>
      </c>
      <c r="I238" s="31">
        <f t="shared" si="55"/>
        <v>0</v>
      </c>
      <c r="J238" s="31">
        <f t="shared" si="56"/>
        <v>0</v>
      </c>
      <c r="K238" s="31">
        <f t="shared" si="57"/>
        <v>0</v>
      </c>
      <c r="L238" s="31">
        <f t="shared" si="58"/>
        <v>0</v>
      </c>
      <c r="M238" s="31">
        <f t="shared" ca="1" si="59"/>
        <v>-4.6200364799446432E-3</v>
      </c>
      <c r="N238" s="31">
        <f t="shared" ca="1" si="60"/>
        <v>0</v>
      </c>
      <c r="O238" s="52">
        <f t="shared" ca="1" si="61"/>
        <v>0</v>
      </c>
      <c r="P238" s="31">
        <f t="shared" ca="1" si="62"/>
        <v>0</v>
      </c>
      <c r="Q238" s="31">
        <f t="shared" ca="1" si="63"/>
        <v>0</v>
      </c>
      <c r="R238" s="19">
        <f t="shared" ca="1" si="64"/>
        <v>4.6200364799446432E-3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</row>
    <row r="239" spans="1:35">
      <c r="A239" s="87"/>
      <c r="B239" s="87"/>
      <c r="C239" s="87"/>
      <c r="D239" s="89">
        <f t="shared" si="50"/>
        <v>0</v>
      </c>
      <c r="E239" s="89">
        <f t="shared" si="51"/>
        <v>0</v>
      </c>
      <c r="F239" s="31">
        <f t="shared" si="52"/>
        <v>0</v>
      </c>
      <c r="G239" s="31">
        <f t="shared" si="53"/>
        <v>0</v>
      </c>
      <c r="H239" s="31">
        <f t="shared" si="54"/>
        <v>0</v>
      </c>
      <c r="I239" s="31">
        <f t="shared" si="55"/>
        <v>0</v>
      </c>
      <c r="J239" s="31">
        <f t="shared" si="56"/>
        <v>0</v>
      </c>
      <c r="K239" s="31">
        <f t="shared" si="57"/>
        <v>0</v>
      </c>
      <c r="L239" s="31">
        <f t="shared" si="58"/>
        <v>0</v>
      </c>
      <c r="M239" s="31">
        <f t="shared" ca="1" si="59"/>
        <v>-4.6200364799446432E-3</v>
      </c>
      <c r="N239" s="31">
        <f t="shared" ca="1" si="60"/>
        <v>0</v>
      </c>
      <c r="O239" s="52">
        <f t="shared" ca="1" si="61"/>
        <v>0</v>
      </c>
      <c r="P239" s="31">
        <f t="shared" ca="1" si="62"/>
        <v>0</v>
      </c>
      <c r="Q239" s="31">
        <f t="shared" ca="1" si="63"/>
        <v>0</v>
      </c>
      <c r="R239" s="19">
        <f t="shared" ca="1" si="64"/>
        <v>4.6200364799446432E-3</v>
      </c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</row>
    <row r="240" spans="1:35">
      <c r="A240" s="87"/>
      <c r="B240" s="87"/>
      <c r="C240" s="87"/>
      <c r="D240" s="89">
        <f t="shared" si="50"/>
        <v>0</v>
      </c>
      <c r="E240" s="89">
        <f t="shared" si="51"/>
        <v>0</v>
      </c>
      <c r="F240" s="31">
        <f t="shared" si="52"/>
        <v>0</v>
      </c>
      <c r="G240" s="31">
        <f t="shared" si="53"/>
        <v>0</v>
      </c>
      <c r="H240" s="31">
        <f t="shared" si="54"/>
        <v>0</v>
      </c>
      <c r="I240" s="31">
        <f t="shared" si="55"/>
        <v>0</v>
      </c>
      <c r="J240" s="31">
        <f t="shared" si="56"/>
        <v>0</v>
      </c>
      <c r="K240" s="31">
        <f t="shared" si="57"/>
        <v>0</v>
      </c>
      <c r="L240" s="31">
        <f t="shared" si="58"/>
        <v>0</v>
      </c>
      <c r="M240" s="31">
        <f t="shared" ca="1" si="59"/>
        <v>-4.6200364799446432E-3</v>
      </c>
      <c r="N240" s="31">
        <f t="shared" ca="1" si="60"/>
        <v>0</v>
      </c>
      <c r="O240" s="52">
        <f t="shared" ca="1" si="61"/>
        <v>0</v>
      </c>
      <c r="P240" s="31">
        <f t="shared" ca="1" si="62"/>
        <v>0</v>
      </c>
      <c r="Q240" s="31">
        <f t="shared" ca="1" si="63"/>
        <v>0</v>
      </c>
      <c r="R240" s="19">
        <f t="shared" ca="1" si="64"/>
        <v>4.6200364799446432E-3</v>
      </c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</row>
    <row r="241" spans="1:35">
      <c r="A241" s="87"/>
      <c r="B241" s="87"/>
      <c r="C241" s="87"/>
      <c r="D241" s="89">
        <f t="shared" si="50"/>
        <v>0</v>
      </c>
      <c r="E241" s="89">
        <f t="shared" si="51"/>
        <v>0</v>
      </c>
      <c r="F241" s="31">
        <f t="shared" si="52"/>
        <v>0</v>
      </c>
      <c r="G241" s="31">
        <f t="shared" si="53"/>
        <v>0</v>
      </c>
      <c r="H241" s="31">
        <f t="shared" si="54"/>
        <v>0</v>
      </c>
      <c r="I241" s="31">
        <f t="shared" si="55"/>
        <v>0</v>
      </c>
      <c r="J241" s="31">
        <f t="shared" si="56"/>
        <v>0</v>
      </c>
      <c r="K241" s="31">
        <f t="shared" si="57"/>
        <v>0</v>
      </c>
      <c r="L241" s="31">
        <f t="shared" si="58"/>
        <v>0</v>
      </c>
      <c r="M241" s="31">
        <f t="shared" ca="1" si="59"/>
        <v>-4.6200364799446432E-3</v>
      </c>
      <c r="N241" s="31">
        <f t="shared" ca="1" si="60"/>
        <v>0</v>
      </c>
      <c r="O241" s="52">
        <f t="shared" ca="1" si="61"/>
        <v>0</v>
      </c>
      <c r="P241" s="31">
        <f t="shared" ca="1" si="62"/>
        <v>0</v>
      </c>
      <c r="Q241" s="31">
        <f t="shared" ca="1" si="63"/>
        <v>0</v>
      </c>
      <c r="R241" s="19">
        <f t="shared" ca="1" si="64"/>
        <v>4.6200364799446432E-3</v>
      </c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</row>
    <row r="242" spans="1:35">
      <c r="A242" s="87"/>
      <c r="B242" s="87"/>
      <c r="C242" s="87"/>
      <c r="D242" s="89">
        <f t="shared" si="50"/>
        <v>0</v>
      </c>
      <c r="E242" s="89">
        <f t="shared" si="51"/>
        <v>0</v>
      </c>
      <c r="F242" s="31">
        <f t="shared" si="52"/>
        <v>0</v>
      </c>
      <c r="G242" s="31">
        <f t="shared" si="53"/>
        <v>0</v>
      </c>
      <c r="H242" s="31">
        <f t="shared" si="54"/>
        <v>0</v>
      </c>
      <c r="I242" s="31">
        <f t="shared" si="55"/>
        <v>0</v>
      </c>
      <c r="J242" s="31">
        <f t="shared" si="56"/>
        <v>0</v>
      </c>
      <c r="K242" s="31">
        <f t="shared" si="57"/>
        <v>0</v>
      </c>
      <c r="L242" s="31">
        <f t="shared" si="58"/>
        <v>0</v>
      </c>
      <c r="M242" s="31">
        <f t="shared" ca="1" si="59"/>
        <v>-4.6200364799446432E-3</v>
      </c>
      <c r="N242" s="31">
        <f t="shared" ca="1" si="60"/>
        <v>0</v>
      </c>
      <c r="O242" s="52">
        <f t="shared" ca="1" si="61"/>
        <v>0</v>
      </c>
      <c r="P242" s="31">
        <f t="shared" ca="1" si="62"/>
        <v>0</v>
      </c>
      <c r="Q242" s="31">
        <f t="shared" ca="1" si="63"/>
        <v>0</v>
      </c>
      <c r="R242" s="19">
        <f t="shared" ca="1" si="64"/>
        <v>4.6200364799446432E-3</v>
      </c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</row>
    <row r="243" spans="1:35">
      <c r="A243" s="87"/>
      <c r="B243" s="87"/>
      <c r="C243" s="87"/>
      <c r="D243" s="89">
        <f t="shared" si="50"/>
        <v>0</v>
      </c>
      <c r="E243" s="89">
        <f t="shared" si="51"/>
        <v>0</v>
      </c>
      <c r="F243" s="31">
        <f t="shared" si="52"/>
        <v>0</v>
      </c>
      <c r="G243" s="31">
        <f t="shared" si="53"/>
        <v>0</v>
      </c>
      <c r="H243" s="31">
        <f t="shared" si="54"/>
        <v>0</v>
      </c>
      <c r="I243" s="31">
        <f t="shared" si="55"/>
        <v>0</v>
      </c>
      <c r="J243" s="31">
        <f t="shared" si="56"/>
        <v>0</v>
      </c>
      <c r="K243" s="31">
        <f t="shared" si="57"/>
        <v>0</v>
      </c>
      <c r="L243" s="31">
        <f t="shared" si="58"/>
        <v>0</v>
      </c>
      <c r="M243" s="31">
        <f t="shared" ca="1" si="59"/>
        <v>-4.6200364799446432E-3</v>
      </c>
      <c r="N243" s="31">
        <f t="shared" ca="1" si="60"/>
        <v>0</v>
      </c>
      <c r="O243" s="52">
        <f t="shared" ca="1" si="61"/>
        <v>0</v>
      </c>
      <c r="P243" s="31">
        <f t="shared" ca="1" si="62"/>
        <v>0</v>
      </c>
      <c r="Q243" s="31">
        <f t="shared" ca="1" si="63"/>
        <v>0</v>
      </c>
      <c r="R243" s="19">
        <f t="shared" ca="1" si="64"/>
        <v>4.6200364799446432E-3</v>
      </c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</row>
    <row r="244" spans="1:35">
      <c r="A244" s="87"/>
      <c r="B244" s="87"/>
      <c r="C244" s="87"/>
      <c r="D244" s="89">
        <f t="shared" si="50"/>
        <v>0</v>
      </c>
      <c r="E244" s="89">
        <f t="shared" si="51"/>
        <v>0</v>
      </c>
      <c r="F244" s="31">
        <f t="shared" si="52"/>
        <v>0</v>
      </c>
      <c r="G244" s="31">
        <f t="shared" si="53"/>
        <v>0</v>
      </c>
      <c r="H244" s="31">
        <f t="shared" si="54"/>
        <v>0</v>
      </c>
      <c r="I244" s="31">
        <f t="shared" si="55"/>
        <v>0</v>
      </c>
      <c r="J244" s="31">
        <f t="shared" si="56"/>
        <v>0</v>
      </c>
      <c r="K244" s="31">
        <f t="shared" si="57"/>
        <v>0</v>
      </c>
      <c r="L244" s="31">
        <f t="shared" si="58"/>
        <v>0</v>
      </c>
      <c r="M244" s="31">
        <f t="shared" ca="1" si="59"/>
        <v>-4.6200364799446432E-3</v>
      </c>
      <c r="N244" s="31">
        <f t="shared" ca="1" si="60"/>
        <v>0</v>
      </c>
      <c r="O244" s="52">
        <f t="shared" ca="1" si="61"/>
        <v>0</v>
      </c>
      <c r="P244" s="31">
        <f t="shared" ca="1" si="62"/>
        <v>0</v>
      </c>
      <c r="Q244" s="31">
        <f t="shared" ca="1" si="63"/>
        <v>0</v>
      </c>
      <c r="R244" s="19">
        <f t="shared" ca="1" si="64"/>
        <v>4.6200364799446432E-3</v>
      </c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</row>
    <row r="245" spans="1:35">
      <c r="A245" s="87"/>
      <c r="B245" s="87"/>
      <c r="C245" s="87"/>
      <c r="D245" s="89">
        <f t="shared" si="50"/>
        <v>0</v>
      </c>
      <c r="E245" s="89">
        <f t="shared" si="51"/>
        <v>0</v>
      </c>
      <c r="F245" s="31">
        <f t="shared" si="52"/>
        <v>0</v>
      </c>
      <c r="G245" s="31">
        <f t="shared" si="53"/>
        <v>0</v>
      </c>
      <c r="H245" s="31">
        <f t="shared" si="54"/>
        <v>0</v>
      </c>
      <c r="I245" s="31">
        <f t="shared" si="55"/>
        <v>0</v>
      </c>
      <c r="J245" s="31">
        <f t="shared" si="56"/>
        <v>0</v>
      </c>
      <c r="K245" s="31">
        <f t="shared" si="57"/>
        <v>0</v>
      </c>
      <c r="L245" s="31">
        <f t="shared" si="58"/>
        <v>0</v>
      </c>
      <c r="M245" s="31">
        <f t="shared" ca="1" si="59"/>
        <v>-4.6200364799446432E-3</v>
      </c>
      <c r="N245" s="31">
        <f t="shared" ca="1" si="60"/>
        <v>0</v>
      </c>
      <c r="O245" s="52">
        <f t="shared" ca="1" si="61"/>
        <v>0</v>
      </c>
      <c r="P245" s="31">
        <f t="shared" ca="1" si="62"/>
        <v>0</v>
      </c>
      <c r="Q245" s="31">
        <f t="shared" ca="1" si="63"/>
        <v>0</v>
      </c>
      <c r="R245" s="19">
        <f t="shared" ca="1" si="64"/>
        <v>4.6200364799446432E-3</v>
      </c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35">
      <c r="A246" s="87"/>
      <c r="B246" s="87"/>
      <c r="C246" s="87"/>
      <c r="D246" s="89">
        <f t="shared" si="50"/>
        <v>0</v>
      </c>
      <c r="E246" s="89">
        <f t="shared" si="51"/>
        <v>0</v>
      </c>
      <c r="F246" s="31">
        <f t="shared" si="52"/>
        <v>0</v>
      </c>
      <c r="G246" s="31">
        <f t="shared" si="53"/>
        <v>0</v>
      </c>
      <c r="H246" s="31">
        <f t="shared" si="54"/>
        <v>0</v>
      </c>
      <c r="I246" s="31">
        <f t="shared" si="55"/>
        <v>0</v>
      </c>
      <c r="J246" s="31">
        <f t="shared" si="56"/>
        <v>0</v>
      </c>
      <c r="K246" s="31">
        <f t="shared" si="57"/>
        <v>0</v>
      </c>
      <c r="L246" s="31">
        <f t="shared" si="58"/>
        <v>0</v>
      </c>
      <c r="M246" s="31">
        <f t="shared" ca="1" si="59"/>
        <v>-4.6200364799446432E-3</v>
      </c>
      <c r="N246" s="31">
        <f t="shared" ca="1" si="60"/>
        <v>0</v>
      </c>
      <c r="O246" s="52">
        <f t="shared" ca="1" si="61"/>
        <v>0</v>
      </c>
      <c r="P246" s="31">
        <f t="shared" ca="1" si="62"/>
        <v>0</v>
      </c>
      <c r="Q246" s="31">
        <f t="shared" ca="1" si="63"/>
        <v>0</v>
      </c>
      <c r="R246" s="19">
        <f t="shared" ca="1" si="64"/>
        <v>4.6200364799446432E-3</v>
      </c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</row>
    <row r="247" spans="1:35">
      <c r="A247" s="87"/>
      <c r="B247" s="87"/>
      <c r="C247" s="87"/>
      <c r="D247" s="89">
        <f t="shared" si="50"/>
        <v>0</v>
      </c>
      <c r="E247" s="89">
        <f t="shared" si="51"/>
        <v>0</v>
      </c>
      <c r="F247" s="31">
        <f t="shared" si="52"/>
        <v>0</v>
      </c>
      <c r="G247" s="31">
        <f t="shared" si="53"/>
        <v>0</v>
      </c>
      <c r="H247" s="31">
        <f t="shared" si="54"/>
        <v>0</v>
      </c>
      <c r="I247" s="31">
        <f t="shared" si="55"/>
        <v>0</v>
      </c>
      <c r="J247" s="31">
        <f t="shared" si="56"/>
        <v>0</v>
      </c>
      <c r="K247" s="31">
        <f t="shared" si="57"/>
        <v>0</v>
      </c>
      <c r="L247" s="31">
        <f t="shared" si="58"/>
        <v>0</v>
      </c>
      <c r="M247" s="31">
        <f t="shared" ca="1" si="59"/>
        <v>-4.6200364799446432E-3</v>
      </c>
      <c r="N247" s="31">
        <f t="shared" ca="1" si="60"/>
        <v>0</v>
      </c>
      <c r="O247" s="52">
        <f t="shared" ca="1" si="61"/>
        <v>0</v>
      </c>
      <c r="P247" s="31">
        <f t="shared" ca="1" si="62"/>
        <v>0</v>
      </c>
      <c r="Q247" s="31">
        <f t="shared" ca="1" si="63"/>
        <v>0</v>
      </c>
      <c r="R247" s="19">
        <f t="shared" ca="1" si="64"/>
        <v>4.6200364799446432E-3</v>
      </c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</row>
    <row r="248" spans="1:35">
      <c r="A248" s="87"/>
      <c r="B248" s="87"/>
      <c r="C248" s="87"/>
      <c r="D248" s="89">
        <f t="shared" si="50"/>
        <v>0</v>
      </c>
      <c r="E248" s="89">
        <f t="shared" si="51"/>
        <v>0</v>
      </c>
      <c r="F248" s="31">
        <f t="shared" si="52"/>
        <v>0</v>
      </c>
      <c r="G248" s="31">
        <f t="shared" si="53"/>
        <v>0</v>
      </c>
      <c r="H248" s="31">
        <f t="shared" si="54"/>
        <v>0</v>
      </c>
      <c r="I248" s="31">
        <f t="shared" si="55"/>
        <v>0</v>
      </c>
      <c r="J248" s="31">
        <f t="shared" si="56"/>
        <v>0</v>
      </c>
      <c r="K248" s="31">
        <f t="shared" si="57"/>
        <v>0</v>
      </c>
      <c r="L248" s="31">
        <f t="shared" si="58"/>
        <v>0</v>
      </c>
      <c r="M248" s="31">
        <f t="shared" ca="1" si="59"/>
        <v>-4.6200364799446432E-3</v>
      </c>
      <c r="N248" s="31">
        <f t="shared" ca="1" si="60"/>
        <v>0</v>
      </c>
      <c r="O248" s="52">
        <f t="shared" ca="1" si="61"/>
        <v>0</v>
      </c>
      <c r="P248" s="31">
        <f t="shared" ca="1" si="62"/>
        <v>0</v>
      </c>
      <c r="Q248" s="31">
        <f t="shared" ca="1" si="63"/>
        <v>0</v>
      </c>
      <c r="R248" s="19">
        <f t="shared" ca="1" si="64"/>
        <v>4.6200364799446432E-3</v>
      </c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</row>
    <row r="249" spans="1:35">
      <c r="A249" s="87"/>
      <c r="B249" s="87"/>
      <c r="C249" s="87"/>
      <c r="D249" s="89">
        <f t="shared" si="50"/>
        <v>0</v>
      </c>
      <c r="E249" s="89">
        <f t="shared" si="51"/>
        <v>0</v>
      </c>
      <c r="F249" s="31">
        <f t="shared" si="52"/>
        <v>0</v>
      </c>
      <c r="G249" s="31">
        <f t="shared" si="53"/>
        <v>0</v>
      </c>
      <c r="H249" s="31">
        <f t="shared" si="54"/>
        <v>0</v>
      </c>
      <c r="I249" s="31">
        <f t="shared" si="55"/>
        <v>0</v>
      </c>
      <c r="J249" s="31">
        <f t="shared" si="56"/>
        <v>0</v>
      </c>
      <c r="K249" s="31">
        <f t="shared" si="57"/>
        <v>0</v>
      </c>
      <c r="L249" s="31">
        <f t="shared" si="58"/>
        <v>0</v>
      </c>
      <c r="M249" s="31">
        <f t="shared" ca="1" si="59"/>
        <v>-4.6200364799446432E-3</v>
      </c>
      <c r="N249" s="31">
        <f t="shared" ca="1" si="60"/>
        <v>0</v>
      </c>
      <c r="O249" s="52">
        <f t="shared" ca="1" si="61"/>
        <v>0</v>
      </c>
      <c r="P249" s="31">
        <f t="shared" ca="1" si="62"/>
        <v>0</v>
      </c>
      <c r="Q249" s="31">
        <f t="shared" ca="1" si="63"/>
        <v>0</v>
      </c>
      <c r="R249" s="19">
        <f t="shared" ca="1" si="64"/>
        <v>4.6200364799446432E-3</v>
      </c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</row>
    <row r="250" spans="1:35">
      <c r="A250" s="87"/>
      <c r="B250" s="87"/>
      <c r="C250" s="87"/>
      <c r="D250" s="89">
        <f t="shared" si="50"/>
        <v>0</v>
      </c>
      <c r="E250" s="89">
        <f t="shared" si="51"/>
        <v>0</v>
      </c>
      <c r="F250" s="31">
        <f t="shared" si="52"/>
        <v>0</v>
      </c>
      <c r="G250" s="31">
        <f t="shared" si="53"/>
        <v>0</v>
      </c>
      <c r="H250" s="31">
        <f t="shared" si="54"/>
        <v>0</v>
      </c>
      <c r="I250" s="31">
        <f t="shared" si="55"/>
        <v>0</v>
      </c>
      <c r="J250" s="31">
        <f t="shared" si="56"/>
        <v>0</v>
      </c>
      <c r="K250" s="31">
        <f t="shared" si="57"/>
        <v>0</v>
      </c>
      <c r="L250" s="31">
        <f t="shared" si="58"/>
        <v>0</v>
      </c>
      <c r="M250" s="31">
        <f t="shared" ca="1" si="59"/>
        <v>-4.6200364799446432E-3</v>
      </c>
      <c r="N250" s="31">
        <f t="shared" ca="1" si="60"/>
        <v>0</v>
      </c>
      <c r="O250" s="52">
        <f t="shared" ca="1" si="61"/>
        <v>0</v>
      </c>
      <c r="P250" s="31">
        <f t="shared" ca="1" si="62"/>
        <v>0</v>
      </c>
      <c r="Q250" s="31">
        <f t="shared" ca="1" si="63"/>
        <v>0</v>
      </c>
      <c r="R250" s="19">
        <f t="shared" ca="1" si="64"/>
        <v>4.6200364799446432E-3</v>
      </c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</row>
    <row r="251" spans="1:35">
      <c r="A251" s="87"/>
      <c r="B251" s="87"/>
      <c r="C251" s="87"/>
      <c r="D251" s="89">
        <f t="shared" si="50"/>
        <v>0</v>
      </c>
      <c r="E251" s="89">
        <f t="shared" si="51"/>
        <v>0</v>
      </c>
      <c r="F251" s="31">
        <f t="shared" si="52"/>
        <v>0</v>
      </c>
      <c r="G251" s="31">
        <f t="shared" si="53"/>
        <v>0</v>
      </c>
      <c r="H251" s="31">
        <f t="shared" si="54"/>
        <v>0</v>
      </c>
      <c r="I251" s="31">
        <f t="shared" si="55"/>
        <v>0</v>
      </c>
      <c r="J251" s="31">
        <f t="shared" si="56"/>
        <v>0</v>
      </c>
      <c r="K251" s="31">
        <f t="shared" si="57"/>
        <v>0</v>
      </c>
      <c r="L251" s="31">
        <f t="shared" si="58"/>
        <v>0</v>
      </c>
      <c r="M251" s="31">
        <f t="shared" ca="1" si="59"/>
        <v>-4.6200364799446432E-3</v>
      </c>
      <c r="N251" s="31">
        <f t="shared" ca="1" si="60"/>
        <v>0</v>
      </c>
      <c r="O251" s="52">
        <f t="shared" ca="1" si="61"/>
        <v>0</v>
      </c>
      <c r="P251" s="31">
        <f t="shared" ca="1" si="62"/>
        <v>0</v>
      </c>
      <c r="Q251" s="31">
        <f t="shared" ca="1" si="63"/>
        <v>0</v>
      </c>
      <c r="R251" s="19">
        <f t="shared" ca="1" si="64"/>
        <v>4.6200364799446432E-3</v>
      </c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</row>
    <row r="252" spans="1:35">
      <c r="A252" s="87"/>
      <c r="B252" s="87"/>
      <c r="C252" s="87"/>
      <c r="D252" s="89">
        <f t="shared" si="50"/>
        <v>0</v>
      </c>
      <c r="E252" s="89">
        <f t="shared" si="51"/>
        <v>0</v>
      </c>
      <c r="F252" s="31">
        <f t="shared" si="52"/>
        <v>0</v>
      </c>
      <c r="G252" s="31">
        <f t="shared" si="53"/>
        <v>0</v>
      </c>
      <c r="H252" s="31">
        <f t="shared" si="54"/>
        <v>0</v>
      </c>
      <c r="I252" s="31">
        <f t="shared" si="55"/>
        <v>0</v>
      </c>
      <c r="J252" s="31">
        <f t="shared" si="56"/>
        <v>0</v>
      </c>
      <c r="K252" s="31">
        <f t="shared" si="57"/>
        <v>0</v>
      </c>
      <c r="L252" s="31">
        <f t="shared" si="58"/>
        <v>0</v>
      </c>
      <c r="M252" s="31">
        <f t="shared" ca="1" si="59"/>
        <v>-4.6200364799446432E-3</v>
      </c>
      <c r="N252" s="31">
        <f t="shared" ca="1" si="60"/>
        <v>0</v>
      </c>
      <c r="O252" s="52">
        <f t="shared" ca="1" si="61"/>
        <v>0</v>
      </c>
      <c r="P252" s="31">
        <f t="shared" ca="1" si="62"/>
        <v>0</v>
      </c>
      <c r="Q252" s="31">
        <f t="shared" ca="1" si="63"/>
        <v>0</v>
      </c>
      <c r="R252" s="19">
        <f t="shared" ca="1" si="64"/>
        <v>4.6200364799446432E-3</v>
      </c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5">
      <c r="A253" s="87"/>
      <c r="B253" s="87"/>
      <c r="C253" s="87"/>
      <c r="D253" s="89">
        <f t="shared" si="50"/>
        <v>0</v>
      </c>
      <c r="E253" s="89">
        <f t="shared" si="51"/>
        <v>0</v>
      </c>
      <c r="F253" s="31">
        <f t="shared" si="52"/>
        <v>0</v>
      </c>
      <c r="G253" s="31">
        <f t="shared" si="53"/>
        <v>0</v>
      </c>
      <c r="H253" s="31">
        <f t="shared" si="54"/>
        <v>0</v>
      </c>
      <c r="I253" s="31">
        <f t="shared" si="55"/>
        <v>0</v>
      </c>
      <c r="J253" s="31">
        <f t="shared" si="56"/>
        <v>0</v>
      </c>
      <c r="K253" s="31">
        <f t="shared" si="57"/>
        <v>0</v>
      </c>
      <c r="L253" s="31">
        <f t="shared" si="58"/>
        <v>0</v>
      </c>
      <c r="M253" s="31">
        <f t="shared" ca="1" si="59"/>
        <v>-4.6200364799446432E-3</v>
      </c>
      <c r="N253" s="31">
        <f t="shared" ca="1" si="60"/>
        <v>0</v>
      </c>
      <c r="O253" s="52">
        <f t="shared" ca="1" si="61"/>
        <v>0</v>
      </c>
      <c r="P253" s="31">
        <f t="shared" ca="1" si="62"/>
        <v>0</v>
      </c>
      <c r="Q253" s="31">
        <f t="shared" ca="1" si="63"/>
        <v>0</v>
      </c>
      <c r="R253" s="19">
        <f t="shared" ca="1" si="64"/>
        <v>4.6200364799446432E-3</v>
      </c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</row>
    <row r="254" spans="1:35">
      <c r="A254" s="87"/>
      <c r="B254" s="87"/>
      <c r="C254" s="87"/>
      <c r="D254" s="89">
        <f t="shared" si="50"/>
        <v>0</v>
      </c>
      <c r="E254" s="89">
        <f t="shared" si="51"/>
        <v>0</v>
      </c>
      <c r="F254" s="31">
        <f t="shared" si="52"/>
        <v>0</v>
      </c>
      <c r="G254" s="31">
        <f t="shared" si="53"/>
        <v>0</v>
      </c>
      <c r="H254" s="31">
        <f t="shared" si="54"/>
        <v>0</v>
      </c>
      <c r="I254" s="31">
        <f t="shared" si="55"/>
        <v>0</v>
      </c>
      <c r="J254" s="31">
        <f t="shared" si="56"/>
        <v>0</v>
      </c>
      <c r="K254" s="31">
        <f t="shared" si="57"/>
        <v>0</v>
      </c>
      <c r="L254" s="31">
        <f t="shared" si="58"/>
        <v>0</v>
      </c>
      <c r="M254" s="31">
        <f t="shared" ca="1" si="59"/>
        <v>-4.6200364799446432E-3</v>
      </c>
      <c r="N254" s="31">
        <f t="shared" ca="1" si="60"/>
        <v>0</v>
      </c>
      <c r="O254" s="52">
        <f t="shared" ca="1" si="61"/>
        <v>0</v>
      </c>
      <c r="P254" s="31">
        <f t="shared" ca="1" si="62"/>
        <v>0</v>
      </c>
      <c r="Q254" s="31">
        <f t="shared" ca="1" si="63"/>
        <v>0</v>
      </c>
      <c r="R254" s="19">
        <f t="shared" ca="1" si="64"/>
        <v>4.6200364799446432E-3</v>
      </c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</row>
    <row r="255" spans="1:35">
      <c r="A255" s="87"/>
      <c r="B255" s="87"/>
      <c r="C255" s="87"/>
      <c r="D255" s="89">
        <f t="shared" si="50"/>
        <v>0</v>
      </c>
      <c r="E255" s="89">
        <f t="shared" si="51"/>
        <v>0</v>
      </c>
      <c r="F255" s="31">
        <f t="shared" si="52"/>
        <v>0</v>
      </c>
      <c r="G255" s="31">
        <f t="shared" si="53"/>
        <v>0</v>
      </c>
      <c r="H255" s="31">
        <f t="shared" si="54"/>
        <v>0</v>
      </c>
      <c r="I255" s="31">
        <f t="shared" si="55"/>
        <v>0</v>
      </c>
      <c r="J255" s="31">
        <f t="shared" si="56"/>
        <v>0</v>
      </c>
      <c r="K255" s="31">
        <f t="shared" si="57"/>
        <v>0</v>
      </c>
      <c r="L255" s="31">
        <f t="shared" si="58"/>
        <v>0</v>
      </c>
      <c r="M255" s="31">
        <f t="shared" ca="1" si="59"/>
        <v>-4.6200364799446432E-3</v>
      </c>
      <c r="N255" s="31">
        <f t="shared" ca="1" si="60"/>
        <v>0</v>
      </c>
      <c r="O255" s="52">
        <f t="shared" ca="1" si="61"/>
        <v>0</v>
      </c>
      <c r="P255" s="31">
        <f t="shared" ca="1" si="62"/>
        <v>0</v>
      </c>
      <c r="Q255" s="31">
        <f t="shared" ca="1" si="63"/>
        <v>0</v>
      </c>
      <c r="R255" s="19">
        <f t="shared" ca="1" si="64"/>
        <v>4.6200364799446432E-3</v>
      </c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</row>
    <row r="256" spans="1:35">
      <c r="A256" s="87"/>
      <c r="B256" s="87"/>
      <c r="C256" s="87"/>
      <c r="D256" s="89">
        <f t="shared" si="50"/>
        <v>0</v>
      </c>
      <c r="E256" s="89">
        <f t="shared" si="51"/>
        <v>0</v>
      </c>
      <c r="F256" s="31">
        <f t="shared" si="52"/>
        <v>0</v>
      </c>
      <c r="G256" s="31">
        <f t="shared" si="53"/>
        <v>0</v>
      </c>
      <c r="H256" s="31">
        <f t="shared" si="54"/>
        <v>0</v>
      </c>
      <c r="I256" s="31">
        <f t="shared" si="55"/>
        <v>0</v>
      </c>
      <c r="J256" s="31">
        <f t="shared" si="56"/>
        <v>0</v>
      </c>
      <c r="K256" s="31">
        <f t="shared" si="57"/>
        <v>0</v>
      </c>
      <c r="L256" s="31">
        <f t="shared" si="58"/>
        <v>0</v>
      </c>
      <c r="M256" s="31">
        <f t="shared" ca="1" si="59"/>
        <v>-4.6200364799446432E-3</v>
      </c>
      <c r="N256" s="31">
        <f t="shared" ca="1" si="60"/>
        <v>0</v>
      </c>
      <c r="O256" s="52">
        <f t="shared" ca="1" si="61"/>
        <v>0</v>
      </c>
      <c r="P256" s="31">
        <f t="shared" ca="1" si="62"/>
        <v>0</v>
      </c>
      <c r="Q256" s="31">
        <f t="shared" ca="1" si="63"/>
        <v>0</v>
      </c>
      <c r="R256" s="19">
        <f t="shared" ca="1" si="64"/>
        <v>4.6200364799446432E-3</v>
      </c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</row>
    <row r="257" spans="1:35">
      <c r="A257" s="87"/>
      <c r="B257" s="87"/>
      <c r="C257" s="87"/>
      <c r="D257" s="89">
        <f t="shared" si="50"/>
        <v>0</v>
      </c>
      <c r="E257" s="89">
        <f t="shared" si="51"/>
        <v>0</v>
      </c>
      <c r="F257" s="31">
        <f t="shared" si="52"/>
        <v>0</v>
      </c>
      <c r="G257" s="31">
        <f t="shared" si="53"/>
        <v>0</v>
      </c>
      <c r="H257" s="31">
        <f t="shared" si="54"/>
        <v>0</v>
      </c>
      <c r="I257" s="31">
        <f t="shared" si="55"/>
        <v>0</v>
      </c>
      <c r="J257" s="31">
        <f t="shared" si="56"/>
        <v>0</v>
      </c>
      <c r="K257" s="31">
        <f t="shared" si="57"/>
        <v>0</v>
      </c>
      <c r="L257" s="31">
        <f t="shared" si="58"/>
        <v>0</v>
      </c>
      <c r="M257" s="31">
        <f t="shared" ca="1" si="59"/>
        <v>-4.6200364799446432E-3</v>
      </c>
      <c r="N257" s="31">
        <f t="shared" ca="1" si="60"/>
        <v>0</v>
      </c>
      <c r="O257" s="52">
        <f t="shared" ca="1" si="61"/>
        <v>0</v>
      </c>
      <c r="P257" s="31">
        <f t="shared" ca="1" si="62"/>
        <v>0</v>
      </c>
      <c r="Q257" s="31">
        <f t="shared" ca="1" si="63"/>
        <v>0</v>
      </c>
      <c r="R257" s="19">
        <f t="shared" ca="1" si="64"/>
        <v>4.6200364799446432E-3</v>
      </c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5">
      <c r="A258" s="87"/>
      <c r="B258" s="87"/>
      <c r="C258" s="87"/>
      <c r="D258" s="89">
        <f t="shared" si="50"/>
        <v>0</v>
      </c>
      <c r="E258" s="89">
        <f t="shared" si="51"/>
        <v>0</v>
      </c>
      <c r="F258" s="31">
        <f t="shared" si="52"/>
        <v>0</v>
      </c>
      <c r="G258" s="31">
        <f t="shared" si="53"/>
        <v>0</v>
      </c>
      <c r="H258" s="31">
        <f t="shared" si="54"/>
        <v>0</v>
      </c>
      <c r="I258" s="31">
        <f t="shared" si="55"/>
        <v>0</v>
      </c>
      <c r="J258" s="31">
        <f t="shared" si="56"/>
        <v>0</v>
      </c>
      <c r="K258" s="31">
        <f t="shared" si="57"/>
        <v>0</v>
      </c>
      <c r="L258" s="31">
        <f t="shared" si="58"/>
        <v>0</v>
      </c>
      <c r="M258" s="31">
        <f t="shared" ca="1" si="59"/>
        <v>-4.6200364799446432E-3</v>
      </c>
      <c r="N258" s="31">
        <f t="shared" ca="1" si="60"/>
        <v>0</v>
      </c>
      <c r="O258" s="52">
        <f t="shared" ca="1" si="61"/>
        <v>0</v>
      </c>
      <c r="P258" s="31">
        <f t="shared" ca="1" si="62"/>
        <v>0</v>
      </c>
      <c r="Q258" s="31">
        <f t="shared" ca="1" si="63"/>
        <v>0</v>
      </c>
      <c r="R258" s="19">
        <f t="shared" ca="1" si="64"/>
        <v>4.6200364799446432E-3</v>
      </c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5">
      <c r="A259" s="87"/>
      <c r="B259" s="87"/>
      <c r="C259" s="87"/>
      <c r="D259" s="89">
        <f t="shared" si="50"/>
        <v>0</v>
      </c>
      <c r="E259" s="89">
        <f t="shared" si="51"/>
        <v>0</v>
      </c>
      <c r="F259" s="31">
        <f t="shared" si="52"/>
        <v>0</v>
      </c>
      <c r="G259" s="31">
        <f t="shared" si="53"/>
        <v>0</v>
      </c>
      <c r="H259" s="31">
        <f t="shared" si="54"/>
        <v>0</v>
      </c>
      <c r="I259" s="31">
        <f t="shared" si="55"/>
        <v>0</v>
      </c>
      <c r="J259" s="31">
        <f t="shared" si="56"/>
        <v>0</v>
      </c>
      <c r="K259" s="31">
        <f t="shared" si="57"/>
        <v>0</v>
      </c>
      <c r="L259" s="31">
        <f t="shared" si="58"/>
        <v>0</v>
      </c>
      <c r="M259" s="31">
        <f t="shared" ca="1" si="59"/>
        <v>-4.6200364799446432E-3</v>
      </c>
      <c r="N259" s="31">
        <f t="shared" ca="1" si="60"/>
        <v>0</v>
      </c>
      <c r="O259" s="52">
        <f t="shared" ca="1" si="61"/>
        <v>0</v>
      </c>
      <c r="P259" s="31">
        <f t="shared" ca="1" si="62"/>
        <v>0</v>
      </c>
      <c r="Q259" s="31">
        <f t="shared" ca="1" si="63"/>
        <v>0</v>
      </c>
      <c r="R259" s="19">
        <f t="shared" ca="1" si="64"/>
        <v>4.6200364799446432E-3</v>
      </c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</row>
    <row r="260" spans="1:35">
      <c r="A260" s="87"/>
      <c r="B260" s="87"/>
      <c r="C260" s="87"/>
      <c r="D260" s="89">
        <f t="shared" si="50"/>
        <v>0</v>
      </c>
      <c r="E260" s="89">
        <f t="shared" si="51"/>
        <v>0</v>
      </c>
      <c r="F260" s="31">
        <f t="shared" si="52"/>
        <v>0</v>
      </c>
      <c r="G260" s="31">
        <f t="shared" si="53"/>
        <v>0</v>
      </c>
      <c r="H260" s="31">
        <f t="shared" si="54"/>
        <v>0</v>
      </c>
      <c r="I260" s="31">
        <f t="shared" si="55"/>
        <v>0</v>
      </c>
      <c r="J260" s="31">
        <f t="shared" si="56"/>
        <v>0</v>
      </c>
      <c r="K260" s="31">
        <f t="shared" si="57"/>
        <v>0</v>
      </c>
      <c r="L260" s="31">
        <f t="shared" si="58"/>
        <v>0</v>
      </c>
      <c r="M260" s="31">
        <f t="shared" ca="1" si="59"/>
        <v>-4.6200364799446432E-3</v>
      </c>
      <c r="N260" s="31">
        <f t="shared" ca="1" si="60"/>
        <v>0</v>
      </c>
      <c r="O260" s="52">
        <f t="shared" ca="1" si="61"/>
        <v>0</v>
      </c>
      <c r="P260" s="31">
        <f t="shared" ca="1" si="62"/>
        <v>0</v>
      </c>
      <c r="Q260" s="31">
        <f t="shared" ca="1" si="63"/>
        <v>0</v>
      </c>
      <c r="R260" s="19">
        <f t="shared" ca="1" si="64"/>
        <v>4.6200364799446432E-3</v>
      </c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</row>
    <row r="261" spans="1:35">
      <c r="A261" s="87"/>
      <c r="B261" s="87"/>
      <c r="C261" s="87"/>
      <c r="D261" s="89">
        <f t="shared" si="50"/>
        <v>0</v>
      </c>
      <c r="E261" s="89">
        <f t="shared" si="51"/>
        <v>0</v>
      </c>
      <c r="F261" s="31">
        <f t="shared" si="52"/>
        <v>0</v>
      </c>
      <c r="G261" s="31">
        <f t="shared" si="53"/>
        <v>0</v>
      </c>
      <c r="H261" s="31">
        <f t="shared" si="54"/>
        <v>0</v>
      </c>
      <c r="I261" s="31">
        <f t="shared" si="55"/>
        <v>0</v>
      </c>
      <c r="J261" s="31">
        <f t="shared" si="56"/>
        <v>0</v>
      </c>
      <c r="K261" s="31">
        <f t="shared" si="57"/>
        <v>0</v>
      </c>
      <c r="L261" s="31">
        <f t="shared" si="58"/>
        <v>0</v>
      </c>
      <c r="M261" s="31">
        <f t="shared" ca="1" si="59"/>
        <v>-4.6200364799446432E-3</v>
      </c>
      <c r="N261" s="31">
        <f t="shared" ca="1" si="60"/>
        <v>0</v>
      </c>
      <c r="O261" s="52">
        <f t="shared" ca="1" si="61"/>
        <v>0</v>
      </c>
      <c r="P261" s="31">
        <f t="shared" ca="1" si="62"/>
        <v>0</v>
      </c>
      <c r="Q261" s="31">
        <f t="shared" ca="1" si="63"/>
        <v>0</v>
      </c>
      <c r="R261" s="19">
        <f t="shared" ca="1" si="64"/>
        <v>4.6200364799446432E-3</v>
      </c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</row>
    <row r="262" spans="1:35">
      <c r="A262" s="87"/>
      <c r="B262" s="87"/>
      <c r="C262" s="87"/>
      <c r="D262" s="89">
        <f t="shared" si="50"/>
        <v>0</v>
      </c>
      <c r="E262" s="89">
        <f t="shared" si="51"/>
        <v>0</v>
      </c>
      <c r="F262" s="31">
        <f t="shared" si="52"/>
        <v>0</v>
      </c>
      <c r="G262" s="31">
        <f t="shared" si="53"/>
        <v>0</v>
      </c>
      <c r="H262" s="31">
        <f t="shared" si="54"/>
        <v>0</v>
      </c>
      <c r="I262" s="31">
        <f t="shared" si="55"/>
        <v>0</v>
      </c>
      <c r="J262" s="31">
        <f t="shared" si="56"/>
        <v>0</v>
      </c>
      <c r="K262" s="31">
        <f t="shared" si="57"/>
        <v>0</v>
      </c>
      <c r="L262" s="31">
        <f t="shared" si="58"/>
        <v>0</v>
      </c>
      <c r="M262" s="31">
        <f t="shared" ca="1" si="59"/>
        <v>-4.6200364799446432E-3</v>
      </c>
      <c r="N262" s="31">
        <f t="shared" ca="1" si="60"/>
        <v>0</v>
      </c>
      <c r="O262" s="52">
        <f t="shared" ca="1" si="61"/>
        <v>0</v>
      </c>
      <c r="P262" s="31">
        <f t="shared" ca="1" si="62"/>
        <v>0</v>
      </c>
      <c r="Q262" s="31">
        <f t="shared" ca="1" si="63"/>
        <v>0</v>
      </c>
      <c r="R262" s="19">
        <f t="shared" ca="1" si="64"/>
        <v>4.6200364799446432E-3</v>
      </c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</row>
    <row r="263" spans="1:35">
      <c r="A263" s="87"/>
      <c r="B263" s="87"/>
      <c r="C263" s="87"/>
      <c r="D263" s="89">
        <f t="shared" si="50"/>
        <v>0</v>
      </c>
      <c r="E263" s="89">
        <f t="shared" si="51"/>
        <v>0</v>
      </c>
      <c r="F263" s="31">
        <f t="shared" si="52"/>
        <v>0</v>
      </c>
      <c r="G263" s="31">
        <f t="shared" si="53"/>
        <v>0</v>
      </c>
      <c r="H263" s="31">
        <f t="shared" si="54"/>
        <v>0</v>
      </c>
      <c r="I263" s="31">
        <f t="shared" si="55"/>
        <v>0</v>
      </c>
      <c r="J263" s="31">
        <f t="shared" si="56"/>
        <v>0</v>
      </c>
      <c r="K263" s="31">
        <f t="shared" si="57"/>
        <v>0</v>
      </c>
      <c r="L263" s="31">
        <f t="shared" si="58"/>
        <v>0</v>
      </c>
      <c r="M263" s="31">
        <f t="shared" ca="1" si="59"/>
        <v>-4.6200364799446432E-3</v>
      </c>
      <c r="N263" s="31">
        <f t="shared" ca="1" si="60"/>
        <v>0</v>
      </c>
      <c r="O263" s="52">
        <f t="shared" ca="1" si="61"/>
        <v>0</v>
      </c>
      <c r="P263" s="31">
        <f t="shared" ca="1" si="62"/>
        <v>0</v>
      </c>
      <c r="Q263" s="31">
        <f t="shared" ca="1" si="63"/>
        <v>0</v>
      </c>
      <c r="R263" s="19">
        <f t="shared" ca="1" si="64"/>
        <v>4.6200364799446432E-3</v>
      </c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</row>
    <row r="264" spans="1:35">
      <c r="A264" s="87"/>
      <c r="B264" s="87"/>
      <c r="C264" s="87"/>
      <c r="D264" s="89">
        <f t="shared" si="50"/>
        <v>0</v>
      </c>
      <c r="E264" s="89">
        <f t="shared" si="51"/>
        <v>0</v>
      </c>
      <c r="F264" s="31">
        <f t="shared" si="52"/>
        <v>0</v>
      </c>
      <c r="G264" s="31">
        <f t="shared" si="53"/>
        <v>0</v>
      </c>
      <c r="H264" s="31">
        <f t="shared" si="54"/>
        <v>0</v>
      </c>
      <c r="I264" s="31">
        <f t="shared" si="55"/>
        <v>0</v>
      </c>
      <c r="J264" s="31">
        <f t="shared" si="56"/>
        <v>0</v>
      </c>
      <c r="K264" s="31">
        <f t="shared" si="57"/>
        <v>0</v>
      </c>
      <c r="L264" s="31">
        <f t="shared" si="58"/>
        <v>0</v>
      </c>
      <c r="M264" s="31">
        <f t="shared" ca="1" si="59"/>
        <v>-4.6200364799446432E-3</v>
      </c>
      <c r="N264" s="31">
        <f t="shared" ca="1" si="60"/>
        <v>0</v>
      </c>
      <c r="O264" s="52">
        <f t="shared" ca="1" si="61"/>
        <v>0</v>
      </c>
      <c r="P264" s="31">
        <f t="shared" ca="1" si="62"/>
        <v>0</v>
      </c>
      <c r="Q264" s="31">
        <f t="shared" ca="1" si="63"/>
        <v>0</v>
      </c>
      <c r="R264" s="19">
        <f t="shared" ca="1" si="64"/>
        <v>4.6200364799446432E-3</v>
      </c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</row>
    <row r="265" spans="1:35">
      <c r="A265" s="87"/>
      <c r="B265" s="87"/>
      <c r="C265" s="87"/>
      <c r="D265" s="89">
        <f t="shared" si="50"/>
        <v>0</v>
      </c>
      <c r="E265" s="89">
        <f t="shared" si="51"/>
        <v>0</v>
      </c>
      <c r="F265" s="31">
        <f t="shared" si="52"/>
        <v>0</v>
      </c>
      <c r="G265" s="31">
        <f t="shared" si="53"/>
        <v>0</v>
      </c>
      <c r="H265" s="31">
        <f t="shared" si="54"/>
        <v>0</v>
      </c>
      <c r="I265" s="31">
        <f t="shared" si="55"/>
        <v>0</v>
      </c>
      <c r="J265" s="31">
        <f t="shared" si="56"/>
        <v>0</v>
      </c>
      <c r="K265" s="31">
        <f t="shared" si="57"/>
        <v>0</v>
      </c>
      <c r="L265" s="31">
        <f t="shared" si="58"/>
        <v>0</v>
      </c>
      <c r="M265" s="31">
        <f t="shared" ca="1" si="59"/>
        <v>-4.6200364799446432E-3</v>
      </c>
      <c r="N265" s="31">
        <f t="shared" ca="1" si="60"/>
        <v>0</v>
      </c>
      <c r="O265" s="52">
        <f t="shared" ca="1" si="61"/>
        <v>0</v>
      </c>
      <c r="P265" s="31">
        <f t="shared" ca="1" si="62"/>
        <v>0</v>
      </c>
      <c r="Q265" s="31">
        <f t="shared" ca="1" si="63"/>
        <v>0</v>
      </c>
      <c r="R265" s="19">
        <f t="shared" ca="1" si="64"/>
        <v>4.6200364799446432E-3</v>
      </c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</row>
    <row r="266" spans="1:35">
      <c r="A266" s="87"/>
      <c r="B266" s="87"/>
      <c r="C266" s="87"/>
      <c r="D266" s="89">
        <f t="shared" si="50"/>
        <v>0</v>
      </c>
      <c r="E266" s="89">
        <f t="shared" si="51"/>
        <v>0</v>
      </c>
      <c r="F266" s="31">
        <f t="shared" si="52"/>
        <v>0</v>
      </c>
      <c r="G266" s="31">
        <f t="shared" si="53"/>
        <v>0</v>
      </c>
      <c r="H266" s="31">
        <f t="shared" si="54"/>
        <v>0</v>
      </c>
      <c r="I266" s="31">
        <f t="shared" si="55"/>
        <v>0</v>
      </c>
      <c r="J266" s="31">
        <f t="shared" si="56"/>
        <v>0</v>
      </c>
      <c r="K266" s="31">
        <f t="shared" si="57"/>
        <v>0</v>
      </c>
      <c r="L266" s="31">
        <f t="shared" si="58"/>
        <v>0</v>
      </c>
      <c r="M266" s="31">
        <f t="shared" ca="1" si="59"/>
        <v>-4.6200364799446432E-3</v>
      </c>
      <c r="N266" s="31">
        <f t="shared" ca="1" si="60"/>
        <v>0</v>
      </c>
      <c r="O266" s="52">
        <f t="shared" ca="1" si="61"/>
        <v>0</v>
      </c>
      <c r="P266" s="31">
        <f t="shared" ca="1" si="62"/>
        <v>0</v>
      </c>
      <c r="Q266" s="31">
        <f t="shared" ca="1" si="63"/>
        <v>0</v>
      </c>
      <c r="R266" s="19">
        <f t="shared" ca="1" si="64"/>
        <v>4.6200364799446432E-3</v>
      </c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</row>
    <row r="267" spans="1:35">
      <c r="A267" s="87"/>
      <c r="B267" s="87"/>
      <c r="C267" s="87"/>
      <c r="D267" s="89">
        <f t="shared" si="50"/>
        <v>0</v>
      </c>
      <c r="E267" s="89">
        <f t="shared" si="51"/>
        <v>0</v>
      </c>
      <c r="F267" s="31">
        <f t="shared" si="52"/>
        <v>0</v>
      </c>
      <c r="G267" s="31">
        <f t="shared" si="53"/>
        <v>0</v>
      </c>
      <c r="H267" s="31">
        <f t="shared" si="54"/>
        <v>0</v>
      </c>
      <c r="I267" s="31">
        <f t="shared" si="55"/>
        <v>0</v>
      </c>
      <c r="J267" s="31">
        <f t="shared" si="56"/>
        <v>0</v>
      </c>
      <c r="K267" s="31">
        <f t="shared" si="57"/>
        <v>0</v>
      </c>
      <c r="L267" s="31">
        <f t="shared" si="58"/>
        <v>0</v>
      </c>
      <c r="M267" s="31">
        <f t="shared" ca="1" si="59"/>
        <v>-4.6200364799446432E-3</v>
      </c>
      <c r="N267" s="31">
        <f t="shared" ca="1" si="60"/>
        <v>0</v>
      </c>
      <c r="O267" s="52">
        <f t="shared" ca="1" si="61"/>
        <v>0</v>
      </c>
      <c r="P267" s="31">
        <f t="shared" ca="1" si="62"/>
        <v>0</v>
      </c>
      <c r="Q267" s="31">
        <f t="shared" ca="1" si="63"/>
        <v>0</v>
      </c>
      <c r="R267" s="19">
        <f t="shared" ca="1" si="64"/>
        <v>4.6200364799446432E-3</v>
      </c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</row>
    <row r="268" spans="1:35">
      <c r="A268" s="87"/>
      <c r="B268" s="87"/>
      <c r="C268" s="87"/>
      <c r="D268" s="89">
        <f t="shared" si="50"/>
        <v>0</v>
      </c>
      <c r="E268" s="89">
        <f t="shared" si="51"/>
        <v>0</v>
      </c>
      <c r="F268" s="31">
        <f t="shared" si="52"/>
        <v>0</v>
      </c>
      <c r="G268" s="31">
        <f t="shared" si="53"/>
        <v>0</v>
      </c>
      <c r="H268" s="31">
        <f t="shared" si="54"/>
        <v>0</v>
      </c>
      <c r="I268" s="31">
        <f t="shared" si="55"/>
        <v>0</v>
      </c>
      <c r="J268" s="31">
        <f t="shared" si="56"/>
        <v>0</v>
      </c>
      <c r="K268" s="31">
        <f t="shared" si="57"/>
        <v>0</v>
      </c>
      <c r="L268" s="31">
        <f t="shared" si="58"/>
        <v>0</v>
      </c>
      <c r="M268" s="31">
        <f t="shared" ca="1" si="59"/>
        <v>-4.6200364799446432E-3</v>
      </c>
      <c r="N268" s="31">
        <f t="shared" ca="1" si="60"/>
        <v>0</v>
      </c>
      <c r="O268" s="52">
        <f t="shared" ca="1" si="61"/>
        <v>0</v>
      </c>
      <c r="P268" s="31">
        <f t="shared" ca="1" si="62"/>
        <v>0</v>
      </c>
      <c r="Q268" s="31">
        <f t="shared" ca="1" si="63"/>
        <v>0</v>
      </c>
      <c r="R268" s="19">
        <f t="shared" ca="1" si="64"/>
        <v>4.6200364799446432E-3</v>
      </c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</row>
    <row r="269" spans="1:35">
      <c r="A269" s="87"/>
      <c r="B269" s="87"/>
      <c r="C269" s="87"/>
      <c r="D269" s="89">
        <f t="shared" si="50"/>
        <v>0</v>
      </c>
      <c r="E269" s="89">
        <f t="shared" si="51"/>
        <v>0</v>
      </c>
      <c r="F269" s="31">
        <f t="shared" si="52"/>
        <v>0</v>
      </c>
      <c r="G269" s="31">
        <f t="shared" si="53"/>
        <v>0</v>
      </c>
      <c r="H269" s="31">
        <f t="shared" si="54"/>
        <v>0</v>
      </c>
      <c r="I269" s="31">
        <f t="shared" si="55"/>
        <v>0</v>
      </c>
      <c r="J269" s="31">
        <f t="shared" si="56"/>
        <v>0</v>
      </c>
      <c r="K269" s="31">
        <f t="shared" si="57"/>
        <v>0</v>
      </c>
      <c r="L269" s="31">
        <f t="shared" si="58"/>
        <v>0</v>
      </c>
      <c r="M269" s="31">
        <f t="shared" ca="1" si="59"/>
        <v>-4.6200364799446432E-3</v>
      </c>
      <c r="N269" s="31">
        <f t="shared" ca="1" si="60"/>
        <v>0</v>
      </c>
      <c r="O269" s="52">
        <f t="shared" ca="1" si="61"/>
        <v>0</v>
      </c>
      <c r="P269" s="31">
        <f t="shared" ca="1" si="62"/>
        <v>0</v>
      </c>
      <c r="Q269" s="31">
        <f t="shared" ca="1" si="63"/>
        <v>0</v>
      </c>
      <c r="R269" s="19">
        <f t="shared" ca="1" si="64"/>
        <v>4.6200364799446432E-3</v>
      </c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</row>
    <row r="270" spans="1:35">
      <c r="A270" s="87"/>
      <c r="B270" s="87"/>
      <c r="C270" s="87"/>
      <c r="D270" s="89">
        <f t="shared" si="50"/>
        <v>0</v>
      </c>
      <c r="E270" s="89">
        <f t="shared" si="51"/>
        <v>0</v>
      </c>
      <c r="F270" s="31">
        <f t="shared" si="52"/>
        <v>0</v>
      </c>
      <c r="G270" s="31">
        <f t="shared" si="53"/>
        <v>0</v>
      </c>
      <c r="H270" s="31">
        <f t="shared" si="54"/>
        <v>0</v>
      </c>
      <c r="I270" s="31">
        <f t="shared" si="55"/>
        <v>0</v>
      </c>
      <c r="J270" s="31">
        <f t="shared" si="56"/>
        <v>0</v>
      </c>
      <c r="K270" s="31">
        <f t="shared" si="57"/>
        <v>0</v>
      </c>
      <c r="L270" s="31">
        <f t="shared" si="58"/>
        <v>0</v>
      </c>
      <c r="M270" s="31">
        <f t="shared" ca="1" si="59"/>
        <v>-4.6200364799446432E-3</v>
      </c>
      <c r="N270" s="31">
        <f t="shared" ca="1" si="60"/>
        <v>0</v>
      </c>
      <c r="O270" s="52">
        <f t="shared" ca="1" si="61"/>
        <v>0</v>
      </c>
      <c r="P270" s="31">
        <f t="shared" ca="1" si="62"/>
        <v>0</v>
      </c>
      <c r="Q270" s="31">
        <f t="shared" ca="1" si="63"/>
        <v>0</v>
      </c>
      <c r="R270" s="19">
        <f t="shared" ca="1" si="64"/>
        <v>4.6200364799446432E-3</v>
      </c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</row>
    <row r="271" spans="1:35">
      <c r="A271" s="87"/>
      <c r="B271" s="87"/>
      <c r="C271" s="87"/>
      <c r="D271" s="89">
        <f t="shared" si="50"/>
        <v>0</v>
      </c>
      <c r="E271" s="89">
        <f t="shared" si="51"/>
        <v>0</v>
      </c>
      <c r="F271" s="31">
        <f t="shared" si="52"/>
        <v>0</v>
      </c>
      <c r="G271" s="31">
        <f t="shared" si="53"/>
        <v>0</v>
      </c>
      <c r="H271" s="31">
        <f t="shared" si="54"/>
        <v>0</v>
      </c>
      <c r="I271" s="31">
        <f t="shared" si="55"/>
        <v>0</v>
      </c>
      <c r="J271" s="31">
        <f t="shared" si="56"/>
        <v>0</v>
      </c>
      <c r="K271" s="31">
        <f t="shared" si="57"/>
        <v>0</v>
      </c>
      <c r="L271" s="31">
        <f t="shared" si="58"/>
        <v>0</v>
      </c>
      <c r="M271" s="31">
        <f t="shared" ca="1" si="59"/>
        <v>-4.6200364799446432E-3</v>
      </c>
      <c r="N271" s="31">
        <f t="shared" ca="1" si="60"/>
        <v>0</v>
      </c>
      <c r="O271" s="52">
        <f t="shared" ca="1" si="61"/>
        <v>0</v>
      </c>
      <c r="P271" s="31">
        <f t="shared" ca="1" si="62"/>
        <v>0</v>
      </c>
      <c r="Q271" s="31">
        <f t="shared" ca="1" si="63"/>
        <v>0</v>
      </c>
      <c r="R271" s="19">
        <f t="shared" ca="1" si="64"/>
        <v>4.6200364799446432E-3</v>
      </c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</row>
    <row r="272" spans="1:35">
      <c r="A272" s="87"/>
      <c r="B272" s="87"/>
      <c r="C272" s="87"/>
      <c r="D272" s="89">
        <f t="shared" si="50"/>
        <v>0</v>
      </c>
      <c r="E272" s="89">
        <f t="shared" si="51"/>
        <v>0</v>
      </c>
      <c r="F272" s="31">
        <f t="shared" si="52"/>
        <v>0</v>
      </c>
      <c r="G272" s="31">
        <f t="shared" si="53"/>
        <v>0</v>
      </c>
      <c r="H272" s="31">
        <f t="shared" si="54"/>
        <v>0</v>
      </c>
      <c r="I272" s="31">
        <f t="shared" si="55"/>
        <v>0</v>
      </c>
      <c r="J272" s="31">
        <f t="shared" si="56"/>
        <v>0</v>
      </c>
      <c r="K272" s="31">
        <f t="shared" si="57"/>
        <v>0</v>
      </c>
      <c r="L272" s="31">
        <f t="shared" si="58"/>
        <v>0</v>
      </c>
      <c r="M272" s="31">
        <f t="shared" ca="1" si="59"/>
        <v>-4.6200364799446432E-3</v>
      </c>
      <c r="N272" s="31">
        <f t="shared" ca="1" si="60"/>
        <v>0</v>
      </c>
      <c r="O272" s="52">
        <f t="shared" ca="1" si="61"/>
        <v>0</v>
      </c>
      <c r="P272" s="31">
        <f t="shared" ca="1" si="62"/>
        <v>0</v>
      </c>
      <c r="Q272" s="31">
        <f t="shared" ca="1" si="63"/>
        <v>0</v>
      </c>
      <c r="R272" s="19">
        <f t="shared" ca="1" si="64"/>
        <v>4.6200364799446432E-3</v>
      </c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</row>
    <row r="273" spans="1:35">
      <c r="A273" s="87"/>
      <c r="B273" s="87"/>
      <c r="C273" s="87"/>
      <c r="D273" s="89">
        <f t="shared" si="50"/>
        <v>0</v>
      </c>
      <c r="E273" s="89">
        <f t="shared" si="51"/>
        <v>0</v>
      </c>
      <c r="F273" s="31">
        <f t="shared" si="52"/>
        <v>0</v>
      </c>
      <c r="G273" s="31">
        <f t="shared" si="53"/>
        <v>0</v>
      </c>
      <c r="H273" s="31">
        <f t="shared" si="54"/>
        <v>0</v>
      </c>
      <c r="I273" s="31">
        <f t="shared" si="55"/>
        <v>0</v>
      </c>
      <c r="J273" s="31">
        <f t="shared" si="56"/>
        <v>0</v>
      </c>
      <c r="K273" s="31">
        <f t="shared" si="57"/>
        <v>0</v>
      </c>
      <c r="L273" s="31">
        <f t="shared" si="58"/>
        <v>0</v>
      </c>
      <c r="M273" s="31">
        <f t="shared" ca="1" si="59"/>
        <v>-4.6200364799446432E-3</v>
      </c>
      <c r="N273" s="31">
        <f t="shared" ca="1" si="60"/>
        <v>0</v>
      </c>
      <c r="O273" s="52">
        <f t="shared" ca="1" si="61"/>
        <v>0</v>
      </c>
      <c r="P273" s="31">
        <f t="shared" ca="1" si="62"/>
        <v>0</v>
      </c>
      <c r="Q273" s="31">
        <f t="shared" ca="1" si="63"/>
        <v>0</v>
      </c>
      <c r="R273" s="19">
        <f t="shared" ca="1" si="64"/>
        <v>4.6200364799446432E-3</v>
      </c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5">
      <c r="A274" s="87"/>
      <c r="B274" s="87"/>
      <c r="C274" s="87"/>
      <c r="D274" s="89">
        <f t="shared" si="50"/>
        <v>0</v>
      </c>
      <c r="E274" s="89">
        <f t="shared" si="51"/>
        <v>0</v>
      </c>
      <c r="F274" s="31">
        <f t="shared" si="52"/>
        <v>0</v>
      </c>
      <c r="G274" s="31">
        <f t="shared" si="53"/>
        <v>0</v>
      </c>
      <c r="H274" s="31">
        <f t="shared" si="54"/>
        <v>0</v>
      </c>
      <c r="I274" s="31">
        <f t="shared" si="55"/>
        <v>0</v>
      </c>
      <c r="J274" s="31">
        <f t="shared" si="56"/>
        <v>0</v>
      </c>
      <c r="K274" s="31">
        <f t="shared" si="57"/>
        <v>0</v>
      </c>
      <c r="L274" s="31">
        <f t="shared" si="58"/>
        <v>0</v>
      </c>
      <c r="M274" s="31">
        <f t="shared" ca="1" si="59"/>
        <v>-4.6200364799446432E-3</v>
      </c>
      <c r="N274" s="31">
        <f t="shared" ca="1" si="60"/>
        <v>0</v>
      </c>
      <c r="O274" s="52">
        <f t="shared" ca="1" si="61"/>
        <v>0</v>
      </c>
      <c r="P274" s="31">
        <f t="shared" ca="1" si="62"/>
        <v>0</v>
      </c>
      <c r="Q274" s="31">
        <f t="shared" ca="1" si="63"/>
        <v>0</v>
      </c>
      <c r="R274" s="19">
        <f t="shared" ca="1" si="64"/>
        <v>4.6200364799446432E-3</v>
      </c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</row>
    <row r="275" spans="1:35">
      <c r="A275" s="87"/>
      <c r="B275" s="87"/>
      <c r="C275" s="87"/>
      <c r="D275" s="89">
        <f t="shared" si="50"/>
        <v>0</v>
      </c>
      <c r="E275" s="89">
        <f t="shared" si="51"/>
        <v>0</v>
      </c>
      <c r="F275" s="31">
        <f t="shared" si="52"/>
        <v>0</v>
      </c>
      <c r="G275" s="31">
        <f t="shared" si="53"/>
        <v>0</v>
      </c>
      <c r="H275" s="31">
        <f t="shared" si="54"/>
        <v>0</v>
      </c>
      <c r="I275" s="31">
        <f t="shared" si="55"/>
        <v>0</v>
      </c>
      <c r="J275" s="31">
        <f t="shared" si="56"/>
        <v>0</v>
      </c>
      <c r="K275" s="31">
        <f t="shared" si="57"/>
        <v>0</v>
      </c>
      <c r="L275" s="31">
        <f t="shared" si="58"/>
        <v>0</v>
      </c>
      <c r="M275" s="31">
        <f t="shared" ca="1" si="59"/>
        <v>-4.6200364799446432E-3</v>
      </c>
      <c r="N275" s="31">
        <f t="shared" ca="1" si="60"/>
        <v>0</v>
      </c>
      <c r="O275" s="52">
        <f t="shared" ca="1" si="61"/>
        <v>0</v>
      </c>
      <c r="P275" s="31">
        <f t="shared" ca="1" si="62"/>
        <v>0</v>
      </c>
      <c r="Q275" s="31">
        <f t="shared" ca="1" si="63"/>
        <v>0</v>
      </c>
      <c r="R275" s="19">
        <f t="shared" ca="1" si="64"/>
        <v>4.6200364799446432E-3</v>
      </c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</row>
    <row r="276" spans="1:35">
      <c r="A276" s="87"/>
      <c r="B276" s="87"/>
      <c r="C276" s="87"/>
      <c r="D276" s="89">
        <f t="shared" si="50"/>
        <v>0</v>
      </c>
      <c r="E276" s="89">
        <f t="shared" si="51"/>
        <v>0</v>
      </c>
      <c r="F276" s="31">
        <f t="shared" si="52"/>
        <v>0</v>
      </c>
      <c r="G276" s="31">
        <f t="shared" si="53"/>
        <v>0</v>
      </c>
      <c r="H276" s="31">
        <f t="shared" si="54"/>
        <v>0</v>
      </c>
      <c r="I276" s="31">
        <f t="shared" si="55"/>
        <v>0</v>
      </c>
      <c r="J276" s="31">
        <f t="shared" si="56"/>
        <v>0</v>
      </c>
      <c r="K276" s="31">
        <f t="shared" si="57"/>
        <v>0</v>
      </c>
      <c r="L276" s="31">
        <f t="shared" si="58"/>
        <v>0</v>
      </c>
      <c r="M276" s="31">
        <f t="shared" ca="1" si="59"/>
        <v>-4.6200364799446432E-3</v>
      </c>
      <c r="N276" s="31">
        <f t="shared" ca="1" si="60"/>
        <v>0</v>
      </c>
      <c r="O276" s="52">
        <f t="shared" ca="1" si="61"/>
        <v>0</v>
      </c>
      <c r="P276" s="31">
        <f t="shared" ca="1" si="62"/>
        <v>0</v>
      </c>
      <c r="Q276" s="31">
        <f t="shared" ca="1" si="63"/>
        <v>0</v>
      </c>
      <c r="R276" s="19">
        <f t="shared" ca="1" si="64"/>
        <v>4.6200364799446432E-3</v>
      </c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</row>
    <row r="277" spans="1:35">
      <c r="A277" s="87"/>
      <c r="B277" s="87"/>
      <c r="C277" s="87"/>
      <c r="D277" s="89">
        <f t="shared" ref="D277:D337" si="65">A277/A$18</f>
        <v>0</v>
      </c>
      <c r="E277" s="89">
        <f t="shared" ref="E277:E337" si="66">B277/B$18</f>
        <v>0</v>
      </c>
      <c r="F277" s="31">
        <f t="shared" ref="F277:F337" si="67">$C277*D277</f>
        <v>0</v>
      </c>
      <c r="G277" s="31">
        <f t="shared" ref="G277:G337" si="68">$C277*E277</f>
        <v>0</v>
      </c>
      <c r="H277" s="31">
        <f t="shared" ref="H277:H337" si="69">C277*D277*D277</f>
        <v>0</v>
      </c>
      <c r="I277" s="31">
        <f t="shared" ref="I277:I337" si="70">C277*D277*D277*D277</f>
        <v>0</v>
      </c>
      <c r="J277" s="31">
        <f t="shared" ref="J277:J337" si="71">C277*D277*D277*D277*D277</f>
        <v>0</v>
      </c>
      <c r="K277" s="31">
        <f t="shared" ref="K277:K337" si="72">C277*E277*D277</f>
        <v>0</v>
      </c>
      <c r="L277" s="31">
        <f t="shared" ref="L277:L337" si="73">C277*E277*D277*D277</f>
        <v>0</v>
      </c>
      <c r="M277" s="31">
        <f t="shared" ref="M277:M337" ca="1" si="74">+E$4+E$5*D277+E$6*D277^2</f>
        <v>-4.6200364799446432E-3</v>
      </c>
      <c r="N277" s="31">
        <f t="shared" ref="N277:N337" ca="1" si="75">C277*(M277-E277)^2</f>
        <v>0</v>
      </c>
      <c r="O277" s="52">
        <f t="shared" ref="O277:O337" ca="1" si="76">(C277*O$1-O$2*F277+O$3*H277)^2</f>
        <v>0</v>
      </c>
      <c r="P277" s="31">
        <f t="shared" ref="P277:P337" ca="1" si="77">(-C277*O$2+O$4*F277-O$5*H277)^2</f>
        <v>0</v>
      </c>
      <c r="Q277" s="31">
        <f t="shared" ref="Q277:Q337" ca="1" si="78">+(C277*O$3-F277*O$5+H277*O$6)^2</f>
        <v>0</v>
      </c>
      <c r="R277" s="19">
        <f t="shared" ref="R277:R337" ca="1" si="79">+E277-M277</f>
        <v>4.6200364799446432E-3</v>
      </c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</row>
    <row r="278" spans="1:35">
      <c r="A278" s="87"/>
      <c r="B278" s="87"/>
      <c r="C278" s="87"/>
      <c r="D278" s="89">
        <f t="shared" si="65"/>
        <v>0</v>
      </c>
      <c r="E278" s="89">
        <f t="shared" si="66"/>
        <v>0</v>
      </c>
      <c r="F278" s="31">
        <f t="shared" si="67"/>
        <v>0</v>
      </c>
      <c r="G278" s="31">
        <f t="shared" si="68"/>
        <v>0</v>
      </c>
      <c r="H278" s="31">
        <f t="shared" si="69"/>
        <v>0</v>
      </c>
      <c r="I278" s="31">
        <f t="shared" si="70"/>
        <v>0</v>
      </c>
      <c r="J278" s="31">
        <f t="shared" si="71"/>
        <v>0</v>
      </c>
      <c r="K278" s="31">
        <f t="shared" si="72"/>
        <v>0</v>
      </c>
      <c r="L278" s="31">
        <f t="shared" si="73"/>
        <v>0</v>
      </c>
      <c r="M278" s="31">
        <f t="shared" ca="1" si="74"/>
        <v>-4.6200364799446432E-3</v>
      </c>
      <c r="N278" s="31">
        <f t="shared" ca="1" si="75"/>
        <v>0</v>
      </c>
      <c r="O278" s="52">
        <f t="shared" ca="1" si="76"/>
        <v>0</v>
      </c>
      <c r="P278" s="31">
        <f t="shared" ca="1" si="77"/>
        <v>0</v>
      </c>
      <c r="Q278" s="31">
        <f t="shared" ca="1" si="78"/>
        <v>0</v>
      </c>
      <c r="R278" s="19">
        <f t="shared" ca="1" si="79"/>
        <v>4.6200364799446432E-3</v>
      </c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5">
      <c r="A279" s="87"/>
      <c r="B279" s="87"/>
      <c r="C279" s="87"/>
      <c r="D279" s="89">
        <f t="shared" si="65"/>
        <v>0</v>
      </c>
      <c r="E279" s="89">
        <f t="shared" si="66"/>
        <v>0</v>
      </c>
      <c r="F279" s="31">
        <f t="shared" si="67"/>
        <v>0</v>
      </c>
      <c r="G279" s="31">
        <f t="shared" si="68"/>
        <v>0</v>
      </c>
      <c r="H279" s="31">
        <f t="shared" si="69"/>
        <v>0</v>
      </c>
      <c r="I279" s="31">
        <f t="shared" si="70"/>
        <v>0</v>
      </c>
      <c r="J279" s="31">
        <f t="shared" si="71"/>
        <v>0</v>
      </c>
      <c r="K279" s="31">
        <f t="shared" si="72"/>
        <v>0</v>
      </c>
      <c r="L279" s="31">
        <f t="shared" si="73"/>
        <v>0</v>
      </c>
      <c r="M279" s="31">
        <f t="shared" ca="1" si="74"/>
        <v>-4.6200364799446432E-3</v>
      </c>
      <c r="N279" s="31">
        <f t="shared" ca="1" si="75"/>
        <v>0</v>
      </c>
      <c r="O279" s="52">
        <f t="shared" ca="1" si="76"/>
        <v>0</v>
      </c>
      <c r="P279" s="31">
        <f t="shared" ca="1" si="77"/>
        <v>0</v>
      </c>
      <c r="Q279" s="31">
        <f t="shared" ca="1" si="78"/>
        <v>0</v>
      </c>
      <c r="R279" s="19">
        <f t="shared" ca="1" si="79"/>
        <v>4.6200364799446432E-3</v>
      </c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5">
      <c r="A280" s="87"/>
      <c r="B280" s="87"/>
      <c r="C280" s="87"/>
      <c r="D280" s="89">
        <f t="shared" si="65"/>
        <v>0</v>
      </c>
      <c r="E280" s="89">
        <f t="shared" si="66"/>
        <v>0</v>
      </c>
      <c r="F280" s="31">
        <f t="shared" si="67"/>
        <v>0</v>
      </c>
      <c r="G280" s="31">
        <f t="shared" si="68"/>
        <v>0</v>
      </c>
      <c r="H280" s="31">
        <f t="shared" si="69"/>
        <v>0</v>
      </c>
      <c r="I280" s="31">
        <f t="shared" si="70"/>
        <v>0</v>
      </c>
      <c r="J280" s="31">
        <f t="shared" si="71"/>
        <v>0</v>
      </c>
      <c r="K280" s="31">
        <f t="shared" si="72"/>
        <v>0</v>
      </c>
      <c r="L280" s="31">
        <f t="shared" si="73"/>
        <v>0</v>
      </c>
      <c r="M280" s="31">
        <f t="shared" ca="1" si="74"/>
        <v>-4.6200364799446432E-3</v>
      </c>
      <c r="N280" s="31">
        <f t="shared" ca="1" si="75"/>
        <v>0</v>
      </c>
      <c r="O280" s="52">
        <f t="shared" ca="1" si="76"/>
        <v>0</v>
      </c>
      <c r="P280" s="31">
        <f t="shared" ca="1" si="77"/>
        <v>0</v>
      </c>
      <c r="Q280" s="31">
        <f t="shared" ca="1" si="78"/>
        <v>0</v>
      </c>
      <c r="R280" s="19">
        <f t="shared" ca="1" si="79"/>
        <v>4.6200364799446432E-3</v>
      </c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</row>
    <row r="281" spans="1:35">
      <c r="A281" s="87"/>
      <c r="B281" s="87"/>
      <c r="C281" s="87"/>
      <c r="D281" s="89">
        <f t="shared" si="65"/>
        <v>0</v>
      </c>
      <c r="E281" s="89">
        <f t="shared" si="66"/>
        <v>0</v>
      </c>
      <c r="F281" s="31">
        <f t="shared" si="67"/>
        <v>0</v>
      </c>
      <c r="G281" s="31">
        <f t="shared" si="68"/>
        <v>0</v>
      </c>
      <c r="H281" s="31">
        <f t="shared" si="69"/>
        <v>0</v>
      </c>
      <c r="I281" s="31">
        <f t="shared" si="70"/>
        <v>0</v>
      </c>
      <c r="J281" s="31">
        <f t="shared" si="71"/>
        <v>0</v>
      </c>
      <c r="K281" s="31">
        <f t="shared" si="72"/>
        <v>0</v>
      </c>
      <c r="L281" s="31">
        <f t="shared" si="73"/>
        <v>0</v>
      </c>
      <c r="M281" s="31">
        <f t="shared" ca="1" si="74"/>
        <v>-4.6200364799446432E-3</v>
      </c>
      <c r="N281" s="31">
        <f t="shared" ca="1" si="75"/>
        <v>0</v>
      </c>
      <c r="O281" s="52">
        <f t="shared" ca="1" si="76"/>
        <v>0</v>
      </c>
      <c r="P281" s="31">
        <f t="shared" ca="1" si="77"/>
        <v>0</v>
      </c>
      <c r="Q281" s="31">
        <f t="shared" ca="1" si="78"/>
        <v>0</v>
      </c>
      <c r="R281" s="19">
        <f t="shared" ca="1" si="79"/>
        <v>4.6200364799446432E-3</v>
      </c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</row>
    <row r="282" spans="1:35">
      <c r="A282" s="87"/>
      <c r="B282" s="87"/>
      <c r="C282" s="87"/>
      <c r="D282" s="89">
        <f t="shared" si="65"/>
        <v>0</v>
      </c>
      <c r="E282" s="89">
        <f t="shared" si="66"/>
        <v>0</v>
      </c>
      <c r="F282" s="31">
        <f t="shared" si="67"/>
        <v>0</v>
      </c>
      <c r="G282" s="31">
        <f t="shared" si="68"/>
        <v>0</v>
      </c>
      <c r="H282" s="31">
        <f t="shared" si="69"/>
        <v>0</v>
      </c>
      <c r="I282" s="31">
        <f t="shared" si="70"/>
        <v>0</v>
      </c>
      <c r="J282" s="31">
        <f t="shared" si="71"/>
        <v>0</v>
      </c>
      <c r="K282" s="31">
        <f t="shared" si="72"/>
        <v>0</v>
      </c>
      <c r="L282" s="31">
        <f t="shared" si="73"/>
        <v>0</v>
      </c>
      <c r="M282" s="31">
        <f t="shared" ca="1" si="74"/>
        <v>-4.6200364799446432E-3</v>
      </c>
      <c r="N282" s="31">
        <f t="shared" ca="1" si="75"/>
        <v>0</v>
      </c>
      <c r="O282" s="52">
        <f t="shared" ca="1" si="76"/>
        <v>0</v>
      </c>
      <c r="P282" s="31">
        <f t="shared" ca="1" si="77"/>
        <v>0</v>
      </c>
      <c r="Q282" s="31">
        <f t="shared" ca="1" si="78"/>
        <v>0</v>
      </c>
      <c r="R282" s="19">
        <f t="shared" ca="1" si="79"/>
        <v>4.6200364799446432E-3</v>
      </c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</row>
    <row r="283" spans="1:35">
      <c r="A283" s="87"/>
      <c r="B283" s="87"/>
      <c r="C283" s="87"/>
      <c r="D283" s="89">
        <f t="shared" si="65"/>
        <v>0</v>
      </c>
      <c r="E283" s="89">
        <f t="shared" si="66"/>
        <v>0</v>
      </c>
      <c r="F283" s="31">
        <f t="shared" si="67"/>
        <v>0</v>
      </c>
      <c r="G283" s="31">
        <f t="shared" si="68"/>
        <v>0</v>
      </c>
      <c r="H283" s="31">
        <f t="shared" si="69"/>
        <v>0</v>
      </c>
      <c r="I283" s="31">
        <f t="shared" si="70"/>
        <v>0</v>
      </c>
      <c r="J283" s="31">
        <f t="shared" si="71"/>
        <v>0</v>
      </c>
      <c r="K283" s="31">
        <f t="shared" si="72"/>
        <v>0</v>
      </c>
      <c r="L283" s="31">
        <f t="shared" si="73"/>
        <v>0</v>
      </c>
      <c r="M283" s="31">
        <f t="shared" ca="1" si="74"/>
        <v>-4.6200364799446432E-3</v>
      </c>
      <c r="N283" s="31">
        <f t="shared" ca="1" si="75"/>
        <v>0</v>
      </c>
      <c r="O283" s="52">
        <f t="shared" ca="1" si="76"/>
        <v>0</v>
      </c>
      <c r="P283" s="31">
        <f t="shared" ca="1" si="77"/>
        <v>0</v>
      </c>
      <c r="Q283" s="31">
        <f t="shared" ca="1" si="78"/>
        <v>0</v>
      </c>
      <c r="R283" s="19">
        <f t="shared" ca="1" si="79"/>
        <v>4.6200364799446432E-3</v>
      </c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</row>
    <row r="284" spans="1:35">
      <c r="A284" s="87"/>
      <c r="B284" s="87"/>
      <c r="C284" s="87"/>
      <c r="D284" s="89">
        <f t="shared" si="65"/>
        <v>0</v>
      </c>
      <c r="E284" s="89">
        <f t="shared" si="66"/>
        <v>0</v>
      </c>
      <c r="F284" s="31">
        <f t="shared" si="67"/>
        <v>0</v>
      </c>
      <c r="G284" s="31">
        <f t="shared" si="68"/>
        <v>0</v>
      </c>
      <c r="H284" s="31">
        <f t="shared" si="69"/>
        <v>0</v>
      </c>
      <c r="I284" s="31">
        <f t="shared" si="70"/>
        <v>0</v>
      </c>
      <c r="J284" s="31">
        <f t="shared" si="71"/>
        <v>0</v>
      </c>
      <c r="K284" s="31">
        <f t="shared" si="72"/>
        <v>0</v>
      </c>
      <c r="L284" s="31">
        <f t="shared" si="73"/>
        <v>0</v>
      </c>
      <c r="M284" s="31">
        <f t="shared" ca="1" si="74"/>
        <v>-4.6200364799446432E-3</v>
      </c>
      <c r="N284" s="31">
        <f t="shared" ca="1" si="75"/>
        <v>0</v>
      </c>
      <c r="O284" s="52">
        <f t="shared" ca="1" si="76"/>
        <v>0</v>
      </c>
      <c r="P284" s="31">
        <f t="shared" ca="1" si="77"/>
        <v>0</v>
      </c>
      <c r="Q284" s="31">
        <f t="shared" ca="1" si="78"/>
        <v>0</v>
      </c>
      <c r="R284" s="19">
        <f t="shared" ca="1" si="79"/>
        <v>4.6200364799446432E-3</v>
      </c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</row>
    <row r="285" spans="1:35">
      <c r="A285" s="87"/>
      <c r="B285" s="87"/>
      <c r="C285" s="87"/>
      <c r="D285" s="89">
        <f t="shared" si="65"/>
        <v>0</v>
      </c>
      <c r="E285" s="89">
        <f t="shared" si="66"/>
        <v>0</v>
      </c>
      <c r="F285" s="31">
        <f t="shared" si="67"/>
        <v>0</v>
      </c>
      <c r="G285" s="31">
        <f t="shared" si="68"/>
        <v>0</v>
      </c>
      <c r="H285" s="31">
        <f t="shared" si="69"/>
        <v>0</v>
      </c>
      <c r="I285" s="31">
        <f t="shared" si="70"/>
        <v>0</v>
      </c>
      <c r="J285" s="31">
        <f t="shared" si="71"/>
        <v>0</v>
      </c>
      <c r="K285" s="31">
        <f t="shared" si="72"/>
        <v>0</v>
      </c>
      <c r="L285" s="31">
        <f t="shared" si="73"/>
        <v>0</v>
      </c>
      <c r="M285" s="31">
        <f t="shared" ca="1" si="74"/>
        <v>-4.6200364799446432E-3</v>
      </c>
      <c r="N285" s="31">
        <f t="shared" ca="1" si="75"/>
        <v>0</v>
      </c>
      <c r="O285" s="52">
        <f t="shared" ca="1" si="76"/>
        <v>0</v>
      </c>
      <c r="P285" s="31">
        <f t="shared" ca="1" si="77"/>
        <v>0</v>
      </c>
      <c r="Q285" s="31">
        <f t="shared" ca="1" si="78"/>
        <v>0</v>
      </c>
      <c r="R285" s="19">
        <f t="shared" ca="1" si="79"/>
        <v>4.6200364799446432E-3</v>
      </c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</row>
    <row r="286" spans="1:35">
      <c r="A286" s="87"/>
      <c r="B286" s="87"/>
      <c r="C286" s="87"/>
      <c r="D286" s="89">
        <f t="shared" si="65"/>
        <v>0</v>
      </c>
      <c r="E286" s="89">
        <f t="shared" si="66"/>
        <v>0</v>
      </c>
      <c r="F286" s="31">
        <f t="shared" si="67"/>
        <v>0</v>
      </c>
      <c r="G286" s="31">
        <f t="shared" si="68"/>
        <v>0</v>
      </c>
      <c r="H286" s="31">
        <f t="shared" si="69"/>
        <v>0</v>
      </c>
      <c r="I286" s="31">
        <f t="shared" si="70"/>
        <v>0</v>
      </c>
      <c r="J286" s="31">
        <f t="shared" si="71"/>
        <v>0</v>
      </c>
      <c r="K286" s="31">
        <f t="shared" si="72"/>
        <v>0</v>
      </c>
      <c r="L286" s="31">
        <f t="shared" si="73"/>
        <v>0</v>
      </c>
      <c r="M286" s="31">
        <f t="shared" ca="1" si="74"/>
        <v>-4.6200364799446432E-3</v>
      </c>
      <c r="N286" s="31">
        <f t="shared" ca="1" si="75"/>
        <v>0</v>
      </c>
      <c r="O286" s="52">
        <f t="shared" ca="1" si="76"/>
        <v>0</v>
      </c>
      <c r="P286" s="31">
        <f t="shared" ca="1" si="77"/>
        <v>0</v>
      </c>
      <c r="Q286" s="31">
        <f t="shared" ca="1" si="78"/>
        <v>0</v>
      </c>
      <c r="R286" s="19">
        <f t="shared" ca="1" si="79"/>
        <v>4.6200364799446432E-3</v>
      </c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</row>
    <row r="287" spans="1:35">
      <c r="A287" s="87"/>
      <c r="B287" s="87"/>
      <c r="C287" s="87"/>
      <c r="D287" s="89">
        <f t="shared" si="65"/>
        <v>0</v>
      </c>
      <c r="E287" s="89">
        <f t="shared" si="66"/>
        <v>0</v>
      </c>
      <c r="F287" s="31">
        <f t="shared" si="67"/>
        <v>0</v>
      </c>
      <c r="G287" s="31">
        <f t="shared" si="68"/>
        <v>0</v>
      </c>
      <c r="H287" s="31">
        <f t="shared" si="69"/>
        <v>0</v>
      </c>
      <c r="I287" s="31">
        <f t="shared" si="70"/>
        <v>0</v>
      </c>
      <c r="J287" s="31">
        <f t="shared" si="71"/>
        <v>0</v>
      </c>
      <c r="K287" s="31">
        <f t="shared" si="72"/>
        <v>0</v>
      </c>
      <c r="L287" s="31">
        <f t="shared" si="73"/>
        <v>0</v>
      </c>
      <c r="M287" s="31">
        <f t="shared" ca="1" si="74"/>
        <v>-4.6200364799446432E-3</v>
      </c>
      <c r="N287" s="31">
        <f t="shared" ca="1" si="75"/>
        <v>0</v>
      </c>
      <c r="O287" s="52">
        <f t="shared" ca="1" si="76"/>
        <v>0</v>
      </c>
      <c r="P287" s="31">
        <f t="shared" ca="1" si="77"/>
        <v>0</v>
      </c>
      <c r="Q287" s="31">
        <f t="shared" ca="1" si="78"/>
        <v>0</v>
      </c>
      <c r="R287" s="19">
        <f t="shared" ca="1" si="79"/>
        <v>4.6200364799446432E-3</v>
      </c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</row>
    <row r="288" spans="1:35">
      <c r="A288" s="87"/>
      <c r="B288" s="87"/>
      <c r="C288" s="87"/>
      <c r="D288" s="89">
        <f t="shared" si="65"/>
        <v>0</v>
      </c>
      <c r="E288" s="89">
        <f t="shared" si="66"/>
        <v>0</v>
      </c>
      <c r="F288" s="31">
        <f t="shared" si="67"/>
        <v>0</v>
      </c>
      <c r="G288" s="31">
        <f t="shared" si="68"/>
        <v>0</v>
      </c>
      <c r="H288" s="31">
        <f t="shared" si="69"/>
        <v>0</v>
      </c>
      <c r="I288" s="31">
        <f t="shared" si="70"/>
        <v>0</v>
      </c>
      <c r="J288" s="31">
        <f t="shared" si="71"/>
        <v>0</v>
      </c>
      <c r="K288" s="31">
        <f t="shared" si="72"/>
        <v>0</v>
      </c>
      <c r="L288" s="31">
        <f t="shared" si="73"/>
        <v>0</v>
      </c>
      <c r="M288" s="31">
        <f t="shared" ca="1" si="74"/>
        <v>-4.6200364799446432E-3</v>
      </c>
      <c r="N288" s="31">
        <f t="shared" ca="1" si="75"/>
        <v>0</v>
      </c>
      <c r="O288" s="52">
        <f t="shared" ca="1" si="76"/>
        <v>0</v>
      </c>
      <c r="P288" s="31">
        <f t="shared" ca="1" si="77"/>
        <v>0</v>
      </c>
      <c r="Q288" s="31">
        <f t="shared" ca="1" si="78"/>
        <v>0</v>
      </c>
      <c r="R288" s="19">
        <f t="shared" ca="1" si="79"/>
        <v>4.6200364799446432E-3</v>
      </c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</row>
    <row r="289" spans="1:35">
      <c r="A289" s="87"/>
      <c r="B289" s="87"/>
      <c r="C289" s="87"/>
      <c r="D289" s="89">
        <f t="shared" si="65"/>
        <v>0</v>
      </c>
      <c r="E289" s="89">
        <f t="shared" si="66"/>
        <v>0</v>
      </c>
      <c r="F289" s="31">
        <f t="shared" si="67"/>
        <v>0</v>
      </c>
      <c r="G289" s="31">
        <f t="shared" si="68"/>
        <v>0</v>
      </c>
      <c r="H289" s="31">
        <f t="shared" si="69"/>
        <v>0</v>
      </c>
      <c r="I289" s="31">
        <f t="shared" si="70"/>
        <v>0</v>
      </c>
      <c r="J289" s="31">
        <f t="shared" si="71"/>
        <v>0</v>
      </c>
      <c r="K289" s="31">
        <f t="shared" si="72"/>
        <v>0</v>
      </c>
      <c r="L289" s="31">
        <f t="shared" si="73"/>
        <v>0</v>
      </c>
      <c r="M289" s="31">
        <f t="shared" ca="1" si="74"/>
        <v>-4.6200364799446432E-3</v>
      </c>
      <c r="N289" s="31">
        <f t="shared" ca="1" si="75"/>
        <v>0</v>
      </c>
      <c r="O289" s="52">
        <f t="shared" ca="1" si="76"/>
        <v>0</v>
      </c>
      <c r="P289" s="31">
        <f t="shared" ca="1" si="77"/>
        <v>0</v>
      </c>
      <c r="Q289" s="31">
        <f t="shared" ca="1" si="78"/>
        <v>0</v>
      </c>
      <c r="R289" s="19">
        <f t="shared" ca="1" si="79"/>
        <v>4.6200364799446432E-3</v>
      </c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</row>
    <row r="290" spans="1:35">
      <c r="A290" s="87"/>
      <c r="B290" s="87"/>
      <c r="C290" s="87"/>
      <c r="D290" s="89">
        <f t="shared" si="65"/>
        <v>0</v>
      </c>
      <c r="E290" s="89">
        <f t="shared" si="66"/>
        <v>0</v>
      </c>
      <c r="F290" s="31">
        <f t="shared" si="67"/>
        <v>0</v>
      </c>
      <c r="G290" s="31">
        <f t="shared" si="68"/>
        <v>0</v>
      </c>
      <c r="H290" s="31">
        <f t="shared" si="69"/>
        <v>0</v>
      </c>
      <c r="I290" s="31">
        <f t="shared" si="70"/>
        <v>0</v>
      </c>
      <c r="J290" s="31">
        <f t="shared" si="71"/>
        <v>0</v>
      </c>
      <c r="K290" s="31">
        <f t="shared" si="72"/>
        <v>0</v>
      </c>
      <c r="L290" s="31">
        <f t="shared" si="73"/>
        <v>0</v>
      </c>
      <c r="M290" s="31">
        <f t="shared" ca="1" si="74"/>
        <v>-4.6200364799446432E-3</v>
      </c>
      <c r="N290" s="31">
        <f t="shared" ca="1" si="75"/>
        <v>0</v>
      </c>
      <c r="O290" s="52">
        <f t="shared" ca="1" si="76"/>
        <v>0</v>
      </c>
      <c r="P290" s="31">
        <f t="shared" ca="1" si="77"/>
        <v>0</v>
      </c>
      <c r="Q290" s="31">
        <f t="shared" ca="1" si="78"/>
        <v>0</v>
      </c>
      <c r="R290" s="19">
        <f t="shared" ca="1" si="79"/>
        <v>4.6200364799446432E-3</v>
      </c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</row>
    <row r="291" spans="1:35">
      <c r="A291" s="87"/>
      <c r="B291" s="87"/>
      <c r="C291" s="87"/>
      <c r="D291" s="89">
        <f t="shared" si="65"/>
        <v>0</v>
      </c>
      <c r="E291" s="89">
        <f t="shared" si="66"/>
        <v>0</v>
      </c>
      <c r="F291" s="31">
        <f t="shared" si="67"/>
        <v>0</v>
      </c>
      <c r="G291" s="31">
        <f t="shared" si="68"/>
        <v>0</v>
      </c>
      <c r="H291" s="31">
        <f t="shared" si="69"/>
        <v>0</v>
      </c>
      <c r="I291" s="31">
        <f t="shared" si="70"/>
        <v>0</v>
      </c>
      <c r="J291" s="31">
        <f t="shared" si="71"/>
        <v>0</v>
      </c>
      <c r="K291" s="31">
        <f t="shared" si="72"/>
        <v>0</v>
      </c>
      <c r="L291" s="31">
        <f t="shared" si="73"/>
        <v>0</v>
      </c>
      <c r="M291" s="31">
        <f t="shared" ca="1" si="74"/>
        <v>-4.6200364799446432E-3</v>
      </c>
      <c r="N291" s="31">
        <f t="shared" ca="1" si="75"/>
        <v>0</v>
      </c>
      <c r="O291" s="52">
        <f t="shared" ca="1" si="76"/>
        <v>0</v>
      </c>
      <c r="P291" s="31">
        <f t="shared" ca="1" si="77"/>
        <v>0</v>
      </c>
      <c r="Q291" s="31">
        <f t="shared" ca="1" si="78"/>
        <v>0</v>
      </c>
      <c r="R291" s="19">
        <f t="shared" ca="1" si="79"/>
        <v>4.6200364799446432E-3</v>
      </c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</row>
    <row r="292" spans="1:35">
      <c r="A292" s="87"/>
      <c r="B292" s="87"/>
      <c r="C292" s="87"/>
      <c r="D292" s="89">
        <f t="shared" si="65"/>
        <v>0</v>
      </c>
      <c r="E292" s="89">
        <f t="shared" si="66"/>
        <v>0</v>
      </c>
      <c r="F292" s="31">
        <f t="shared" si="67"/>
        <v>0</v>
      </c>
      <c r="G292" s="31">
        <f t="shared" si="68"/>
        <v>0</v>
      </c>
      <c r="H292" s="31">
        <f t="shared" si="69"/>
        <v>0</v>
      </c>
      <c r="I292" s="31">
        <f t="shared" si="70"/>
        <v>0</v>
      </c>
      <c r="J292" s="31">
        <f t="shared" si="71"/>
        <v>0</v>
      </c>
      <c r="K292" s="31">
        <f t="shared" si="72"/>
        <v>0</v>
      </c>
      <c r="L292" s="31">
        <f t="shared" si="73"/>
        <v>0</v>
      </c>
      <c r="M292" s="31">
        <f t="shared" ca="1" si="74"/>
        <v>-4.6200364799446432E-3</v>
      </c>
      <c r="N292" s="31">
        <f t="shared" ca="1" si="75"/>
        <v>0</v>
      </c>
      <c r="O292" s="52">
        <f t="shared" ca="1" si="76"/>
        <v>0</v>
      </c>
      <c r="P292" s="31">
        <f t="shared" ca="1" si="77"/>
        <v>0</v>
      </c>
      <c r="Q292" s="31">
        <f t="shared" ca="1" si="78"/>
        <v>0</v>
      </c>
      <c r="R292" s="19">
        <f t="shared" ca="1" si="79"/>
        <v>4.6200364799446432E-3</v>
      </c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</row>
    <row r="293" spans="1:35">
      <c r="A293" s="87"/>
      <c r="B293" s="87"/>
      <c r="C293" s="87"/>
      <c r="D293" s="89">
        <f t="shared" si="65"/>
        <v>0</v>
      </c>
      <c r="E293" s="89">
        <f t="shared" si="66"/>
        <v>0</v>
      </c>
      <c r="F293" s="31">
        <f t="shared" si="67"/>
        <v>0</v>
      </c>
      <c r="G293" s="31">
        <f t="shared" si="68"/>
        <v>0</v>
      </c>
      <c r="H293" s="31">
        <f t="shared" si="69"/>
        <v>0</v>
      </c>
      <c r="I293" s="31">
        <f t="shared" si="70"/>
        <v>0</v>
      </c>
      <c r="J293" s="31">
        <f t="shared" si="71"/>
        <v>0</v>
      </c>
      <c r="K293" s="31">
        <f t="shared" si="72"/>
        <v>0</v>
      </c>
      <c r="L293" s="31">
        <f t="shared" si="73"/>
        <v>0</v>
      </c>
      <c r="M293" s="31">
        <f t="shared" ca="1" si="74"/>
        <v>-4.6200364799446432E-3</v>
      </c>
      <c r="N293" s="31">
        <f t="shared" ca="1" si="75"/>
        <v>0</v>
      </c>
      <c r="O293" s="52">
        <f t="shared" ca="1" si="76"/>
        <v>0</v>
      </c>
      <c r="P293" s="31">
        <f t="shared" ca="1" si="77"/>
        <v>0</v>
      </c>
      <c r="Q293" s="31">
        <f t="shared" ca="1" si="78"/>
        <v>0</v>
      </c>
      <c r="R293" s="19">
        <f t="shared" ca="1" si="79"/>
        <v>4.6200364799446432E-3</v>
      </c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</row>
    <row r="294" spans="1:35">
      <c r="A294" s="87"/>
      <c r="B294" s="87"/>
      <c r="C294" s="87"/>
      <c r="D294" s="89">
        <f t="shared" si="65"/>
        <v>0</v>
      </c>
      <c r="E294" s="89">
        <f t="shared" si="66"/>
        <v>0</v>
      </c>
      <c r="F294" s="31">
        <f t="shared" si="67"/>
        <v>0</v>
      </c>
      <c r="G294" s="31">
        <f t="shared" si="68"/>
        <v>0</v>
      </c>
      <c r="H294" s="31">
        <f t="shared" si="69"/>
        <v>0</v>
      </c>
      <c r="I294" s="31">
        <f t="shared" si="70"/>
        <v>0</v>
      </c>
      <c r="J294" s="31">
        <f t="shared" si="71"/>
        <v>0</v>
      </c>
      <c r="K294" s="31">
        <f t="shared" si="72"/>
        <v>0</v>
      </c>
      <c r="L294" s="31">
        <f t="shared" si="73"/>
        <v>0</v>
      </c>
      <c r="M294" s="31">
        <f t="shared" ca="1" si="74"/>
        <v>-4.6200364799446432E-3</v>
      </c>
      <c r="N294" s="31">
        <f t="shared" ca="1" si="75"/>
        <v>0</v>
      </c>
      <c r="O294" s="52">
        <f t="shared" ca="1" si="76"/>
        <v>0</v>
      </c>
      <c r="P294" s="31">
        <f t="shared" ca="1" si="77"/>
        <v>0</v>
      </c>
      <c r="Q294" s="31">
        <f t="shared" ca="1" si="78"/>
        <v>0</v>
      </c>
      <c r="R294" s="19">
        <f t="shared" ca="1" si="79"/>
        <v>4.6200364799446432E-3</v>
      </c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5">
      <c r="A295" s="87"/>
      <c r="B295" s="87"/>
      <c r="C295" s="87"/>
      <c r="D295" s="89">
        <f t="shared" si="65"/>
        <v>0</v>
      </c>
      <c r="E295" s="89">
        <f t="shared" si="66"/>
        <v>0</v>
      </c>
      <c r="F295" s="31">
        <f t="shared" si="67"/>
        <v>0</v>
      </c>
      <c r="G295" s="31">
        <f t="shared" si="68"/>
        <v>0</v>
      </c>
      <c r="H295" s="31">
        <f t="shared" si="69"/>
        <v>0</v>
      </c>
      <c r="I295" s="31">
        <f t="shared" si="70"/>
        <v>0</v>
      </c>
      <c r="J295" s="31">
        <f t="shared" si="71"/>
        <v>0</v>
      </c>
      <c r="K295" s="31">
        <f t="shared" si="72"/>
        <v>0</v>
      </c>
      <c r="L295" s="31">
        <f t="shared" si="73"/>
        <v>0</v>
      </c>
      <c r="M295" s="31">
        <f t="shared" ca="1" si="74"/>
        <v>-4.6200364799446432E-3</v>
      </c>
      <c r="N295" s="31">
        <f t="shared" ca="1" si="75"/>
        <v>0</v>
      </c>
      <c r="O295" s="52">
        <f t="shared" ca="1" si="76"/>
        <v>0</v>
      </c>
      <c r="P295" s="31">
        <f t="shared" ca="1" si="77"/>
        <v>0</v>
      </c>
      <c r="Q295" s="31">
        <f t="shared" ca="1" si="78"/>
        <v>0</v>
      </c>
      <c r="R295" s="19">
        <f t="shared" ca="1" si="79"/>
        <v>4.6200364799446432E-3</v>
      </c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</row>
    <row r="296" spans="1:35">
      <c r="A296" s="87"/>
      <c r="B296" s="87"/>
      <c r="C296" s="87"/>
      <c r="D296" s="89">
        <f t="shared" si="65"/>
        <v>0</v>
      </c>
      <c r="E296" s="89">
        <f t="shared" si="66"/>
        <v>0</v>
      </c>
      <c r="F296" s="31">
        <f t="shared" si="67"/>
        <v>0</v>
      </c>
      <c r="G296" s="31">
        <f t="shared" si="68"/>
        <v>0</v>
      </c>
      <c r="H296" s="31">
        <f t="shared" si="69"/>
        <v>0</v>
      </c>
      <c r="I296" s="31">
        <f t="shared" si="70"/>
        <v>0</v>
      </c>
      <c r="J296" s="31">
        <f t="shared" si="71"/>
        <v>0</v>
      </c>
      <c r="K296" s="31">
        <f t="shared" si="72"/>
        <v>0</v>
      </c>
      <c r="L296" s="31">
        <f t="shared" si="73"/>
        <v>0</v>
      </c>
      <c r="M296" s="31">
        <f t="shared" ca="1" si="74"/>
        <v>-4.6200364799446432E-3</v>
      </c>
      <c r="N296" s="31">
        <f t="shared" ca="1" si="75"/>
        <v>0</v>
      </c>
      <c r="O296" s="52">
        <f t="shared" ca="1" si="76"/>
        <v>0</v>
      </c>
      <c r="P296" s="31">
        <f t="shared" ca="1" si="77"/>
        <v>0</v>
      </c>
      <c r="Q296" s="31">
        <f t="shared" ca="1" si="78"/>
        <v>0</v>
      </c>
      <c r="R296" s="19">
        <f t="shared" ca="1" si="79"/>
        <v>4.6200364799446432E-3</v>
      </c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</row>
    <row r="297" spans="1:35">
      <c r="A297" s="87"/>
      <c r="B297" s="87"/>
      <c r="C297" s="87"/>
      <c r="D297" s="89">
        <f t="shared" si="65"/>
        <v>0</v>
      </c>
      <c r="E297" s="89">
        <f t="shared" si="66"/>
        <v>0</v>
      </c>
      <c r="F297" s="31">
        <f t="shared" si="67"/>
        <v>0</v>
      </c>
      <c r="G297" s="31">
        <f t="shared" si="68"/>
        <v>0</v>
      </c>
      <c r="H297" s="31">
        <f t="shared" si="69"/>
        <v>0</v>
      </c>
      <c r="I297" s="31">
        <f t="shared" si="70"/>
        <v>0</v>
      </c>
      <c r="J297" s="31">
        <f t="shared" si="71"/>
        <v>0</v>
      </c>
      <c r="K297" s="31">
        <f t="shared" si="72"/>
        <v>0</v>
      </c>
      <c r="L297" s="31">
        <f t="shared" si="73"/>
        <v>0</v>
      </c>
      <c r="M297" s="31">
        <f t="shared" ca="1" si="74"/>
        <v>-4.6200364799446432E-3</v>
      </c>
      <c r="N297" s="31">
        <f t="shared" ca="1" si="75"/>
        <v>0</v>
      </c>
      <c r="O297" s="52">
        <f t="shared" ca="1" si="76"/>
        <v>0</v>
      </c>
      <c r="P297" s="31">
        <f t="shared" ca="1" si="77"/>
        <v>0</v>
      </c>
      <c r="Q297" s="31">
        <f t="shared" ca="1" si="78"/>
        <v>0</v>
      </c>
      <c r="R297" s="19">
        <f t="shared" ca="1" si="79"/>
        <v>4.6200364799446432E-3</v>
      </c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</row>
    <row r="298" spans="1:35">
      <c r="A298" s="87"/>
      <c r="B298" s="87"/>
      <c r="C298" s="87"/>
      <c r="D298" s="89">
        <f t="shared" si="65"/>
        <v>0</v>
      </c>
      <c r="E298" s="89">
        <f t="shared" si="66"/>
        <v>0</v>
      </c>
      <c r="F298" s="31">
        <f t="shared" si="67"/>
        <v>0</v>
      </c>
      <c r="G298" s="31">
        <f t="shared" si="68"/>
        <v>0</v>
      </c>
      <c r="H298" s="31">
        <f t="shared" si="69"/>
        <v>0</v>
      </c>
      <c r="I298" s="31">
        <f t="shared" si="70"/>
        <v>0</v>
      </c>
      <c r="J298" s="31">
        <f t="shared" si="71"/>
        <v>0</v>
      </c>
      <c r="K298" s="31">
        <f t="shared" si="72"/>
        <v>0</v>
      </c>
      <c r="L298" s="31">
        <f t="shared" si="73"/>
        <v>0</v>
      </c>
      <c r="M298" s="31">
        <f t="shared" ca="1" si="74"/>
        <v>-4.6200364799446432E-3</v>
      </c>
      <c r="N298" s="31">
        <f t="shared" ca="1" si="75"/>
        <v>0</v>
      </c>
      <c r="O298" s="52">
        <f t="shared" ca="1" si="76"/>
        <v>0</v>
      </c>
      <c r="P298" s="31">
        <f t="shared" ca="1" si="77"/>
        <v>0</v>
      </c>
      <c r="Q298" s="31">
        <f t="shared" ca="1" si="78"/>
        <v>0</v>
      </c>
      <c r="R298" s="19">
        <f t="shared" ca="1" si="79"/>
        <v>4.6200364799446432E-3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</row>
    <row r="299" spans="1:35">
      <c r="A299" s="87"/>
      <c r="B299" s="87"/>
      <c r="C299" s="87"/>
      <c r="D299" s="89">
        <f t="shared" si="65"/>
        <v>0</v>
      </c>
      <c r="E299" s="89">
        <f t="shared" si="66"/>
        <v>0</v>
      </c>
      <c r="F299" s="31">
        <f t="shared" si="67"/>
        <v>0</v>
      </c>
      <c r="G299" s="31">
        <f t="shared" si="68"/>
        <v>0</v>
      </c>
      <c r="H299" s="31">
        <f t="shared" si="69"/>
        <v>0</v>
      </c>
      <c r="I299" s="31">
        <f t="shared" si="70"/>
        <v>0</v>
      </c>
      <c r="J299" s="31">
        <f t="shared" si="71"/>
        <v>0</v>
      </c>
      <c r="K299" s="31">
        <f t="shared" si="72"/>
        <v>0</v>
      </c>
      <c r="L299" s="31">
        <f t="shared" si="73"/>
        <v>0</v>
      </c>
      <c r="M299" s="31">
        <f t="shared" ca="1" si="74"/>
        <v>-4.6200364799446432E-3</v>
      </c>
      <c r="N299" s="31">
        <f t="shared" ca="1" si="75"/>
        <v>0</v>
      </c>
      <c r="O299" s="52">
        <f t="shared" ca="1" si="76"/>
        <v>0</v>
      </c>
      <c r="P299" s="31">
        <f t="shared" ca="1" si="77"/>
        <v>0</v>
      </c>
      <c r="Q299" s="31">
        <f t="shared" ca="1" si="78"/>
        <v>0</v>
      </c>
      <c r="R299" s="19">
        <f t="shared" ca="1" si="79"/>
        <v>4.6200364799446432E-3</v>
      </c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5">
      <c r="A300" s="87"/>
      <c r="B300" s="87"/>
      <c r="C300" s="87"/>
      <c r="D300" s="89">
        <f t="shared" si="65"/>
        <v>0</v>
      </c>
      <c r="E300" s="89">
        <f t="shared" si="66"/>
        <v>0</v>
      </c>
      <c r="F300" s="31">
        <f t="shared" si="67"/>
        <v>0</v>
      </c>
      <c r="G300" s="31">
        <f t="shared" si="68"/>
        <v>0</v>
      </c>
      <c r="H300" s="31">
        <f t="shared" si="69"/>
        <v>0</v>
      </c>
      <c r="I300" s="31">
        <f t="shared" si="70"/>
        <v>0</v>
      </c>
      <c r="J300" s="31">
        <f t="shared" si="71"/>
        <v>0</v>
      </c>
      <c r="K300" s="31">
        <f t="shared" si="72"/>
        <v>0</v>
      </c>
      <c r="L300" s="31">
        <f t="shared" si="73"/>
        <v>0</v>
      </c>
      <c r="M300" s="31">
        <f t="shared" ca="1" si="74"/>
        <v>-4.6200364799446432E-3</v>
      </c>
      <c r="N300" s="31">
        <f t="shared" ca="1" si="75"/>
        <v>0</v>
      </c>
      <c r="O300" s="52">
        <f t="shared" ca="1" si="76"/>
        <v>0</v>
      </c>
      <c r="P300" s="31">
        <f t="shared" ca="1" si="77"/>
        <v>0</v>
      </c>
      <c r="Q300" s="31">
        <f t="shared" ca="1" si="78"/>
        <v>0</v>
      </c>
      <c r="R300" s="19">
        <f t="shared" ca="1" si="79"/>
        <v>4.6200364799446432E-3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5">
      <c r="A301" s="87"/>
      <c r="B301" s="87"/>
      <c r="C301" s="87"/>
      <c r="D301" s="89">
        <f t="shared" si="65"/>
        <v>0</v>
      </c>
      <c r="E301" s="89">
        <f t="shared" si="66"/>
        <v>0</v>
      </c>
      <c r="F301" s="31">
        <f t="shared" si="67"/>
        <v>0</v>
      </c>
      <c r="G301" s="31">
        <f t="shared" si="68"/>
        <v>0</v>
      </c>
      <c r="H301" s="31">
        <f t="shared" si="69"/>
        <v>0</v>
      </c>
      <c r="I301" s="31">
        <f t="shared" si="70"/>
        <v>0</v>
      </c>
      <c r="J301" s="31">
        <f t="shared" si="71"/>
        <v>0</v>
      </c>
      <c r="K301" s="31">
        <f t="shared" si="72"/>
        <v>0</v>
      </c>
      <c r="L301" s="31">
        <f t="shared" si="73"/>
        <v>0</v>
      </c>
      <c r="M301" s="31">
        <f t="shared" ca="1" si="74"/>
        <v>-4.6200364799446432E-3</v>
      </c>
      <c r="N301" s="31">
        <f t="shared" ca="1" si="75"/>
        <v>0</v>
      </c>
      <c r="O301" s="52">
        <f t="shared" ca="1" si="76"/>
        <v>0</v>
      </c>
      <c r="P301" s="31">
        <f t="shared" ca="1" si="77"/>
        <v>0</v>
      </c>
      <c r="Q301" s="31">
        <f t="shared" ca="1" si="78"/>
        <v>0</v>
      </c>
      <c r="R301" s="19">
        <f t="shared" ca="1" si="79"/>
        <v>4.6200364799446432E-3</v>
      </c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</row>
    <row r="302" spans="1:35">
      <c r="A302" s="87"/>
      <c r="B302" s="87"/>
      <c r="C302" s="87"/>
      <c r="D302" s="89">
        <f t="shared" si="65"/>
        <v>0</v>
      </c>
      <c r="E302" s="89">
        <f t="shared" si="66"/>
        <v>0</v>
      </c>
      <c r="F302" s="31">
        <f t="shared" si="67"/>
        <v>0</v>
      </c>
      <c r="G302" s="31">
        <f t="shared" si="68"/>
        <v>0</v>
      </c>
      <c r="H302" s="31">
        <f t="shared" si="69"/>
        <v>0</v>
      </c>
      <c r="I302" s="31">
        <f t="shared" si="70"/>
        <v>0</v>
      </c>
      <c r="J302" s="31">
        <f t="shared" si="71"/>
        <v>0</v>
      </c>
      <c r="K302" s="31">
        <f t="shared" si="72"/>
        <v>0</v>
      </c>
      <c r="L302" s="31">
        <f t="shared" si="73"/>
        <v>0</v>
      </c>
      <c r="M302" s="31">
        <f t="shared" ca="1" si="74"/>
        <v>-4.6200364799446432E-3</v>
      </c>
      <c r="N302" s="31">
        <f t="shared" ca="1" si="75"/>
        <v>0</v>
      </c>
      <c r="O302" s="52">
        <f t="shared" ca="1" si="76"/>
        <v>0</v>
      </c>
      <c r="P302" s="31">
        <f t="shared" ca="1" si="77"/>
        <v>0</v>
      </c>
      <c r="Q302" s="31">
        <f t="shared" ca="1" si="78"/>
        <v>0</v>
      </c>
      <c r="R302" s="19">
        <f t="shared" ca="1" si="79"/>
        <v>4.6200364799446432E-3</v>
      </c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</row>
    <row r="303" spans="1:35">
      <c r="A303" s="87"/>
      <c r="B303" s="87"/>
      <c r="C303" s="87"/>
      <c r="D303" s="89">
        <f t="shared" si="65"/>
        <v>0</v>
      </c>
      <c r="E303" s="89">
        <f t="shared" si="66"/>
        <v>0</v>
      </c>
      <c r="F303" s="31">
        <f t="shared" si="67"/>
        <v>0</v>
      </c>
      <c r="G303" s="31">
        <f t="shared" si="68"/>
        <v>0</v>
      </c>
      <c r="H303" s="31">
        <f t="shared" si="69"/>
        <v>0</v>
      </c>
      <c r="I303" s="31">
        <f t="shared" si="70"/>
        <v>0</v>
      </c>
      <c r="J303" s="31">
        <f t="shared" si="71"/>
        <v>0</v>
      </c>
      <c r="K303" s="31">
        <f t="shared" si="72"/>
        <v>0</v>
      </c>
      <c r="L303" s="31">
        <f t="shared" si="73"/>
        <v>0</v>
      </c>
      <c r="M303" s="31">
        <f t="shared" ca="1" si="74"/>
        <v>-4.6200364799446432E-3</v>
      </c>
      <c r="N303" s="31">
        <f t="shared" ca="1" si="75"/>
        <v>0</v>
      </c>
      <c r="O303" s="52">
        <f t="shared" ca="1" si="76"/>
        <v>0</v>
      </c>
      <c r="P303" s="31">
        <f t="shared" ca="1" si="77"/>
        <v>0</v>
      </c>
      <c r="Q303" s="31">
        <f t="shared" ca="1" si="78"/>
        <v>0</v>
      </c>
      <c r="R303" s="19">
        <f t="shared" ca="1" si="79"/>
        <v>4.6200364799446432E-3</v>
      </c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</row>
    <row r="304" spans="1:35">
      <c r="A304" s="87"/>
      <c r="B304" s="87"/>
      <c r="C304" s="87"/>
      <c r="D304" s="89">
        <f t="shared" si="65"/>
        <v>0</v>
      </c>
      <c r="E304" s="89">
        <f t="shared" si="66"/>
        <v>0</v>
      </c>
      <c r="F304" s="31">
        <f t="shared" si="67"/>
        <v>0</v>
      </c>
      <c r="G304" s="31">
        <f t="shared" si="68"/>
        <v>0</v>
      </c>
      <c r="H304" s="31">
        <f t="shared" si="69"/>
        <v>0</v>
      </c>
      <c r="I304" s="31">
        <f t="shared" si="70"/>
        <v>0</v>
      </c>
      <c r="J304" s="31">
        <f t="shared" si="71"/>
        <v>0</v>
      </c>
      <c r="K304" s="31">
        <f t="shared" si="72"/>
        <v>0</v>
      </c>
      <c r="L304" s="31">
        <f t="shared" si="73"/>
        <v>0</v>
      </c>
      <c r="M304" s="31">
        <f t="shared" ca="1" si="74"/>
        <v>-4.6200364799446432E-3</v>
      </c>
      <c r="N304" s="31">
        <f t="shared" ca="1" si="75"/>
        <v>0</v>
      </c>
      <c r="O304" s="52">
        <f t="shared" ca="1" si="76"/>
        <v>0</v>
      </c>
      <c r="P304" s="31">
        <f t="shared" ca="1" si="77"/>
        <v>0</v>
      </c>
      <c r="Q304" s="31">
        <f t="shared" ca="1" si="78"/>
        <v>0</v>
      </c>
      <c r="R304" s="19">
        <f t="shared" ca="1" si="79"/>
        <v>4.6200364799446432E-3</v>
      </c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</row>
    <row r="305" spans="1:35">
      <c r="A305" s="87"/>
      <c r="B305" s="87"/>
      <c r="C305" s="87"/>
      <c r="D305" s="89">
        <f t="shared" si="65"/>
        <v>0</v>
      </c>
      <c r="E305" s="89">
        <f t="shared" si="66"/>
        <v>0</v>
      </c>
      <c r="F305" s="31">
        <f t="shared" si="67"/>
        <v>0</v>
      </c>
      <c r="G305" s="31">
        <f t="shared" si="68"/>
        <v>0</v>
      </c>
      <c r="H305" s="31">
        <f t="shared" si="69"/>
        <v>0</v>
      </c>
      <c r="I305" s="31">
        <f t="shared" si="70"/>
        <v>0</v>
      </c>
      <c r="J305" s="31">
        <f t="shared" si="71"/>
        <v>0</v>
      </c>
      <c r="K305" s="31">
        <f t="shared" si="72"/>
        <v>0</v>
      </c>
      <c r="L305" s="31">
        <f t="shared" si="73"/>
        <v>0</v>
      </c>
      <c r="M305" s="31">
        <f t="shared" ca="1" si="74"/>
        <v>-4.6200364799446432E-3</v>
      </c>
      <c r="N305" s="31">
        <f t="shared" ca="1" si="75"/>
        <v>0</v>
      </c>
      <c r="O305" s="52">
        <f t="shared" ca="1" si="76"/>
        <v>0</v>
      </c>
      <c r="P305" s="31">
        <f t="shared" ca="1" si="77"/>
        <v>0</v>
      </c>
      <c r="Q305" s="31">
        <f t="shared" ca="1" si="78"/>
        <v>0</v>
      </c>
      <c r="R305" s="19">
        <f t="shared" ca="1" si="79"/>
        <v>4.6200364799446432E-3</v>
      </c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</row>
    <row r="306" spans="1:35">
      <c r="A306" s="87"/>
      <c r="B306" s="87"/>
      <c r="C306" s="87"/>
      <c r="D306" s="89">
        <f t="shared" si="65"/>
        <v>0</v>
      </c>
      <c r="E306" s="89">
        <f t="shared" si="66"/>
        <v>0</v>
      </c>
      <c r="F306" s="31">
        <f t="shared" si="67"/>
        <v>0</v>
      </c>
      <c r="G306" s="31">
        <f t="shared" si="68"/>
        <v>0</v>
      </c>
      <c r="H306" s="31">
        <f t="shared" si="69"/>
        <v>0</v>
      </c>
      <c r="I306" s="31">
        <f t="shared" si="70"/>
        <v>0</v>
      </c>
      <c r="J306" s="31">
        <f t="shared" si="71"/>
        <v>0</v>
      </c>
      <c r="K306" s="31">
        <f t="shared" si="72"/>
        <v>0</v>
      </c>
      <c r="L306" s="31">
        <f t="shared" si="73"/>
        <v>0</v>
      </c>
      <c r="M306" s="31">
        <f t="shared" ca="1" si="74"/>
        <v>-4.6200364799446432E-3</v>
      </c>
      <c r="N306" s="31">
        <f t="shared" ca="1" si="75"/>
        <v>0</v>
      </c>
      <c r="O306" s="52">
        <f t="shared" ca="1" si="76"/>
        <v>0</v>
      </c>
      <c r="P306" s="31">
        <f t="shared" ca="1" si="77"/>
        <v>0</v>
      </c>
      <c r="Q306" s="31">
        <f t="shared" ca="1" si="78"/>
        <v>0</v>
      </c>
      <c r="R306" s="19">
        <f t="shared" ca="1" si="79"/>
        <v>4.6200364799446432E-3</v>
      </c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35">
      <c r="A307" s="87"/>
      <c r="B307" s="87"/>
      <c r="C307" s="87"/>
      <c r="D307" s="89">
        <f t="shared" si="65"/>
        <v>0</v>
      </c>
      <c r="E307" s="89">
        <f t="shared" si="66"/>
        <v>0</v>
      </c>
      <c r="F307" s="31">
        <f t="shared" si="67"/>
        <v>0</v>
      </c>
      <c r="G307" s="31">
        <f t="shared" si="68"/>
        <v>0</v>
      </c>
      <c r="H307" s="31">
        <f t="shared" si="69"/>
        <v>0</v>
      </c>
      <c r="I307" s="31">
        <f t="shared" si="70"/>
        <v>0</v>
      </c>
      <c r="J307" s="31">
        <f t="shared" si="71"/>
        <v>0</v>
      </c>
      <c r="K307" s="31">
        <f t="shared" si="72"/>
        <v>0</v>
      </c>
      <c r="L307" s="31">
        <f t="shared" si="73"/>
        <v>0</v>
      </c>
      <c r="M307" s="31">
        <f t="shared" ca="1" si="74"/>
        <v>-4.6200364799446432E-3</v>
      </c>
      <c r="N307" s="31">
        <f t="shared" ca="1" si="75"/>
        <v>0</v>
      </c>
      <c r="O307" s="52">
        <f t="shared" ca="1" si="76"/>
        <v>0</v>
      </c>
      <c r="P307" s="31">
        <f t="shared" ca="1" si="77"/>
        <v>0</v>
      </c>
      <c r="Q307" s="31">
        <f t="shared" ca="1" si="78"/>
        <v>0</v>
      </c>
      <c r="R307" s="19">
        <f t="shared" ca="1" si="79"/>
        <v>4.6200364799446432E-3</v>
      </c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</row>
    <row r="308" spans="1:35">
      <c r="A308" s="87"/>
      <c r="B308" s="87"/>
      <c r="C308" s="87"/>
      <c r="D308" s="89">
        <f t="shared" si="65"/>
        <v>0</v>
      </c>
      <c r="E308" s="89">
        <f t="shared" si="66"/>
        <v>0</v>
      </c>
      <c r="F308" s="31">
        <f t="shared" si="67"/>
        <v>0</v>
      </c>
      <c r="G308" s="31">
        <f t="shared" si="68"/>
        <v>0</v>
      </c>
      <c r="H308" s="31">
        <f t="shared" si="69"/>
        <v>0</v>
      </c>
      <c r="I308" s="31">
        <f t="shared" si="70"/>
        <v>0</v>
      </c>
      <c r="J308" s="31">
        <f t="shared" si="71"/>
        <v>0</v>
      </c>
      <c r="K308" s="31">
        <f t="shared" si="72"/>
        <v>0</v>
      </c>
      <c r="L308" s="31">
        <f t="shared" si="73"/>
        <v>0</v>
      </c>
      <c r="M308" s="31">
        <f t="shared" ca="1" si="74"/>
        <v>-4.6200364799446432E-3</v>
      </c>
      <c r="N308" s="31">
        <f t="shared" ca="1" si="75"/>
        <v>0</v>
      </c>
      <c r="O308" s="52">
        <f t="shared" ca="1" si="76"/>
        <v>0</v>
      </c>
      <c r="P308" s="31">
        <f t="shared" ca="1" si="77"/>
        <v>0</v>
      </c>
      <c r="Q308" s="31">
        <f t="shared" ca="1" si="78"/>
        <v>0</v>
      </c>
      <c r="R308" s="19">
        <f t="shared" ca="1" si="79"/>
        <v>4.6200364799446432E-3</v>
      </c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</row>
    <row r="309" spans="1:35">
      <c r="A309" s="87"/>
      <c r="B309" s="87"/>
      <c r="C309" s="87"/>
      <c r="D309" s="89">
        <f t="shared" si="65"/>
        <v>0</v>
      </c>
      <c r="E309" s="89">
        <f t="shared" si="66"/>
        <v>0</v>
      </c>
      <c r="F309" s="31">
        <f t="shared" si="67"/>
        <v>0</v>
      </c>
      <c r="G309" s="31">
        <f t="shared" si="68"/>
        <v>0</v>
      </c>
      <c r="H309" s="31">
        <f t="shared" si="69"/>
        <v>0</v>
      </c>
      <c r="I309" s="31">
        <f t="shared" si="70"/>
        <v>0</v>
      </c>
      <c r="J309" s="31">
        <f t="shared" si="71"/>
        <v>0</v>
      </c>
      <c r="K309" s="31">
        <f t="shared" si="72"/>
        <v>0</v>
      </c>
      <c r="L309" s="31">
        <f t="shared" si="73"/>
        <v>0</v>
      </c>
      <c r="M309" s="31">
        <f t="shared" ca="1" si="74"/>
        <v>-4.6200364799446432E-3</v>
      </c>
      <c r="N309" s="31">
        <f t="shared" ca="1" si="75"/>
        <v>0</v>
      </c>
      <c r="O309" s="52">
        <f t="shared" ca="1" si="76"/>
        <v>0</v>
      </c>
      <c r="P309" s="31">
        <f t="shared" ca="1" si="77"/>
        <v>0</v>
      </c>
      <c r="Q309" s="31">
        <f t="shared" ca="1" si="78"/>
        <v>0</v>
      </c>
      <c r="R309" s="19">
        <f t="shared" ca="1" si="79"/>
        <v>4.6200364799446432E-3</v>
      </c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</row>
    <row r="310" spans="1:35">
      <c r="A310" s="87"/>
      <c r="B310" s="87"/>
      <c r="C310" s="87"/>
      <c r="D310" s="89">
        <f t="shared" si="65"/>
        <v>0</v>
      </c>
      <c r="E310" s="89">
        <f t="shared" si="66"/>
        <v>0</v>
      </c>
      <c r="F310" s="31">
        <f t="shared" si="67"/>
        <v>0</v>
      </c>
      <c r="G310" s="31">
        <f t="shared" si="68"/>
        <v>0</v>
      </c>
      <c r="H310" s="31">
        <f t="shared" si="69"/>
        <v>0</v>
      </c>
      <c r="I310" s="31">
        <f t="shared" si="70"/>
        <v>0</v>
      </c>
      <c r="J310" s="31">
        <f t="shared" si="71"/>
        <v>0</v>
      </c>
      <c r="K310" s="31">
        <f t="shared" si="72"/>
        <v>0</v>
      </c>
      <c r="L310" s="31">
        <f t="shared" si="73"/>
        <v>0</v>
      </c>
      <c r="M310" s="31">
        <f t="shared" ca="1" si="74"/>
        <v>-4.6200364799446432E-3</v>
      </c>
      <c r="N310" s="31">
        <f t="shared" ca="1" si="75"/>
        <v>0</v>
      </c>
      <c r="O310" s="52">
        <f t="shared" ca="1" si="76"/>
        <v>0</v>
      </c>
      <c r="P310" s="31">
        <f t="shared" ca="1" si="77"/>
        <v>0</v>
      </c>
      <c r="Q310" s="31">
        <f t="shared" ca="1" si="78"/>
        <v>0</v>
      </c>
      <c r="R310" s="19">
        <f t="shared" ca="1" si="79"/>
        <v>4.6200364799446432E-3</v>
      </c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</row>
    <row r="311" spans="1:35">
      <c r="A311" s="87"/>
      <c r="B311" s="87"/>
      <c r="C311" s="87"/>
      <c r="D311" s="89">
        <f t="shared" si="65"/>
        <v>0</v>
      </c>
      <c r="E311" s="89">
        <f t="shared" si="66"/>
        <v>0</v>
      </c>
      <c r="F311" s="31">
        <f t="shared" si="67"/>
        <v>0</v>
      </c>
      <c r="G311" s="31">
        <f t="shared" si="68"/>
        <v>0</v>
      </c>
      <c r="H311" s="31">
        <f t="shared" si="69"/>
        <v>0</v>
      </c>
      <c r="I311" s="31">
        <f t="shared" si="70"/>
        <v>0</v>
      </c>
      <c r="J311" s="31">
        <f t="shared" si="71"/>
        <v>0</v>
      </c>
      <c r="K311" s="31">
        <f t="shared" si="72"/>
        <v>0</v>
      </c>
      <c r="L311" s="31">
        <f t="shared" si="73"/>
        <v>0</v>
      </c>
      <c r="M311" s="31">
        <f t="shared" ca="1" si="74"/>
        <v>-4.6200364799446432E-3</v>
      </c>
      <c r="N311" s="31">
        <f t="shared" ca="1" si="75"/>
        <v>0</v>
      </c>
      <c r="O311" s="52">
        <f t="shared" ca="1" si="76"/>
        <v>0</v>
      </c>
      <c r="P311" s="31">
        <f t="shared" ca="1" si="77"/>
        <v>0</v>
      </c>
      <c r="Q311" s="31">
        <f t="shared" ca="1" si="78"/>
        <v>0</v>
      </c>
      <c r="R311" s="19">
        <f t="shared" ca="1" si="79"/>
        <v>4.6200364799446432E-3</v>
      </c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</row>
    <row r="312" spans="1:35">
      <c r="A312" s="87"/>
      <c r="B312" s="87"/>
      <c r="C312" s="87"/>
      <c r="D312" s="89">
        <f t="shared" si="65"/>
        <v>0</v>
      </c>
      <c r="E312" s="89">
        <f t="shared" si="66"/>
        <v>0</v>
      </c>
      <c r="F312" s="31">
        <f t="shared" si="67"/>
        <v>0</v>
      </c>
      <c r="G312" s="31">
        <f t="shared" si="68"/>
        <v>0</v>
      </c>
      <c r="H312" s="31">
        <f t="shared" si="69"/>
        <v>0</v>
      </c>
      <c r="I312" s="31">
        <f t="shared" si="70"/>
        <v>0</v>
      </c>
      <c r="J312" s="31">
        <f t="shared" si="71"/>
        <v>0</v>
      </c>
      <c r="K312" s="31">
        <f t="shared" si="72"/>
        <v>0</v>
      </c>
      <c r="L312" s="31">
        <f t="shared" si="73"/>
        <v>0</v>
      </c>
      <c r="M312" s="31">
        <f t="shared" ca="1" si="74"/>
        <v>-4.6200364799446432E-3</v>
      </c>
      <c r="N312" s="31">
        <f t="shared" ca="1" si="75"/>
        <v>0</v>
      </c>
      <c r="O312" s="52">
        <f t="shared" ca="1" si="76"/>
        <v>0</v>
      </c>
      <c r="P312" s="31">
        <f t="shared" ca="1" si="77"/>
        <v>0</v>
      </c>
      <c r="Q312" s="31">
        <f t="shared" ca="1" si="78"/>
        <v>0</v>
      </c>
      <c r="R312" s="19">
        <f t="shared" ca="1" si="79"/>
        <v>4.6200364799446432E-3</v>
      </c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35">
      <c r="A313" s="87"/>
      <c r="B313" s="87"/>
      <c r="C313" s="87"/>
      <c r="D313" s="89">
        <f t="shared" si="65"/>
        <v>0</v>
      </c>
      <c r="E313" s="89">
        <f t="shared" si="66"/>
        <v>0</v>
      </c>
      <c r="F313" s="31">
        <f t="shared" si="67"/>
        <v>0</v>
      </c>
      <c r="G313" s="31">
        <f t="shared" si="68"/>
        <v>0</v>
      </c>
      <c r="H313" s="31">
        <f t="shared" si="69"/>
        <v>0</v>
      </c>
      <c r="I313" s="31">
        <f t="shared" si="70"/>
        <v>0</v>
      </c>
      <c r="J313" s="31">
        <f t="shared" si="71"/>
        <v>0</v>
      </c>
      <c r="K313" s="31">
        <f t="shared" si="72"/>
        <v>0</v>
      </c>
      <c r="L313" s="31">
        <f t="shared" si="73"/>
        <v>0</v>
      </c>
      <c r="M313" s="31">
        <f t="shared" ca="1" si="74"/>
        <v>-4.6200364799446432E-3</v>
      </c>
      <c r="N313" s="31">
        <f t="shared" ca="1" si="75"/>
        <v>0</v>
      </c>
      <c r="O313" s="52">
        <f t="shared" ca="1" si="76"/>
        <v>0</v>
      </c>
      <c r="P313" s="31">
        <f t="shared" ca="1" si="77"/>
        <v>0</v>
      </c>
      <c r="Q313" s="31">
        <f t="shared" ca="1" si="78"/>
        <v>0</v>
      </c>
      <c r="R313" s="19">
        <f t="shared" ca="1" si="79"/>
        <v>4.6200364799446432E-3</v>
      </c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</row>
    <row r="314" spans="1:35">
      <c r="A314" s="87"/>
      <c r="B314" s="87"/>
      <c r="C314" s="87"/>
      <c r="D314" s="89">
        <f t="shared" si="65"/>
        <v>0</v>
      </c>
      <c r="E314" s="89">
        <f t="shared" si="66"/>
        <v>0</v>
      </c>
      <c r="F314" s="31">
        <f t="shared" si="67"/>
        <v>0</v>
      </c>
      <c r="G314" s="31">
        <f t="shared" si="68"/>
        <v>0</v>
      </c>
      <c r="H314" s="31">
        <f t="shared" si="69"/>
        <v>0</v>
      </c>
      <c r="I314" s="31">
        <f t="shared" si="70"/>
        <v>0</v>
      </c>
      <c r="J314" s="31">
        <f t="shared" si="71"/>
        <v>0</v>
      </c>
      <c r="K314" s="31">
        <f t="shared" si="72"/>
        <v>0</v>
      </c>
      <c r="L314" s="31">
        <f t="shared" si="73"/>
        <v>0</v>
      </c>
      <c r="M314" s="31">
        <f t="shared" ca="1" si="74"/>
        <v>-4.6200364799446432E-3</v>
      </c>
      <c r="N314" s="31">
        <f t="shared" ca="1" si="75"/>
        <v>0</v>
      </c>
      <c r="O314" s="52">
        <f t="shared" ca="1" si="76"/>
        <v>0</v>
      </c>
      <c r="P314" s="31">
        <f t="shared" ca="1" si="77"/>
        <v>0</v>
      </c>
      <c r="Q314" s="31">
        <f t="shared" ca="1" si="78"/>
        <v>0</v>
      </c>
      <c r="R314" s="19">
        <f t="shared" ca="1" si="79"/>
        <v>4.6200364799446432E-3</v>
      </c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</row>
    <row r="315" spans="1:35">
      <c r="A315" s="87"/>
      <c r="B315" s="87"/>
      <c r="C315" s="87"/>
      <c r="D315" s="89">
        <f t="shared" si="65"/>
        <v>0</v>
      </c>
      <c r="E315" s="89">
        <f t="shared" si="66"/>
        <v>0</v>
      </c>
      <c r="F315" s="31">
        <f t="shared" si="67"/>
        <v>0</v>
      </c>
      <c r="G315" s="31">
        <f t="shared" si="68"/>
        <v>0</v>
      </c>
      <c r="H315" s="31">
        <f t="shared" si="69"/>
        <v>0</v>
      </c>
      <c r="I315" s="31">
        <f t="shared" si="70"/>
        <v>0</v>
      </c>
      <c r="J315" s="31">
        <f t="shared" si="71"/>
        <v>0</v>
      </c>
      <c r="K315" s="31">
        <f t="shared" si="72"/>
        <v>0</v>
      </c>
      <c r="L315" s="31">
        <f t="shared" si="73"/>
        <v>0</v>
      </c>
      <c r="M315" s="31">
        <f t="shared" ca="1" si="74"/>
        <v>-4.6200364799446432E-3</v>
      </c>
      <c r="N315" s="31">
        <f t="shared" ca="1" si="75"/>
        <v>0</v>
      </c>
      <c r="O315" s="52">
        <f t="shared" ca="1" si="76"/>
        <v>0</v>
      </c>
      <c r="P315" s="31">
        <f t="shared" ca="1" si="77"/>
        <v>0</v>
      </c>
      <c r="Q315" s="31">
        <f t="shared" ca="1" si="78"/>
        <v>0</v>
      </c>
      <c r="R315" s="19">
        <f t="shared" ca="1" si="79"/>
        <v>4.6200364799446432E-3</v>
      </c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5">
      <c r="A316" s="87"/>
      <c r="B316" s="87"/>
      <c r="C316" s="87"/>
      <c r="D316" s="89">
        <f t="shared" si="65"/>
        <v>0</v>
      </c>
      <c r="E316" s="89">
        <f t="shared" si="66"/>
        <v>0</v>
      </c>
      <c r="F316" s="31">
        <f t="shared" si="67"/>
        <v>0</v>
      </c>
      <c r="G316" s="31">
        <f t="shared" si="68"/>
        <v>0</v>
      </c>
      <c r="H316" s="31">
        <f t="shared" si="69"/>
        <v>0</v>
      </c>
      <c r="I316" s="31">
        <f t="shared" si="70"/>
        <v>0</v>
      </c>
      <c r="J316" s="31">
        <f t="shared" si="71"/>
        <v>0</v>
      </c>
      <c r="K316" s="31">
        <f t="shared" si="72"/>
        <v>0</v>
      </c>
      <c r="L316" s="31">
        <f t="shared" si="73"/>
        <v>0</v>
      </c>
      <c r="M316" s="31">
        <f t="shared" ca="1" si="74"/>
        <v>-4.6200364799446432E-3</v>
      </c>
      <c r="N316" s="31">
        <f t="shared" ca="1" si="75"/>
        <v>0</v>
      </c>
      <c r="O316" s="52">
        <f t="shared" ca="1" si="76"/>
        <v>0</v>
      </c>
      <c r="P316" s="31">
        <f t="shared" ca="1" si="77"/>
        <v>0</v>
      </c>
      <c r="Q316" s="31">
        <f t="shared" ca="1" si="78"/>
        <v>0</v>
      </c>
      <c r="R316" s="19">
        <f t="shared" ca="1" si="79"/>
        <v>4.6200364799446432E-3</v>
      </c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</row>
    <row r="317" spans="1:35">
      <c r="A317" s="87"/>
      <c r="B317" s="87"/>
      <c r="C317" s="87"/>
      <c r="D317" s="89">
        <f t="shared" si="65"/>
        <v>0</v>
      </c>
      <c r="E317" s="89">
        <f t="shared" si="66"/>
        <v>0</v>
      </c>
      <c r="F317" s="31">
        <f t="shared" si="67"/>
        <v>0</v>
      </c>
      <c r="G317" s="31">
        <f t="shared" si="68"/>
        <v>0</v>
      </c>
      <c r="H317" s="31">
        <f t="shared" si="69"/>
        <v>0</v>
      </c>
      <c r="I317" s="31">
        <f t="shared" si="70"/>
        <v>0</v>
      </c>
      <c r="J317" s="31">
        <f t="shared" si="71"/>
        <v>0</v>
      </c>
      <c r="K317" s="31">
        <f t="shared" si="72"/>
        <v>0</v>
      </c>
      <c r="L317" s="31">
        <f t="shared" si="73"/>
        <v>0</v>
      </c>
      <c r="M317" s="31">
        <f t="shared" ca="1" si="74"/>
        <v>-4.6200364799446432E-3</v>
      </c>
      <c r="N317" s="31">
        <f t="shared" ca="1" si="75"/>
        <v>0</v>
      </c>
      <c r="O317" s="52">
        <f t="shared" ca="1" si="76"/>
        <v>0</v>
      </c>
      <c r="P317" s="31">
        <f t="shared" ca="1" si="77"/>
        <v>0</v>
      </c>
      <c r="Q317" s="31">
        <f t="shared" ca="1" si="78"/>
        <v>0</v>
      </c>
      <c r="R317" s="19">
        <f t="shared" ca="1" si="79"/>
        <v>4.6200364799446432E-3</v>
      </c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</row>
    <row r="318" spans="1:35">
      <c r="A318" s="87"/>
      <c r="B318" s="87"/>
      <c r="C318" s="87"/>
      <c r="D318" s="89">
        <f t="shared" si="65"/>
        <v>0</v>
      </c>
      <c r="E318" s="89">
        <f t="shared" si="66"/>
        <v>0</v>
      </c>
      <c r="F318" s="31">
        <f t="shared" si="67"/>
        <v>0</v>
      </c>
      <c r="G318" s="31">
        <f t="shared" si="68"/>
        <v>0</v>
      </c>
      <c r="H318" s="31">
        <f t="shared" si="69"/>
        <v>0</v>
      </c>
      <c r="I318" s="31">
        <f t="shared" si="70"/>
        <v>0</v>
      </c>
      <c r="J318" s="31">
        <f t="shared" si="71"/>
        <v>0</v>
      </c>
      <c r="K318" s="31">
        <f t="shared" si="72"/>
        <v>0</v>
      </c>
      <c r="L318" s="31">
        <f t="shared" si="73"/>
        <v>0</v>
      </c>
      <c r="M318" s="31">
        <f t="shared" ca="1" si="74"/>
        <v>-4.6200364799446432E-3</v>
      </c>
      <c r="N318" s="31">
        <f t="shared" ca="1" si="75"/>
        <v>0</v>
      </c>
      <c r="O318" s="52">
        <f t="shared" ca="1" si="76"/>
        <v>0</v>
      </c>
      <c r="P318" s="31">
        <f t="shared" ca="1" si="77"/>
        <v>0</v>
      </c>
      <c r="Q318" s="31">
        <f t="shared" ca="1" si="78"/>
        <v>0</v>
      </c>
      <c r="R318" s="19">
        <f t="shared" ca="1" si="79"/>
        <v>4.6200364799446432E-3</v>
      </c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</row>
    <row r="319" spans="1:35">
      <c r="A319" s="87"/>
      <c r="B319" s="87"/>
      <c r="C319" s="87"/>
      <c r="D319" s="89">
        <f t="shared" si="65"/>
        <v>0</v>
      </c>
      <c r="E319" s="89">
        <f t="shared" si="66"/>
        <v>0</v>
      </c>
      <c r="F319" s="31">
        <f t="shared" si="67"/>
        <v>0</v>
      </c>
      <c r="G319" s="31">
        <f t="shared" si="68"/>
        <v>0</v>
      </c>
      <c r="H319" s="31">
        <f t="shared" si="69"/>
        <v>0</v>
      </c>
      <c r="I319" s="31">
        <f t="shared" si="70"/>
        <v>0</v>
      </c>
      <c r="J319" s="31">
        <f t="shared" si="71"/>
        <v>0</v>
      </c>
      <c r="K319" s="31">
        <f t="shared" si="72"/>
        <v>0</v>
      </c>
      <c r="L319" s="31">
        <f t="shared" si="73"/>
        <v>0</v>
      </c>
      <c r="M319" s="31">
        <f t="shared" ca="1" si="74"/>
        <v>-4.6200364799446432E-3</v>
      </c>
      <c r="N319" s="31">
        <f t="shared" ca="1" si="75"/>
        <v>0</v>
      </c>
      <c r="O319" s="52">
        <f t="shared" ca="1" si="76"/>
        <v>0</v>
      </c>
      <c r="P319" s="31">
        <f t="shared" ca="1" si="77"/>
        <v>0</v>
      </c>
      <c r="Q319" s="31">
        <f t="shared" ca="1" si="78"/>
        <v>0</v>
      </c>
      <c r="R319" s="19">
        <f t="shared" ca="1" si="79"/>
        <v>4.6200364799446432E-3</v>
      </c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</row>
    <row r="320" spans="1:35">
      <c r="A320" s="87"/>
      <c r="B320" s="87"/>
      <c r="C320" s="87"/>
      <c r="D320" s="89">
        <f t="shared" si="65"/>
        <v>0</v>
      </c>
      <c r="E320" s="89">
        <f t="shared" si="66"/>
        <v>0</v>
      </c>
      <c r="F320" s="31">
        <f t="shared" si="67"/>
        <v>0</v>
      </c>
      <c r="G320" s="31">
        <f t="shared" si="68"/>
        <v>0</v>
      </c>
      <c r="H320" s="31">
        <f t="shared" si="69"/>
        <v>0</v>
      </c>
      <c r="I320" s="31">
        <f t="shared" si="70"/>
        <v>0</v>
      </c>
      <c r="J320" s="31">
        <f t="shared" si="71"/>
        <v>0</v>
      </c>
      <c r="K320" s="31">
        <f t="shared" si="72"/>
        <v>0</v>
      </c>
      <c r="L320" s="31">
        <f t="shared" si="73"/>
        <v>0</v>
      </c>
      <c r="M320" s="31">
        <f t="shared" ca="1" si="74"/>
        <v>-4.6200364799446432E-3</v>
      </c>
      <c r="N320" s="31">
        <f t="shared" ca="1" si="75"/>
        <v>0</v>
      </c>
      <c r="O320" s="52">
        <f t="shared" ca="1" si="76"/>
        <v>0</v>
      </c>
      <c r="P320" s="31">
        <f t="shared" ca="1" si="77"/>
        <v>0</v>
      </c>
      <c r="Q320" s="31">
        <f t="shared" ca="1" si="78"/>
        <v>0</v>
      </c>
      <c r="R320" s="19">
        <f t="shared" ca="1" si="79"/>
        <v>4.6200364799446432E-3</v>
      </c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5">
      <c r="A321" s="87"/>
      <c r="B321" s="87"/>
      <c r="C321" s="87"/>
      <c r="D321" s="89">
        <f t="shared" si="65"/>
        <v>0</v>
      </c>
      <c r="E321" s="89">
        <f t="shared" si="66"/>
        <v>0</v>
      </c>
      <c r="F321" s="31">
        <f t="shared" si="67"/>
        <v>0</v>
      </c>
      <c r="G321" s="31">
        <f t="shared" si="68"/>
        <v>0</v>
      </c>
      <c r="H321" s="31">
        <f t="shared" si="69"/>
        <v>0</v>
      </c>
      <c r="I321" s="31">
        <f t="shared" si="70"/>
        <v>0</v>
      </c>
      <c r="J321" s="31">
        <f t="shared" si="71"/>
        <v>0</v>
      </c>
      <c r="K321" s="31">
        <f t="shared" si="72"/>
        <v>0</v>
      </c>
      <c r="L321" s="31">
        <f t="shared" si="73"/>
        <v>0</v>
      </c>
      <c r="M321" s="31">
        <f t="shared" ca="1" si="74"/>
        <v>-4.6200364799446432E-3</v>
      </c>
      <c r="N321" s="31">
        <f t="shared" ca="1" si="75"/>
        <v>0</v>
      </c>
      <c r="O321" s="52">
        <f t="shared" ca="1" si="76"/>
        <v>0</v>
      </c>
      <c r="P321" s="31">
        <f t="shared" ca="1" si="77"/>
        <v>0</v>
      </c>
      <c r="Q321" s="31">
        <f t="shared" ca="1" si="78"/>
        <v>0</v>
      </c>
      <c r="R321" s="19">
        <f t="shared" ca="1" si="79"/>
        <v>4.6200364799446432E-3</v>
      </c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5">
      <c r="A322" s="87"/>
      <c r="B322" s="87"/>
      <c r="C322" s="87"/>
      <c r="D322" s="89">
        <f t="shared" si="65"/>
        <v>0</v>
      </c>
      <c r="E322" s="89">
        <f t="shared" si="66"/>
        <v>0</v>
      </c>
      <c r="F322" s="31">
        <f t="shared" si="67"/>
        <v>0</v>
      </c>
      <c r="G322" s="31">
        <f t="shared" si="68"/>
        <v>0</v>
      </c>
      <c r="H322" s="31">
        <f t="shared" si="69"/>
        <v>0</v>
      </c>
      <c r="I322" s="31">
        <f t="shared" si="70"/>
        <v>0</v>
      </c>
      <c r="J322" s="31">
        <f t="shared" si="71"/>
        <v>0</v>
      </c>
      <c r="K322" s="31">
        <f t="shared" si="72"/>
        <v>0</v>
      </c>
      <c r="L322" s="31">
        <f t="shared" si="73"/>
        <v>0</v>
      </c>
      <c r="M322" s="31">
        <f t="shared" ca="1" si="74"/>
        <v>-4.6200364799446432E-3</v>
      </c>
      <c r="N322" s="31">
        <f t="shared" ca="1" si="75"/>
        <v>0</v>
      </c>
      <c r="O322" s="52">
        <f t="shared" ca="1" si="76"/>
        <v>0</v>
      </c>
      <c r="P322" s="31">
        <f t="shared" ca="1" si="77"/>
        <v>0</v>
      </c>
      <c r="Q322" s="31">
        <f t="shared" ca="1" si="78"/>
        <v>0</v>
      </c>
      <c r="R322" s="19">
        <f t="shared" ca="1" si="79"/>
        <v>4.6200364799446432E-3</v>
      </c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</row>
    <row r="323" spans="1:35">
      <c r="A323" s="87"/>
      <c r="B323" s="87"/>
      <c r="C323" s="87"/>
      <c r="D323" s="89">
        <f t="shared" si="65"/>
        <v>0</v>
      </c>
      <c r="E323" s="89">
        <f t="shared" si="66"/>
        <v>0</v>
      </c>
      <c r="F323" s="31">
        <f t="shared" si="67"/>
        <v>0</v>
      </c>
      <c r="G323" s="31">
        <f t="shared" si="68"/>
        <v>0</v>
      </c>
      <c r="H323" s="31">
        <f t="shared" si="69"/>
        <v>0</v>
      </c>
      <c r="I323" s="31">
        <f t="shared" si="70"/>
        <v>0</v>
      </c>
      <c r="J323" s="31">
        <f t="shared" si="71"/>
        <v>0</v>
      </c>
      <c r="K323" s="31">
        <f t="shared" si="72"/>
        <v>0</v>
      </c>
      <c r="L323" s="31">
        <f t="shared" si="73"/>
        <v>0</v>
      </c>
      <c r="M323" s="31">
        <f t="shared" ca="1" si="74"/>
        <v>-4.6200364799446432E-3</v>
      </c>
      <c r="N323" s="31">
        <f t="shared" ca="1" si="75"/>
        <v>0</v>
      </c>
      <c r="O323" s="52">
        <f t="shared" ca="1" si="76"/>
        <v>0</v>
      </c>
      <c r="P323" s="31">
        <f t="shared" ca="1" si="77"/>
        <v>0</v>
      </c>
      <c r="Q323" s="31">
        <f t="shared" ca="1" si="78"/>
        <v>0</v>
      </c>
      <c r="R323" s="19">
        <f t="shared" ca="1" si="79"/>
        <v>4.6200364799446432E-3</v>
      </c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</row>
    <row r="324" spans="1:35">
      <c r="A324" s="87"/>
      <c r="B324" s="87"/>
      <c r="C324" s="87"/>
      <c r="D324" s="89">
        <f t="shared" si="65"/>
        <v>0</v>
      </c>
      <c r="E324" s="89">
        <f t="shared" si="66"/>
        <v>0</v>
      </c>
      <c r="F324" s="31">
        <f t="shared" si="67"/>
        <v>0</v>
      </c>
      <c r="G324" s="31">
        <f t="shared" si="68"/>
        <v>0</v>
      </c>
      <c r="H324" s="31">
        <f t="shared" si="69"/>
        <v>0</v>
      </c>
      <c r="I324" s="31">
        <f t="shared" si="70"/>
        <v>0</v>
      </c>
      <c r="J324" s="31">
        <f t="shared" si="71"/>
        <v>0</v>
      </c>
      <c r="K324" s="31">
        <f t="shared" si="72"/>
        <v>0</v>
      </c>
      <c r="L324" s="31">
        <f t="shared" si="73"/>
        <v>0</v>
      </c>
      <c r="M324" s="31">
        <f t="shared" ca="1" si="74"/>
        <v>-4.6200364799446432E-3</v>
      </c>
      <c r="N324" s="31">
        <f t="shared" ca="1" si="75"/>
        <v>0</v>
      </c>
      <c r="O324" s="52">
        <f t="shared" ca="1" si="76"/>
        <v>0</v>
      </c>
      <c r="P324" s="31">
        <f t="shared" ca="1" si="77"/>
        <v>0</v>
      </c>
      <c r="Q324" s="31">
        <f t="shared" ca="1" si="78"/>
        <v>0</v>
      </c>
      <c r="R324" s="19">
        <f t="shared" ca="1" si="79"/>
        <v>4.6200364799446432E-3</v>
      </c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</row>
    <row r="325" spans="1:35">
      <c r="A325" s="87"/>
      <c r="B325" s="87"/>
      <c r="C325" s="87"/>
      <c r="D325" s="89">
        <f t="shared" si="65"/>
        <v>0</v>
      </c>
      <c r="E325" s="89">
        <f t="shared" si="66"/>
        <v>0</v>
      </c>
      <c r="F325" s="31">
        <f t="shared" si="67"/>
        <v>0</v>
      </c>
      <c r="G325" s="31">
        <f t="shared" si="68"/>
        <v>0</v>
      </c>
      <c r="H325" s="31">
        <f t="shared" si="69"/>
        <v>0</v>
      </c>
      <c r="I325" s="31">
        <f t="shared" si="70"/>
        <v>0</v>
      </c>
      <c r="J325" s="31">
        <f t="shared" si="71"/>
        <v>0</v>
      </c>
      <c r="K325" s="31">
        <f t="shared" si="72"/>
        <v>0</v>
      </c>
      <c r="L325" s="31">
        <f t="shared" si="73"/>
        <v>0</v>
      </c>
      <c r="M325" s="31">
        <f t="shared" ca="1" si="74"/>
        <v>-4.6200364799446432E-3</v>
      </c>
      <c r="N325" s="31">
        <f t="shared" ca="1" si="75"/>
        <v>0</v>
      </c>
      <c r="O325" s="52">
        <f t="shared" ca="1" si="76"/>
        <v>0</v>
      </c>
      <c r="P325" s="31">
        <f t="shared" ca="1" si="77"/>
        <v>0</v>
      </c>
      <c r="Q325" s="31">
        <f t="shared" ca="1" si="78"/>
        <v>0</v>
      </c>
      <c r="R325" s="19">
        <f t="shared" ca="1" si="79"/>
        <v>4.6200364799446432E-3</v>
      </c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</row>
    <row r="326" spans="1:35">
      <c r="A326" s="87"/>
      <c r="B326" s="87"/>
      <c r="C326" s="87"/>
      <c r="D326" s="89">
        <f t="shared" si="65"/>
        <v>0</v>
      </c>
      <c r="E326" s="89">
        <f t="shared" si="66"/>
        <v>0</v>
      </c>
      <c r="F326" s="31">
        <f t="shared" si="67"/>
        <v>0</v>
      </c>
      <c r="G326" s="31">
        <f t="shared" si="68"/>
        <v>0</v>
      </c>
      <c r="H326" s="31">
        <f t="shared" si="69"/>
        <v>0</v>
      </c>
      <c r="I326" s="31">
        <f t="shared" si="70"/>
        <v>0</v>
      </c>
      <c r="J326" s="31">
        <f t="shared" si="71"/>
        <v>0</v>
      </c>
      <c r="K326" s="31">
        <f t="shared" si="72"/>
        <v>0</v>
      </c>
      <c r="L326" s="31">
        <f t="shared" si="73"/>
        <v>0</v>
      </c>
      <c r="M326" s="31">
        <f t="shared" ca="1" si="74"/>
        <v>-4.6200364799446432E-3</v>
      </c>
      <c r="N326" s="31">
        <f t="shared" ca="1" si="75"/>
        <v>0</v>
      </c>
      <c r="O326" s="52">
        <f t="shared" ca="1" si="76"/>
        <v>0</v>
      </c>
      <c r="P326" s="31">
        <f t="shared" ca="1" si="77"/>
        <v>0</v>
      </c>
      <c r="Q326" s="31">
        <f t="shared" ca="1" si="78"/>
        <v>0</v>
      </c>
      <c r="R326" s="19">
        <f t="shared" ca="1" si="79"/>
        <v>4.6200364799446432E-3</v>
      </c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</row>
    <row r="327" spans="1:35">
      <c r="A327" s="87"/>
      <c r="B327" s="87"/>
      <c r="C327" s="87"/>
      <c r="D327" s="89">
        <f t="shared" si="65"/>
        <v>0</v>
      </c>
      <c r="E327" s="89">
        <f t="shared" si="66"/>
        <v>0</v>
      </c>
      <c r="F327" s="31">
        <f t="shared" si="67"/>
        <v>0</v>
      </c>
      <c r="G327" s="31">
        <f t="shared" si="68"/>
        <v>0</v>
      </c>
      <c r="H327" s="31">
        <f t="shared" si="69"/>
        <v>0</v>
      </c>
      <c r="I327" s="31">
        <f t="shared" si="70"/>
        <v>0</v>
      </c>
      <c r="J327" s="31">
        <f t="shared" si="71"/>
        <v>0</v>
      </c>
      <c r="K327" s="31">
        <f t="shared" si="72"/>
        <v>0</v>
      </c>
      <c r="L327" s="31">
        <f t="shared" si="73"/>
        <v>0</v>
      </c>
      <c r="M327" s="31">
        <f t="shared" ca="1" si="74"/>
        <v>-4.6200364799446432E-3</v>
      </c>
      <c r="N327" s="31">
        <f t="shared" ca="1" si="75"/>
        <v>0</v>
      </c>
      <c r="O327" s="52">
        <f t="shared" ca="1" si="76"/>
        <v>0</v>
      </c>
      <c r="P327" s="31">
        <f t="shared" ca="1" si="77"/>
        <v>0</v>
      </c>
      <c r="Q327" s="31">
        <f t="shared" ca="1" si="78"/>
        <v>0</v>
      </c>
      <c r="R327" s="19">
        <f t="shared" ca="1" si="79"/>
        <v>4.6200364799446432E-3</v>
      </c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</row>
    <row r="328" spans="1:35">
      <c r="A328" s="87"/>
      <c r="B328" s="87"/>
      <c r="C328" s="87"/>
      <c r="D328" s="89">
        <f t="shared" si="65"/>
        <v>0</v>
      </c>
      <c r="E328" s="89">
        <f t="shared" si="66"/>
        <v>0</v>
      </c>
      <c r="F328" s="31">
        <f t="shared" si="67"/>
        <v>0</v>
      </c>
      <c r="G328" s="31">
        <f t="shared" si="68"/>
        <v>0</v>
      </c>
      <c r="H328" s="31">
        <f t="shared" si="69"/>
        <v>0</v>
      </c>
      <c r="I328" s="31">
        <f t="shared" si="70"/>
        <v>0</v>
      </c>
      <c r="J328" s="31">
        <f t="shared" si="71"/>
        <v>0</v>
      </c>
      <c r="K328" s="31">
        <f t="shared" si="72"/>
        <v>0</v>
      </c>
      <c r="L328" s="31">
        <f t="shared" si="73"/>
        <v>0</v>
      </c>
      <c r="M328" s="31">
        <f t="shared" ca="1" si="74"/>
        <v>-4.6200364799446432E-3</v>
      </c>
      <c r="N328" s="31">
        <f t="shared" ca="1" si="75"/>
        <v>0</v>
      </c>
      <c r="O328" s="52">
        <f t="shared" ca="1" si="76"/>
        <v>0</v>
      </c>
      <c r="P328" s="31">
        <f t="shared" ca="1" si="77"/>
        <v>0</v>
      </c>
      <c r="Q328" s="31">
        <f t="shared" ca="1" si="78"/>
        <v>0</v>
      </c>
      <c r="R328" s="19">
        <f t="shared" ca="1" si="79"/>
        <v>4.6200364799446432E-3</v>
      </c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</row>
    <row r="329" spans="1:35">
      <c r="A329" s="87"/>
      <c r="B329" s="87"/>
      <c r="C329" s="87"/>
      <c r="D329" s="89">
        <f t="shared" si="65"/>
        <v>0</v>
      </c>
      <c r="E329" s="89">
        <f t="shared" si="66"/>
        <v>0</v>
      </c>
      <c r="F329" s="31">
        <f t="shared" si="67"/>
        <v>0</v>
      </c>
      <c r="G329" s="31">
        <f t="shared" si="68"/>
        <v>0</v>
      </c>
      <c r="H329" s="31">
        <f t="shared" si="69"/>
        <v>0</v>
      </c>
      <c r="I329" s="31">
        <f t="shared" si="70"/>
        <v>0</v>
      </c>
      <c r="J329" s="31">
        <f t="shared" si="71"/>
        <v>0</v>
      </c>
      <c r="K329" s="31">
        <f t="shared" si="72"/>
        <v>0</v>
      </c>
      <c r="L329" s="31">
        <f t="shared" si="73"/>
        <v>0</v>
      </c>
      <c r="M329" s="31">
        <f t="shared" ca="1" si="74"/>
        <v>-4.6200364799446432E-3</v>
      </c>
      <c r="N329" s="31">
        <f t="shared" ca="1" si="75"/>
        <v>0</v>
      </c>
      <c r="O329" s="52">
        <f t="shared" ca="1" si="76"/>
        <v>0</v>
      </c>
      <c r="P329" s="31">
        <f t="shared" ca="1" si="77"/>
        <v>0</v>
      </c>
      <c r="Q329" s="31">
        <f t="shared" ca="1" si="78"/>
        <v>0</v>
      </c>
      <c r="R329" s="19">
        <f t="shared" ca="1" si="79"/>
        <v>4.6200364799446432E-3</v>
      </c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</row>
    <row r="330" spans="1:35">
      <c r="A330" s="87"/>
      <c r="B330" s="87"/>
      <c r="C330" s="87"/>
      <c r="D330" s="89">
        <f t="shared" si="65"/>
        <v>0</v>
      </c>
      <c r="E330" s="89">
        <f t="shared" si="66"/>
        <v>0</v>
      </c>
      <c r="F330" s="31">
        <f t="shared" si="67"/>
        <v>0</v>
      </c>
      <c r="G330" s="31">
        <f t="shared" si="68"/>
        <v>0</v>
      </c>
      <c r="H330" s="31">
        <f t="shared" si="69"/>
        <v>0</v>
      </c>
      <c r="I330" s="31">
        <f t="shared" si="70"/>
        <v>0</v>
      </c>
      <c r="J330" s="31">
        <f t="shared" si="71"/>
        <v>0</v>
      </c>
      <c r="K330" s="31">
        <f t="shared" si="72"/>
        <v>0</v>
      </c>
      <c r="L330" s="31">
        <f t="shared" si="73"/>
        <v>0</v>
      </c>
      <c r="M330" s="31">
        <f t="shared" ca="1" si="74"/>
        <v>-4.6200364799446432E-3</v>
      </c>
      <c r="N330" s="31">
        <f t="shared" ca="1" si="75"/>
        <v>0</v>
      </c>
      <c r="O330" s="52">
        <f t="shared" ca="1" si="76"/>
        <v>0</v>
      </c>
      <c r="P330" s="31">
        <f t="shared" ca="1" si="77"/>
        <v>0</v>
      </c>
      <c r="Q330" s="31">
        <f t="shared" ca="1" si="78"/>
        <v>0</v>
      </c>
      <c r="R330" s="19">
        <f t="shared" ca="1" si="79"/>
        <v>4.6200364799446432E-3</v>
      </c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</row>
    <row r="331" spans="1:35">
      <c r="A331" s="87"/>
      <c r="B331" s="87"/>
      <c r="C331" s="87"/>
      <c r="D331" s="89">
        <f t="shared" si="65"/>
        <v>0</v>
      </c>
      <c r="E331" s="89">
        <f t="shared" si="66"/>
        <v>0</v>
      </c>
      <c r="F331" s="31">
        <f t="shared" si="67"/>
        <v>0</v>
      </c>
      <c r="G331" s="31">
        <f t="shared" si="68"/>
        <v>0</v>
      </c>
      <c r="H331" s="31">
        <f t="shared" si="69"/>
        <v>0</v>
      </c>
      <c r="I331" s="31">
        <f t="shared" si="70"/>
        <v>0</v>
      </c>
      <c r="J331" s="31">
        <f t="shared" si="71"/>
        <v>0</v>
      </c>
      <c r="K331" s="31">
        <f t="shared" si="72"/>
        <v>0</v>
      </c>
      <c r="L331" s="31">
        <f t="shared" si="73"/>
        <v>0</v>
      </c>
      <c r="M331" s="31">
        <f t="shared" ca="1" si="74"/>
        <v>-4.6200364799446432E-3</v>
      </c>
      <c r="N331" s="31">
        <f t="shared" ca="1" si="75"/>
        <v>0</v>
      </c>
      <c r="O331" s="52">
        <f t="shared" ca="1" si="76"/>
        <v>0</v>
      </c>
      <c r="P331" s="31">
        <f t="shared" ca="1" si="77"/>
        <v>0</v>
      </c>
      <c r="Q331" s="31">
        <f t="shared" ca="1" si="78"/>
        <v>0</v>
      </c>
      <c r="R331" s="19">
        <f t="shared" ca="1" si="79"/>
        <v>4.6200364799446432E-3</v>
      </c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</row>
    <row r="332" spans="1:35">
      <c r="A332" s="87"/>
      <c r="B332" s="87"/>
      <c r="C332" s="87"/>
      <c r="D332" s="89">
        <f t="shared" si="65"/>
        <v>0</v>
      </c>
      <c r="E332" s="89">
        <f t="shared" si="66"/>
        <v>0</v>
      </c>
      <c r="F332" s="31">
        <f t="shared" si="67"/>
        <v>0</v>
      </c>
      <c r="G332" s="31">
        <f t="shared" si="68"/>
        <v>0</v>
      </c>
      <c r="H332" s="31">
        <f t="shared" si="69"/>
        <v>0</v>
      </c>
      <c r="I332" s="31">
        <f t="shared" si="70"/>
        <v>0</v>
      </c>
      <c r="J332" s="31">
        <f t="shared" si="71"/>
        <v>0</v>
      </c>
      <c r="K332" s="31">
        <f t="shared" si="72"/>
        <v>0</v>
      </c>
      <c r="L332" s="31">
        <f t="shared" si="73"/>
        <v>0</v>
      </c>
      <c r="M332" s="31">
        <f t="shared" ca="1" si="74"/>
        <v>-4.6200364799446432E-3</v>
      </c>
      <c r="N332" s="31">
        <f t="shared" ca="1" si="75"/>
        <v>0</v>
      </c>
      <c r="O332" s="52">
        <f t="shared" ca="1" si="76"/>
        <v>0</v>
      </c>
      <c r="P332" s="31">
        <f t="shared" ca="1" si="77"/>
        <v>0</v>
      </c>
      <c r="Q332" s="31">
        <f t="shared" ca="1" si="78"/>
        <v>0</v>
      </c>
      <c r="R332" s="19">
        <f t="shared" ca="1" si="79"/>
        <v>4.6200364799446432E-3</v>
      </c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</row>
    <row r="333" spans="1:35">
      <c r="A333" s="87"/>
      <c r="B333" s="87"/>
      <c r="C333" s="87"/>
      <c r="D333" s="89">
        <f t="shared" si="65"/>
        <v>0</v>
      </c>
      <c r="E333" s="89">
        <f t="shared" si="66"/>
        <v>0</v>
      </c>
      <c r="F333" s="31">
        <f t="shared" si="67"/>
        <v>0</v>
      </c>
      <c r="G333" s="31">
        <f t="shared" si="68"/>
        <v>0</v>
      </c>
      <c r="H333" s="31">
        <f t="shared" si="69"/>
        <v>0</v>
      </c>
      <c r="I333" s="31">
        <f t="shared" si="70"/>
        <v>0</v>
      </c>
      <c r="J333" s="31">
        <f t="shared" si="71"/>
        <v>0</v>
      </c>
      <c r="K333" s="31">
        <f t="shared" si="72"/>
        <v>0</v>
      </c>
      <c r="L333" s="31">
        <f t="shared" si="73"/>
        <v>0</v>
      </c>
      <c r="M333" s="31">
        <f t="shared" ca="1" si="74"/>
        <v>-4.6200364799446432E-3</v>
      </c>
      <c r="N333" s="31">
        <f t="shared" ca="1" si="75"/>
        <v>0</v>
      </c>
      <c r="O333" s="52">
        <f t="shared" ca="1" si="76"/>
        <v>0</v>
      </c>
      <c r="P333" s="31">
        <f t="shared" ca="1" si="77"/>
        <v>0</v>
      </c>
      <c r="Q333" s="31">
        <f t="shared" ca="1" si="78"/>
        <v>0</v>
      </c>
      <c r="R333" s="19">
        <f t="shared" ca="1" si="79"/>
        <v>4.6200364799446432E-3</v>
      </c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</row>
    <row r="334" spans="1:35">
      <c r="A334" s="87"/>
      <c r="B334" s="87"/>
      <c r="C334" s="87"/>
      <c r="D334" s="89">
        <f t="shared" si="65"/>
        <v>0</v>
      </c>
      <c r="E334" s="89">
        <f t="shared" si="66"/>
        <v>0</v>
      </c>
      <c r="F334" s="31">
        <f t="shared" si="67"/>
        <v>0</v>
      </c>
      <c r="G334" s="31">
        <f t="shared" si="68"/>
        <v>0</v>
      </c>
      <c r="H334" s="31">
        <f t="shared" si="69"/>
        <v>0</v>
      </c>
      <c r="I334" s="31">
        <f t="shared" si="70"/>
        <v>0</v>
      </c>
      <c r="J334" s="31">
        <f t="shared" si="71"/>
        <v>0</v>
      </c>
      <c r="K334" s="31">
        <f t="shared" si="72"/>
        <v>0</v>
      </c>
      <c r="L334" s="31">
        <f t="shared" si="73"/>
        <v>0</v>
      </c>
      <c r="M334" s="31">
        <f t="shared" ca="1" si="74"/>
        <v>-4.6200364799446432E-3</v>
      </c>
      <c r="N334" s="31">
        <f t="shared" ca="1" si="75"/>
        <v>0</v>
      </c>
      <c r="O334" s="52">
        <f t="shared" ca="1" si="76"/>
        <v>0</v>
      </c>
      <c r="P334" s="31">
        <f t="shared" ca="1" si="77"/>
        <v>0</v>
      </c>
      <c r="Q334" s="31">
        <f t="shared" ca="1" si="78"/>
        <v>0</v>
      </c>
      <c r="R334" s="19">
        <f t="shared" ca="1" si="79"/>
        <v>4.6200364799446432E-3</v>
      </c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</row>
    <row r="335" spans="1:35">
      <c r="A335" s="87"/>
      <c r="B335" s="87"/>
      <c r="C335" s="87"/>
      <c r="D335" s="89">
        <f t="shared" si="65"/>
        <v>0</v>
      </c>
      <c r="E335" s="89">
        <f t="shared" si="66"/>
        <v>0</v>
      </c>
      <c r="F335" s="31">
        <f t="shared" si="67"/>
        <v>0</v>
      </c>
      <c r="G335" s="31">
        <f t="shared" si="68"/>
        <v>0</v>
      </c>
      <c r="H335" s="31">
        <f t="shared" si="69"/>
        <v>0</v>
      </c>
      <c r="I335" s="31">
        <f t="shared" si="70"/>
        <v>0</v>
      </c>
      <c r="J335" s="31">
        <f t="shared" si="71"/>
        <v>0</v>
      </c>
      <c r="K335" s="31">
        <f t="shared" si="72"/>
        <v>0</v>
      </c>
      <c r="L335" s="31">
        <f t="shared" si="73"/>
        <v>0</v>
      </c>
      <c r="M335" s="31">
        <f t="shared" ca="1" si="74"/>
        <v>-4.6200364799446432E-3</v>
      </c>
      <c r="N335" s="31">
        <f t="shared" ca="1" si="75"/>
        <v>0</v>
      </c>
      <c r="O335" s="52">
        <f t="shared" ca="1" si="76"/>
        <v>0</v>
      </c>
      <c r="P335" s="31">
        <f t="shared" ca="1" si="77"/>
        <v>0</v>
      </c>
      <c r="Q335" s="31">
        <f t="shared" ca="1" si="78"/>
        <v>0</v>
      </c>
      <c r="R335" s="19">
        <f t="shared" ca="1" si="79"/>
        <v>4.6200364799446432E-3</v>
      </c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</row>
    <row r="336" spans="1:35">
      <c r="A336" s="87"/>
      <c r="B336" s="87"/>
      <c r="C336" s="87"/>
      <c r="D336" s="89">
        <f t="shared" si="65"/>
        <v>0</v>
      </c>
      <c r="E336" s="89">
        <f t="shared" si="66"/>
        <v>0</v>
      </c>
      <c r="F336" s="31">
        <f t="shared" si="67"/>
        <v>0</v>
      </c>
      <c r="G336" s="31">
        <f t="shared" si="68"/>
        <v>0</v>
      </c>
      <c r="H336" s="31">
        <f t="shared" si="69"/>
        <v>0</v>
      </c>
      <c r="I336" s="31">
        <f t="shared" si="70"/>
        <v>0</v>
      </c>
      <c r="J336" s="31">
        <f t="shared" si="71"/>
        <v>0</v>
      </c>
      <c r="K336" s="31">
        <f t="shared" si="72"/>
        <v>0</v>
      </c>
      <c r="L336" s="31">
        <f t="shared" si="73"/>
        <v>0</v>
      </c>
      <c r="M336" s="31">
        <f t="shared" ca="1" si="74"/>
        <v>-4.6200364799446432E-3</v>
      </c>
      <c r="N336" s="31">
        <f t="shared" ca="1" si="75"/>
        <v>0</v>
      </c>
      <c r="O336" s="52">
        <f t="shared" ca="1" si="76"/>
        <v>0</v>
      </c>
      <c r="P336" s="31">
        <f t="shared" ca="1" si="77"/>
        <v>0</v>
      </c>
      <c r="Q336" s="31">
        <f t="shared" ca="1" si="78"/>
        <v>0</v>
      </c>
      <c r="R336" s="19">
        <f t="shared" ca="1" si="79"/>
        <v>4.6200364799446432E-3</v>
      </c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5">
      <c r="A337" s="87"/>
      <c r="B337" s="87"/>
      <c r="C337" s="87"/>
      <c r="D337" s="89">
        <f t="shared" si="65"/>
        <v>0</v>
      </c>
      <c r="E337" s="89">
        <f t="shared" si="66"/>
        <v>0</v>
      </c>
      <c r="F337" s="31">
        <f t="shared" si="67"/>
        <v>0</v>
      </c>
      <c r="G337" s="31">
        <f t="shared" si="68"/>
        <v>0</v>
      </c>
      <c r="H337" s="31">
        <f t="shared" si="69"/>
        <v>0</v>
      </c>
      <c r="I337" s="31">
        <f t="shared" si="70"/>
        <v>0</v>
      </c>
      <c r="J337" s="31">
        <f t="shared" si="71"/>
        <v>0</v>
      </c>
      <c r="K337" s="31">
        <f t="shared" si="72"/>
        <v>0</v>
      </c>
      <c r="L337" s="31">
        <f t="shared" si="73"/>
        <v>0</v>
      </c>
      <c r="M337" s="31">
        <f t="shared" ca="1" si="74"/>
        <v>-4.6200364799446432E-3</v>
      </c>
      <c r="N337" s="31">
        <f t="shared" ca="1" si="75"/>
        <v>0</v>
      </c>
      <c r="O337" s="52">
        <f t="shared" ca="1" si="76"/>
        <v>0</v>
      </c>
      <c r="P337" s="31">
        <f t="shared" ca="1" si="77"/>
        <v>0</v>
      </c>
      <c r="Q337" s="31">
        <f t="shared" ca="1" si="78"/>
        <v>0</v>
      </c>
      <c r="R337" s="19">
        <f t="shared" ca="1" si="79"/>
        <v>4.6200364799446432E-3</v>
      </c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</row>
    <row r="338" spans="1: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</row>
    <row r="339" spans="1: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</row>
    <row r="341" spans="1: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</row>
    <row r="344" spans="1: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</row>
    <row r="345" spans="1: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</row>
    <row r="346" spans="1: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</row>
    <row r="347" spans="1: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</row>
    <row r="348" spans="1: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</row>
    <row r="349" spans="1: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</row>
    <row r="350" spans="1: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</row>
    <row r="351" spans="1: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</row>
    <row r="352" spans="1: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</row>
    <row r="353" spans="1: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</row>
    <row r="354" spans="1: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</row>
    <row r="355" spans="1: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</row>
    <row r="357" spans="1: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</row>
    <row r="359" spans="1: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</row>
    <row r="360" spans="1: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</row>
    <row r="361" spans="1: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</row>
    <row r="362" spans="1: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</row>
    <row r="365" spans="1: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</row>
    <row r="366" spans="1: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</row>
    <row r="367" spans="1: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</row>
    <row r="368" spans="1: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</row>
    <row r="369" spans="1: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</row>
    <row r="370" spans="1: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</row>
    <row r="371" spans="1: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</row>
    <row r="372" spans="1: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</row>
    <row r="373" spans="1: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</row>
    <row r="374" spans="1: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1: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</row>
    <row r="376" spans="1: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</row>
    <row r="377" spans="1: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</row>
    <row r="378" spans="1: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</row>
    <row r="380" spans="1: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</row>
    <row r="381" spans="1: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</row>
    <row r="382" spans="1: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</row>
    <row r="383" spans="1: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</row>
    <row r="385" spans="1: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</row>
    <row r="386" spans="1: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</row>
    <row r="387" spans="1: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</row>
    <row r="388" spans="1: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</row>
    <row r="389" spans="1: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</row>
    <row r="390" spans="1: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</row>
    <row r="392" spans="1: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</row>
    <row r="393" spans="1: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</row>
    <row r="394" spans="1: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</row>
    <row r="395" spans="1: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</row>
    <row r="396" spans="1: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</row>
    <row r="397" spans="1: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</row>
    <row r="398" spans="1:3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</row>
    <row r="399" spans="1:3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</row>
    <row r="400" spans="1:3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</row>
    <row r="402" spans="1:3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</row>
    <row r="403" spans="1:3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</row>
    <row r="404" spans="1:3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</row>
    <row r="405" spans="1:3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</row>
    <row r="407" spans="1:3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</row>
    <row r="408" spans="1:3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1:3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</row>
    <row r="410" spans="1:3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</row>
    <row r="411" spans="1:3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</row>
    <row r="412" spans="1:3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</row>
    <row r="413" spans="1:3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</row>
    <row r="414" spans="1:3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</row>
    <row r="415" spans="1:3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</row>
    <row r="416" spans="1:3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</row>
    <row r="417" spans="1:3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</row>
    <row r="418" spans="1:3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</row>
    <row r="419" spans="1:3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</row>
    <row r="420" spans="1:3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</row>
    <row r="421" spans="1: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</row>
    <row r="423" spans="1:3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</row>
    <row r="424" spans="1:3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</row>
    <row r="425" spans="1:3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</row>
    <row r="426" spans="1:3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</row>
    <row r="428" spans="1:3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</row>
    <row r="429" spans="1:3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</row>
    <row r="430" spans="1:3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</row>
    <row r="431" spans="1:3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</row>
    <row r="432" spans="1:3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</row>
    <row r="433" spans="1:3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</row>
    <row r="434" spans="1:3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</row>
    <row r="435" spans="1: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</row>
    <row r="436" spans="1:3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</row>
    <row r="437" spans="1:3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</row>
    <row r="438" spans="1:3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</row>
    <row r="439" spans="1:3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</row>
    <row r="440" spans="1:3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1:3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</row>
    <row r="442" spans="1:3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</row>
    <row r="444" spans="1:3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</row>
    <row r="445" spans="1:3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</row>
    <row r="446" spans="1:3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</row>
    <row r="447" spans="1:3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</row>
    <row r="449" spans="1:3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</row>
    <row r="450" spans="1:3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</row>
    <row r="451" spans="1:3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</row>
    <row r="452" spans="1:3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</row>
    <row r="453" spans="1:3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</row>
    <row r="454" spans="1:3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</row>
    <row r="455" spans="1:3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</row>
    <row r="456" spans="1:3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</row>
    <row r="457" spans="1:3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</row>
    <row r="458" spans="1:3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</row>
    <row r="459" spans="1:3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</row>
    <row r="460" spans="1:3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</row>
    <row r="461" spans="1:3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</row>
    <row r="462" spans="1:3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</row>
    <row r="463" spans="1:3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</row>
    <row r="465" spans="1:3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</row>
    <row r="466" spans="1:3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</row>
    <row r="467" spans="1:3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</row>
    <row r="468" spans="1:3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</row>
    <row r="470" spans="1:3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</row>
    <row r="471" spans="1:3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</row>
    <row r="472" spans="1:3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</row>
    <row r="473" spans="1:3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1: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</row>
    <row r="475" spans="1:3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</row>
    <row r="476" spans="1:3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</row>
    <row r="477" spans="1:3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</row>
    <row r="478" spans="1:3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</row>
    <row r="479" spans="1:3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</row>
    <row r="480" spans="1:3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</row>
    <row r="481" spans="1:3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</row>
    <row r="482" spans="1:3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</row>
    <row r="483" spans="1:3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</row>
    <row r="484" spans="1:3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</row>
    <row r="486" spans="1:3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</row>
    <row r="487" spans="1:3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</row>
    <row r="488" spans="1:3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</row>
    <row r="489" spans="1:3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</row>
    <row r="491" spans="1:3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</row>
    <row r="492" spans="1:3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</row>
    <row r="493" spans="1:3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</row>
    <row r="494" spans="1:3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</row>
    <row r="495" spans="1:3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</row>
    <row r="496" spans="1:3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</row>
    <row r="497" spans="1:3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</row>
    <row r="498" spans="1:3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</row>
    <row r="499" spans="1:3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</row>
    <row r="500" spans="1:3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</row>
    <row r="501" spans="1:3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</row>
    <row r="502" spans="1:3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</row>
    <row r="503" spans="1:3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</row>
    <row r="504" spans="1:3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</row>
    <row r="505" spans="1:3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1:3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</row>
    <row r="508" spans="1:3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</row>
    <row r="509" spans="1:3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</row>
    <row r="510" spans="1:3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</row>
    <row r="512" spans="1:3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</row>
    <row r="513" spans="1:3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</row>
    <row r="514" spans="1:3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</row>
    <row r="515" spans="1:3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</row>
    <row r="516" spans="1:3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</row>
    <row r="517" spans="1:3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</row>
    <row r="518" spans="1:3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</row>
    <row r="519" spans="1:3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</row>
    <row r="520" spans="1:3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</row>
    <row r="521" spans="1:3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</row>
    <row r="522" spans="1:3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</row>
    <row r="523" spans="1:3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</row>
    <row r="524" spans="1:3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</row>
    <row r="525" spans="1:3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</row>
    <row r="526" spans="1:3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</row>
    <row r="528" spans="1: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</row>
    <row r="529" spans="1:3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</row>
    <row r="530" spans="1:3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</row>
    <row r="531" spans="1:3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</row>
    <row r="533" spans="1:3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</row>
    <row r="534" spans="1:3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1: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</row>
    <row r="536" spans="1:3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</row>
    <row r="537" spans="1:3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</row>
    <row r="538" spans="1:3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</row>
    <row r="539" spans="1:3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1:3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</row>
    <row r="541" spans="1:3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</row>
    <row r="542" spans="1:3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</row>
    <row r="543" spans="1:3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</row>
    <row r="544" spans="1:3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</row>
    <row r="545" spans="1:3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</row>
    <row r="546" spans="1:3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</row>
    <row r="547" spans="1:3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</row>
    <row r="549" spans="1:3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1:3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</row>
    <row r="551" spans="1:3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</row>
    <row r="552" spans="1:3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</row>
    <row r="554" spans="1:3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</row>
    <row r="555" spans="1:3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</row>
    <row r="556" spans="1:3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</row>
    <row r="557" spans="1:3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</row>
    <row r="558" spans="1:3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</row>
    <row r="559" spans="1:3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</row>
    <row r="560" spans="1:3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</row>
    <row r="561" spans="1:3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</row>
    <row r="562" spans="1:3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</row>
    <row r="563" spans="1:3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</row>
    <row r="564" spans="1:3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</row>
    <row r="565" spans="1:3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</row>
    <row r="566" spans="1:3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</row>
    <row r="567" spans="1:3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</row>
    <row r="568" spans="1:3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</row>
    <row r="570" spans="1:3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</row>
    <row r="571" spans="1:3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</row>
    <row r="572" spans="1:3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1:3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</row>
    <row r="575" spans="1:3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</row>
    <row r="576" spans="1:3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</row>
    <row r="577" spans="1:3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</row>
    <row r="578" spans="1:3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</row>
    <row r="579" spans="1:3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</row>
    <row r="580" spans="1: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</row>
    <row r="581" spans="1:3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</row>
    <row r="582" spans="1:3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</row>
    <row r="583" spans="1:3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</row>
    <row r="584" spans="1:3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</row>
    <row r="585" spans="1:3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</row>
    <row r="586" spans="1:3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</row>
    <row r="587" spans="1:3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</row>
    <row r="588" spans="1:3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</row>
    <row r="589" spans="1:3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</row>
    <row r="591" spans="1:3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</row>
    <row r="592" spans="1:3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</row>
    <row r="593" spans="1:3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</row>
    <row r="594" spans="1:3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</row>
    <row r="596" spans="1:3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</row>
    <row r="597" spans="1:3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</row>
    <row r="598" spans="1:3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</row>
    <row r="599" spans="1:3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</row>
    <row r="600" spans="1:3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</row>
    <row r="601" spans="1:3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</row>
    <row r="602" spans="1:3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</row>
    <row r="603" spans="1:3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</row>
    <row r="604" spans="1:3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</row>
    <row r="605" spans="1:3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</row>
    <row r="606" spans="1:3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</row>
    <row r="607" spans="1:3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</row>
    <row r="608" spans="1:3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</row>
    <row r="609" spans="1:3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</row>
    <row r="610" spans="1:3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</row>
    <row r="612" spans="1:3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</row>
    <row r="613" spans="1:3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</row>
    <row r="614" spans="1:3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</row>
    <row r="615" spans="1:3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</row>
    <row r="617" spans="1:3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</row>
    <row r="618" spans="1:3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</row>
    <row r="619" spans="1:3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</row>
    <row r="620" spans="1:3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</row>
    <row r="621" spans="1:3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</row>
    <row r="622" spans="1:3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</row>
    <row r="623" spans="1:3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</row>
    <row r="624" spans="1:3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</row>
    <row r="625" spans="1:3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</row>
    <row r="626" spans="1:3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</row>
    <row r="627" spans="1:3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</row>
    <row r="628" spans="1:3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</row>
    <row r="629" spans="1:3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</row>
    <row r="630" spans="1:3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</row>
    <row r="631" spans="1:3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</row>
    <row r="633" spans="1: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</row>
    <row r="634" spans="1:3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</row>
    <row r="635" spans="1: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</row>
    <row r="636" spans="1:3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</row>
    <row r="638" spans="1:3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</row>
    <row r="639" spans="1:3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</row>
    <row r="640" spans="1:3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</row>
    <row r="641" spans="1:3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</row>
    <row r="642" spans="1:3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</row>
    <row r="643" spans="1:3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</row>
    <row r="644" spans="1:3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</row>
    <row r="645" spans="1:3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</row>
    <row r="646" spans="1:3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</row>
    <row r="647" spans="1:3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</row>
    <row r="648" spans="1:3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</row>
    <row r="649" spans="1:3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</row>
    <row r="650" spans="1:3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</row>
    <row r="651" spans="1:3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</row>
    <row r="652" spans="1:3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</row>
    <row r="653" spans="1:3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</row>
    <row r="654" spans="1:3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</row>
    <row r="655" spans="1:3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</row>
    <row r="656" spans="1:3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</row>
    <row r="657" spans="1:3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</row>
    <row r="658" spans="1:3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</row>
    <row r="659" spans="1:3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</row>
    <row r="660" spans="1:3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</row>
    <row r="661" spans="1:3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</row>
    <row r="662" spans="1:3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</row>
    <row r="663" spans="1:3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</row>
    <row r="664" spans="1:3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</row>
    <row r="665" spans="1:3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</row>
    <row r="666" spans="1:3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</row>
    <row r="667" spans="1:3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</row>
    <row r="668" spans="1:3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</row>
    <row r="669" spans="1:3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</row>
    <row r="670" spans="1:3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</row>
    <row r="671" spans="1:3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</row>
    <row r="672" spans="1:3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</row>
    <row r="673" spans="1:3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</row>
    <row r="674" spans="1:3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</row>
    <row r="675" spans="1:3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</row>
    <row r="676" spans="1:3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</row>
    <row r="677" spans="1:3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</row>
    <row r="678" spans="1:3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</row>
    <row r="679" spans="1:3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</row>
    <row r="680" spans="1:3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</row>
    <row r="681" spans="1:3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</row>
    <row r="682" spans="1:3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</row>
    <row r="683" spans="1:3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</row>
    <row r="684" spans="1:3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</row>
    <row r="685" spans="1:3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</row>
    <row r="686" spans="1: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</row>
    <row r="687" spans="1:3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</row>
    <row r="688" spans="1:3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</row>
    <row r="689" spans="1:3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</row>
    <row r="690" spans="1:3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</row>
    <row r="691" spans="1:3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</row>
    <row r="692" spans="1:3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</row>
    <row r="693" spans="1:3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</row>
    <row r="694" spans="1:3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</row>
    <row r="695" spans="1:3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</row>
    <row r="696" spans="1:3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</row>
    <row r="697" spans="1:3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</row>
    <row r="698" spans="1:3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</row>
    <row r="699" spans="1:3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3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</row>
    <row r="701" spans="1:3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</row>
    <row r="702" spans="1:3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</row>
    <row r="703" spans="1:3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</row>
    <row r="704" spans="1:3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</row>
    <row r="705" spans="1:3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</row>
    <row r="706" spans="1:3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</row>
    <row r="707" spans="1:3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</row>
    <row r="708" spans="1:3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</row>
    <row r="709" spans="1:3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</row>
    <row r="710" spans="1:3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</row>
    <row r="711" spans="1:3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</row>
    <row r="712" spans="1:3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</row>
    <row r="713" spans="1:3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</row>
    <row r="714" spans="1:3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</row>
    <row r="715" spans="1:3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</row>
    <row r="716" spans="1:3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</row>
    <row r="717" spans="1:3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</row>
    <row r="718" spans="1:3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</row>
    <row r="719" spans="1:3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</row>
    <row r="720" spans="1:3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</row>
    <row r="721" spans="1:3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</row>
    <row r="722" spans="1:3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</row>
    <row r="723" spans="1:3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</row>
    <row r="724" spans="1:3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</row>
    <row r="725" spans="1:3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</row>
    <row r="726" spans="1:3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</row>
    <row r="727" spans="1:3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</row>
    <row r="728" spans="1:3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</row>
    <row r="729" spans="1:3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</row>
    <row r="730" spans="1:3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</row>
    <row r="731" spans="1:3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</row>
    <row r="732" spans="1:3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</row>
    <row r="733" spans="1:3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</row>
    <row r="734" spans="1:3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</row>
    <row r="735" spans="1: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</row>
    <row r="736" spans="1:3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</row>
    <row r="737" spans="1:3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</row>
    <row r="738" spans="1:3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</row>
    <row r="739" spans="1: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</row>
    <row r="740" spans="1:3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</row>
    <row r="741" spans="1:3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</row>
    <row r="742" spans="1:3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</row>
    <row r="743" spans="1:3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</row>
    <row r="744" spans="1:3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</row>
    <row r="745" spans="1:3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</row>
    <row r="746" spans="1:3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</row>
    <row r="747" spans="1:3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</row>
    <row r="748" spans="1:3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</row>
    <row r="749" spans="1:3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</row>
    <row r="750" spans="1:3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</row>
    <row r="751" spans="1:3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</row>
    <row r="752" spans="1:3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</row>
    <row r="753" spans="1:3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</row>
    <row r="754" spans="1:3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</row>
    <row r="755" spans="1:3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</row>
    <row r="756" spans="1:3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</row>
    <row r="757" spans="1:3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</row>
    <row r="758" spans="1:3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</row>
    <row r="759" spans="1:3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</row>
    <row r="760" spans="1:3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</row>
    <row r="761" spans="1:3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</row>
    <row r="762" spans="1:3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</row>
    <row r="763" spans="1:3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</row>
    <row r="764" spans="1:3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</row>
    <row r="765" spans="1:3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</row>
    <row r="766" spans="1:3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</row>
    <row r="767" spans="1:3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</row>
    <row r="768" spans="1:3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</row>
    <row r="769" spans="1:3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</row>
    <row r="770" spans="1:3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</row>
    <row r="771" spans="1:3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</row>
    <row r="772" spans="1:3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</row>
    <row r="773" spans="1:3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</row>
    <row r="774" spans="1:3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</row>
    <row r="775" spans="1:3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</row>
    <row r="776" spans="1:3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</row>
    <row r="777" spans="1:3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</row>
    <row r="778" spans="1:3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</row>
    <row r="779" spans="1:3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</row>
    <row r="780" spans="1:3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</row>
    <row r="781" spans="1:3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</row>
    <row r="782" spans="1:3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</row>
    <row r="783" spans="1:3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</row>
    <row r="784" spans="1:3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</row>
    <row r="785" spans="1:3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</row>
    <row r="786" spans="1:3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</row>
    <row r="787" spans="1:3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</row>
    <row r="788" spans="1:3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</row>
    <row r="789" spans="1:3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</row>
    <row r="790" spans="1:3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</row>
    <row r="791" spans="1:3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</row>
    <row r="792" spans="1: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</row>
    <row r="793" spans="1:3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</row>
    <row r="794" spans="1:3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</row>
    <row r="795" spans="1:3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</row>
    <row r="796" spans="1:3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</row>
    <row r="797" spans="1:3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</row>
    <row r="798" spans="1:3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</row>
    <row r="799" spans="1:3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</row>
    <row r="800" spans="1:3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</row>
    <row r="801" spans="1:3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</row>
    <row r="802" spans="1:3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</row>
    <row r="803" spans="1:3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</row>
    <row r="804" spans="1:3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</row>
    <row r="805" spans="1:3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</row>
    <row r="806" spans="1:3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</row>
    <row r="807" spans="1:3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</row>
    <row r="808" spans="1:3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</row>
    <row r="809" spans="1:3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</row>
    <row r="810" spans="1:3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</row>
    <row r="811" spans="1:3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</row>
    <row r="812" spans="1:3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</row>
    <row r="813" spans="1:3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</row>
    <row r="814" spans="1:3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</row>
    <row r="815" spans="1:3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</row>
    <row r="816" spans="1:3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</row>
    <row r="817" spans="1:3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</row>
    <row r="818" spans="1:3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</row>
    <row r="819" spans="1:3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</row>
    <row r="820" spans="1:3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</row>
    <row r="821" spans="1:3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</row>
    <row r="822" spans="1:3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</row>
    <row r="823" spans="1:3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</row>
    <row r="824" spans="1:3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</row>
    <row r="825" spans="1:3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</row>
    <row r="826" spans="1:3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</row>
    <row r="827" spans="1:3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</row>
    <row r="828" spans="1:3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</row>
    <row r="829" spans="1:3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</row>
    <row r="830" spans="1:3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</row>
    <row r="831" spans="1:3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</row>
    <row r="832" spans="1:3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</row>
    <row r="833" spans="1:3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</row>
    <row r="834" spans="1:3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</row>
    <row r="835" spans="1: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</row>
    <row r="836" spans="1:3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</row>
    <row r="837" spans="1:3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</row>
    <row r="838" spans="1:3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</row>
    <row r="839" spans="1:3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</row>
    <row r="840" spans="1:3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</row>
    <row r="841" spans="1:3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</row>
    <row r="842" spans="1:3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</row>
    <row r="843" spans="1:3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</row>
    <row r="844" spans="1:3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</row>
    <row r="845" spans="1: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</row>
    <row r="846" spans="1:3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</row>
    <row r="847" spans="1:3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</row>
    <row r="848" spans="1:3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</row>
    <row r="849" spans="1:3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</row>
    <row r="850" spans="1:3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</row>
    <row r="851" spans="1:3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</row>
    <row r="852" spans="1:3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</row>
    <row r="853" spans="1:3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</row>
    <row r="854" spans="1:3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</row>
    <row r="855" spans="1:3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</row>
    <row r="856" spans="1:3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</row>
    <row r="857" spans="1:3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</row>
    <row r="858" spans="1:3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</row>
    <row r="859" spans="1:3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</row>
    <row r="860" spans="1:3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</row>
    <row r="861" spans="1:3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</row>
    <row r="862" spans="1:3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</row>
    <row r="863" spans="1:3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</row>
    <row r="864" spans="1:3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</row>
    <row r="865" spans="1:3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</row>
    <row r="866" spans="1:3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</row>
    <row r="867" spans="1:3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</row>
    <row r="868" spans="1:3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</row>
    <row r="869" spans="1:3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</row>
    <row r="870" spans="1:3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</row>
    <row r="871" spans="1:3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</row>
    <row r="872" spans="1:3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</row>
    <row r="873" spans="1:3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</row>
    <row r="874" spans="1:3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</row>
    <row r="875" spans="1:3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</row>
    <row r="876" spans="1:3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</row>
    <row r="877" spans="1:3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</row>
    <row r="878" spans="1:3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</row>
    <row r="879" spans="1:3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</row>
    <row r="880" spans="1:3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</row>
    <row r="881" spans="1:3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</row>
    <row r="882" spans="1:3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</row>
    <row r="883" spans="1:3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</row>
    <row r="884" spans="1:3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</row>
    <row r="885" spans="1:3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</row>
    <row r="886" spans="1:3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</row>
    <row r="887" spans="1:3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</row>
    <row r="888" spans="1:3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</row>
    <row r="889" spans="1:3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</row>
    <row r="890" spans="1:3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</row>
    <row r="891" spans="1:3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</row>
    <row r="892" spans="1:3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</row>
    <row r="893" spans="1:3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</row>
    <row r="894" spans="1:3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</row>
    <row r="895" spans="1:3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</row>
    <row r="896" spans="1:3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</row>
    <row r="897" spans="1:3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</row>
    <row r="898" spans="1: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</row>
    <row r="899" spans="1:3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</row>
    <row r="900" spans="1:3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</row>
    <row r="901" spans="1:3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</row>
    <row r="902" spans="1:3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</row>
    <row r="903" spans="1:3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</row>
    <row r="904" spans="1:3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</row>
    <row r="905" spans="1:3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</row>
    <row r="906" spans="1:3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</row>
    <row r="907" spans="1:3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</row>
    <row r="908" spans="1:3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</row>
    <row r="909" spans="1:3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</row>
    <row r="910" spans="1:3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</row>
    <row r="911" spans="1:3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</row>
    <row r="912" spans="1:3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</row>
    <row r="913" spans="1:3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</row>
    <row r="914" spans="1:3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</row>
    <row r="915" spans="1:3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</row>
    <row r="916" spans="1:3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</row>
    <row r="917" spans="1:3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</row>
    <row r="918" spans="1:3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</row>
    <row r="919" spans="1:3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</row>
    <row r="920" spans="1:3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</row>
    <row r="921" spans="1:3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</row>
    <row r="922" spans="1:3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</row>
    <row r="923" spans="1:3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</row>
    <row r="924" spans="1:3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</row>
    <row r="925" spans="1:3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</row>
    <row r="926" spans="1:3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</row>
    <row r="927" spans="1:3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</row>
    <row r="928" spans="1:3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</row>
    <row r="929" spans="1:3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3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</row>
    <row r="931" spans="1:3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</row>
    <row r="932" spans="1:3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</row>
    <row r="933" spans="1:3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</row>
    <row r="934" spans="1:3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</row>
    <row r="935" spans="1: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</row>
    <row r="936" spans="1:3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</row>
    <row r="937" spans="1:3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</row>
    <row r="938" spans="1:3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</row>
    <row r="939" spans="1:3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</row>
    <row r="940" spans="1:3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</row>
    <row r="941" spans="1:3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</row>
    <row r="942" spans="1:3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</row>
    <row r="943" spans="1:3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</row>
    <row r="944" spans="1:3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</row>
    <row r="945" spans="1:3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</row>
    <row r="946" spans="1:3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</row>
    <row r="947" spans="1:3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</row>
    <row r="948" spans="1:3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</row>
    <row r="949" spans="1:3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</row>
  </sheetData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7"/>
  <sheetViews>
    <sheetView workbookViewId="0"/>
  </sheetViews>
  <sheetFormatPr defaultRowHeight="12.75"/>
  <cols>
    <col min="1" max="1" width="20.85546875" customWidth="1"/>
    <col min="2" max="2" width="4.7109375" customWidth="1"/>
    <col min="3" max="3" width="16.140625" style="16" customWidth="1"/>
    <col min="4" max="4" width="6.140625" customWidth="1"/>
    <col min="5" max="6" width="16.140625" customWidth="1"/>
    <col min="7" max="18" width="14.7109375" customWidth="1"/>
  </cols>
  <sheetData>
    <row r="1" spans="1:13" ht="15">
      <c r="A1" s="106" t="s">
        <v>424</v>
      </c>
    </row>
    <row r="3" spans="1:13">
      <c r="A3" s="105" t="s">
        <v>425</v>
      </c>
    </row>
    <row r="11" spans="1:13" ht="12.75" customHeight="1">
      <c r="A11" s="103" t="s">
        <v>243</v>
      </c>
      <c r="B11" s="5" t="str">
        <f t="shared" ref="B11:B42" si="0">IF(INT(H11)=H11,"I","II")</f>
        <v>I</v>
      </c>
      <c r="C11" s="103">
        <v>34358.101000000002</v>
      </c>
      <c r="D11" s="103" t="s">
        <v>420</v>
      </c>
      <c r="E11" s="103">
        <f>VLOOKUP(C11,'A (3)'!$C$21:$E$59,3,FALSE)</f>
        <v>-9752.5147307687512</v>
      </c>
      <c r="F11" s="103"/>
      <c r="G11" s="101" t="s">
        <v>239</v>
      </c>
      <c r="H11" s="100">
        <v>-16983</v>
      </c>
      <c r="I11" s="100" t="s">
        <v>240</v>
      </c>
      <c r="J11" s="100"/>
      <c r="L11" s="101" t="s">
        <v>241</v>
      </c>
      <c r="M11" s="102" t="s">
        <v>242</v>
      </c>
    </row>
    <row r="12" spans="1:13" ht="12.75" customHeight="1">
      <c r="A12" s="103" t="s">
        <v>243</v>
      </c>
      <c r="B12" s="5" t="str">
        <f t="shared" si="0"/>
        <v>II</v>
      </c>
      <c r="C12" s="103">
        <v>34369.014999999999</v>
      </c>
      <c r="D12" s="103" t="s">
        <v>420</v>
      </c>
      <c r="E12" s="103">
        <f>VLOOKUP(C12,'A (3)'!$C$21:$E$59,3,FALSE)</f>
        <v>-9728.0044347601088</v>
      </c>
      <c r="F12" s="103"/>
      <c r="G12" s="101" t="s">
        <v>244</v>
      </c>
      <c r="H12" s="100">
        <v>-16958.5</v>
      </c>
      <c r="I12" s="100" t="s">
        <v>245</v>
      </c>
      <c r="J12" s="100"/>
      <c r="L12" s="101" t="s">
        <v>241</v>
      </c>
      <c r="M12" s="102" t="s">
        <v>242</v>
      </c>
    </row>
    <row r="13" spans="1:13" ht="12.75" customHeight="1">
      <c r="A13" s="103" t="s">
        <v>243</v>
      </c>
      <c r="B13" s="5" t="str">
        <f t="shared" si="0"/>
        <v>II</v>
      </c>
      <c r="C13" s="103">
        <v>35097.053</v>
      </c>
      <c r="D13" s="103" t="s">
        <v>420</v>
      </c>
      <c r="E13" s="103">
        <f>VLOOKUP(C13,'A (3)'!$C$21:$E$59,3,FALSE)</f>
        <v>-8093.0010551060432</v>
      </c>
      <c r="F13" s="103"/>
      <c r="G13" s="101" t="s">
        <v>246</v>
      </c>
      <c r="H13" s="100">
        <v>-15323.5</v>
      </c>
      <c r="I13" s="100" t="s">
        <v>247</v>
      </c>
      <c r="J13" s="100"/>
      <c r="L13" s="101" t="s">
        <v>241</v>
      </c>
      <c r="M13" s="102" t="s">
        <v>242</v>
      </c>
    </row>
    <row r="14" spans="1:13" ht="12.75" customHeight="1">
      <c r="A14" s="103" t="s">
        <v>251</v>
      </c>
      <c r="B14" s="5" t="str">
        <f t="shared" si="0"/>
        <v>I</v>
      </c>
      <c r="C14" s="103">
        <v>38700.722800000003</v>
      </c>
      <c r="D14" s="103" t="s">
        <v>420</v>
      </c>
      <c r="E14" s="103">
        <f>VLOOKUP(C14,'A (3)'!$C$21:$E$59,3,FALSE)</f>
        <v>0</v>
      </c>
      <c r="F14" s="103"/>
      <c r="G14" s="101" t="s">
        <v>248</v>
      </c>
      <c r="H14" s="100">
        <v>-7233</v>
      </c>
      <c r="I14" s="100" t="s">
        <v>249</v>
      </c>
      <c r="J14" s="100"/>
      <c r="L14" s="101" t="s">
        <v>241</v>
      </c>
      <c r="M14" s="102" t="s">
        <v>250</v>
      </c>
    </row>
    <row r="15" spans="1:13" ht="12.75" customHeight="1">
      <c r="A15" s="103" t="s">
        <v>251</v>
      </c>
      <c r="B15" s="5" t="str">
        <f t="shared" si="0"/>
        <v>II</v>
      </c>
      <c r="C15" s="103">
        <v>38727.663500000002</v>
      </c>
      <c r="D15" s="103" t="s">
        <v>420</v>
      </c>
      <c r="E15" s="103">
        <f>VLOOKUP(C15,'A (3)'!$C$21:$E$59,3,FALSE)</f>
        <v>60.502522602178665</v>
      </c>
      <c r="F15" s="103"/>
      <c r="G15" s="101" t="s">
        <v>252</v>
      </c>
      <c r="H15" s="100">
        <v>-7172.5</v>
      </c>
      <c r="I15" s="100" t="s">
        <v>253</v>
      </c>
      <c r="J15" s="100"/>
      <c r="L15" s="101" t="s">
        <v>241</v>
      </c>
      <c r="M15" s="102" t="s">
        <v>250</v>
      </c>
    </row>
    <row r="16" spans="1:13" ht="12.75" customHeight="1">
      <c r="A16" s="103" t="s">
        <v>257</v>
      </c>
      <c r="B16" s="5" t="str">
        <f t="shared" si="0"/>
        <v>II</v>
      </c>
      <c r="C16" s="103">
        <v>39886.269999999997</v>
      </c>
      <c r="D16" s="103" t="s">
        <v>419</v>
      </c>
      <c r="E16" s="103">
        <f>VLOOKUP(C16,'A (3)'!$C$21:$E$59,3,FALSE)</f>
        <v>2662.4622323826547</v>
      </c>
      <c r="F16" s="103"/>
      <c r="G16" s="101" t="s">
        <v>254</v>
      </c>
      <c r="H16" s="100">
        <v>-4570.5</v>
      </c>
      <c r="I16" s="100" t="s">
        <v>255</v>
      </c>
      <c r="J16" s="100"/>
      <c r="L16" s="101"/>
      <c r="M16" s="102" t="s">
        <v>256</v>
      </c>
    </row>
    <row r="17" spans="1:13" ht="12.75" customHeight="1">
      <c r="A17" s="103" t="s">
        <v>260</v>
      </c>
      <c r="B17" s="5" t="str">
        <f t="shared" si="0"/>
        <v>II</v>
      </c>
      <c r="C17" s="103">
        <v>40119.629000000001</v>
      </c>
      <c r="D17" s="103" t="s">
        <v>419</v>
      </c>
      <c r="E17" s="103">
        <f>VLOOKUP(C17,'A (3)'!$C$21:$E$59,3,FALSE)</f>
        <v>3186.5320661999822</v>
      </c>
      <c r="F17" s="103"/>
      <c r="G17" s="101" t="s">
        <v>258</v>
      </c>
      <c r="H17" s="100">
        <v>-4046.5</v>
      </c>
      <c r="I17" s="100" t="s">
        <v>259</v>
      </c>
      <c r="J17" s="100"/>
      <c r="L17" s="101"/>
      <c r="M17" s="102" t="s">
        <v>256</v>
      </c>
    </row>
    <row r="18" spans="1:13" ht="12.75" customHeight="1">
      <c r="A18" s="103" t="s">
        <v>260</v>
      </c>
      <c r="B18" s="5" t="str">
        <f t="shared" si="0"/>
        <v>I</v>
      </c>
      <c r="C18" s="103">
        <v>40125.618999999999</v>
      </c>
      <c r="D18" s="103" t="s">
        <v>419</v>
      </c>
      <c r="E18" s="103">
        <f>VLOOKUP(C18,'A (3)'!$C$21:$E$59,3,FALSE)</f>
        <v>3199.9842077696867</v>
      </c>
      <c r="F18" s="103"/>
      <c r="G18" s="101" t="s">
        <v>261</v>
      </c>
      <c r="H18" s="100">
        <v>-4033</v>
      </c>
      <c r="I18" s="100" t="s">
        <v>262</v>
      </c>
      <c r="J18" s="100"/>
      <c r="L18" s="101"/>
      <c r="M18" s="102" t="s">
        <v>256</v>
      </c>
    </row>
    <row r="19" spans="1:13" ht="12.75" customHeight="1">
      <c r="A19" s="103" t="s">
        <v>260</v>
      </c>
      <c r="B19" s="5" t="str">
        <f t="shared" si="0"/>
        <v>I</v>
      </c>
      <c r="C19" s="103">
        <v>40133.633999999998</v>
      </c>
      <c r="D19" s="103" t="s">
        <v>419</v>
      </c>
      <c r="E19" s="103">
        <f>VLOOKUP(C19,'A (3)'!$C$21:$E$59,3,FALSE)</f>
        <v>3217.9840265812409</v>
      </c>
      <c r="F19" s="103"/>
      <c r="G19" s="101" t="s">
        <v>263</v>
      </c>
      <c r="H19" s="100">
        <v>-4015</v>
      </c>
      <c r="I19" s="100" t="s">
        <v>262</v>
      </c>
      <c r="J19" s="100"/>
      <c r="L19" s="101"/>
      <c r="M19" s="102" t="s">
        <v>256</v>
      </c>
    </row>
    <row r="20" spans="1:13" ht="12.75" customHeight="1">
      <c r="A20" s="103" t="s">
        <v>260</v>
      </c>
      <c r="B20" s="5" t="str">
        <f t="shared" si="0"/>
        <v>I</v>
      </c>
      <c r="C20" s="103">
        <v>40134.534</v>
      </c>
      <c r="D20" s="103" t="s">
        <v>419</v>
      </c>
      <c r="E20" s="103">
        <f>VLOOKUP(C20,'A (3)'!$C$21:$E$59,3,FALSE)</f>
        <v>3220.0052164665094</v>
      </c>
      <c r="F20" s="103"/>
      <c r="G20" s="101" t="s">
        <v>264</v>
      </c>
      <c r="H20" s="100">
        <v>-4013</v>
      </c>
      <c r="I20" s="100" t="s">
        <v>265</v>
      </c>
      <c r="J20" s="100"/>
      <c r="L20" s="101"/>
      <c r="M20" s="102" t="s">
        <v>256</v>
      </c>
    </row>
    <row r="21" spans="1:13" ht="12.75" customHeight="1">
      <c r="A21" s="103" t="s">
        <v>271</v>
      </c>
      <c r="B21" s="5" t="str">
        <f t="shared" si="0"/>
        <v>I</v>
      </c>
      <c r="C21" s="103">
        <v>41606.633999999998</v>
      </c>
      <c r="D21" s="103" t="s">
        <v>419</v>
      </c>
      <c r="E21" s="103">
        <f>VLOOKUP(C21,'A (3)'!$C$21:$E$59,3,FALSE)</f>
        <v>6525.9981387985117</v>
      </c>
      <c r="F21" s="103"/>
      <c r="G21" s="101" t="s">
        <v>269</v>
      </c>
      <c r="H21" s="100">
        <v>-709</v>
      </c>
      <c r="I21" s="100" t="s">
        <v>270</v>
      </c>
      <c r="J21" s="100"/>
      <c r="L21" s="101"/>
      <c r="M21" s="102" t="s">
        <v>256</v>
      </c>
    </row>
    <row r="22" spans="1:13" ht="12.75" customHeight="1">
      <c r="A22" s="103" t="s">
        <v>271</v>
      </c>
      <c r="B22" s="5" t="str">
        <f t="shared" si="0"/>
        <v>I</v>
      </c>
      <c r="C22" s="103">
        <v>41624.457000000002</v>
      </c>
      <c r="D22" s="103" t="s">
        <v>419</v>
      </c>
      <c r="E22" s="103">
        <f>VLOOKUP(C22,'A (3)'!$C$21:$E$59,3,FALSE)</f>
        <v>6566.0244358263881</v>
      </c>
      <c r="F22" s="103"/>
      <c r="G22" s="101" t="s">
        <v>272</v>
      </c>
      <c r="H22" s="100">
        <v>-669</v>
      </c>
      <c r="I22" s="100" t="s">
        <v>273</v>
      </c>
      <c r="J22" s="100"/>
      <c r="L22" s="101"/>
      <c r="M22" s="102" t="s">
        <v>256</v>
      </c>
    </row>
    <row r="23" spans="1:13" ht="12.75" customHeight="1">
      <c r="A23" s="104" t="s">
        <v>277</v>
      </c>
      <c r="B23" s="5" t="str">
        <f t="shared" si="0"/>
        <v>II</v>
      </c>
      <c r="C23" s="103">
        <v>41922.539400000001</v>
      </c>
      <c r="D23" s="103" t="s">
        <v>420</v>
      </c>
      <c r="E23" s="103">
        <f>VLOOKUP(C23,'A (3)'!$C$21:$E$59,3,FALSE)</f>
        <v>7235.4479156658936</v>
      </c>
      <c r="F23" s="103"/>
      <c r="G23" s="101" t="s">
        <v>274</v>
      </c>
      <c r="H23" s="100">
        <v>0.5</v>
      </c>
      <c r="I23" s="100" t="s">
        <v>275</v>
      </c>
      <c r="J23" s="100"/>
      <c r="L23" s="101" t="s">
        <v>241</v>
      </c>
      <c r="M23" s="102" t="s">
        <v>276</v>
      </c>
    </row>
    <row r="24" spans="1:13" ht="12.75" customHeight="1">
      <c r="A24" s="104" t="s">
        <v>281</v>
      </c>
      <c r="B24" s="5" t="str">
        <f t="shared" si="0"/>
        <v>I</v>
      </c>
      <c r="C24" s="103">
        <v>43491.035499999998</v>
      </c>
      <c r="D24" s="103" t="s">
        <v>420</v>
      </c>
      <c r="E24" s="103">
        <f>VLOOKUP(C24,'A (3)'!$C$21:$E$59,3,FALSE)</f>
        <v>10757.923973885676</v>
      </c>
      <c r="F24" s="103"/>
      <c r="G24" s="101" t="s">
        <v>278</v>
      </c>
      <c r="H24" s="100">
        <v>3523</v>
      </c>
      <c r="I24" s="100" t="s">
        <v>279</v>
      </c>
      <c r="J24" s="100"/>
      <c r="L24" s="101" t="s">
        <v>241</v>
      </c>
      <c r="M24" s="102" t="s">
        <v>280</v>
      </c>
    </row>
    <row r="25" spans="1:13" ht="12.75" customHeight="1">
      <c r="A25" s="104" t="s">
        <v>285</v>
      </c>
      <c r="B25" s="5" t="str">
        <f t="shared" si="0"/>
        <v>II</v>
      </c>
      <c r="C25" s="103">
        <v>44228.645799999998</v>
      </c>
      <c r="D25" s="103" t="s">
        <v>420</v>
      </c>
      <c r="E25" s="103">
        <f>VLOOKUP(C25,'A (3)'!$C$21:$E$59,3,FALSE)</f>
        <v>12414.424504582768</v>
      </c>
      <c r="F25" s="103"/>
      <c r="G25" s="101" t="s">
        <v>282</v>
      </c>
      <c r="H25" s="100">
        <v>5179.5</v>
      </c>
      <c r="I25" s="100" t="s">
        <v>283</v>
      </c>
      <c r="J25" s="100"/>
      <c r="L25" s="101" t="s">
        <v>241</v>
      </c>
      <c r="M25" s="102" t="s">
        <v>284</v>
      </c>
    </row>
    <row r="26" spans="1:13" ht="12.75" customHeight="1">
      <c r="A26" s="104" t="s">
        <v>281</v>
      </c>
      <c r="B26" s="5" t="str">
        <f t="shared" si="0"/>
        <v>II</v>
      </c>
      <c r="C26" s="103">
        <v>44571.959199999998</v>
      </c>
      <c r="D26" s="103" t="s">
        <v>420</v>
      </c>
      <c r="E26" s="103">
        <f>VLOOKUP(C26,'A (3)'!$C$21:$E$59,3,FALSE)</f>
        <v>13185.426250756082</v>
      </c>
      <c r="F26" s="103"/>
      <c r="G26" s="101" t="s">
        <v>286</v>
      </c>
      <c r="H26" s="100">
        <v>5950.5</v>
      </c>
      <c r="I26" s="100" t="s">
        <v>287</v>
      </c>
      <c r="J26" s="100"/>
      <c r="L26" s="101" t="s">
        <v>241</v>
      </c>
      <c r="M26" s="102" t="s">
        <v>280</v>
      </c>
    </row>
    <row r="27" spans="1:13" ht="12.75" customHeight="1">
      <c r="A27" s="104" t="s">
        <v>281</v>
      </c>
      <c r="B27" s="5" t="str">
        <f t="shared" si="0"/>
        <v>II</v>
      </c>
      <c r="C27" s="103">
        <v>44591.997499999998</v>
      </c>
      <c r="D27" s="103" t="s">
        <v>420</v>
      </c>
      <c r="E27" s="103">
        <f>VLOOKUP(C27,'A (3)'!$C$21:$E$59,3,FALSE)</f>
        <v>13230.427594398201</v>
      </c>
      <c r="F27" s="103"/>
      <c r="G27" s="101" t="s">
        <v>288</v>
      </c>
      <c r="H27" s="100">
        <v>5995.5</v>
      </c>
      <c r="I27" s="100" t="s">
        <v>289</v>
      </c>
      <c r="J27" s="100"/>
      <c r="L27" s="101" t="s">
        <v>241</v>
      </c>
      <c r="M27" s="102" t="s">
        <v>280</v>
      </c>
    </row>
    <row r="28" spans="1:13" ht="12.75" customHeight="1">
      <c r="A28" s="103" t="s">
        <v>293</v>
      </c>
      <c r="B28" s="5" t="str">
        <f t="shared" si="0"/>
        <v>I</v>
      </c>
      <c r="C28" s="103">
        <v>46825.322</v>
      </c>
      <c r="D28" s="103" t="s">
        <v>419</v>
      </c>
      <c r="E28" s="103">
        <f>VLOOKUP(C28,'A (3)'!$C$21:$E$59,3,FALSE)</f>
        <v>18245.95302763689</v>
      </c>
      <c r="F28" s="103"/>
      <c r="G28" s="101" t="s">
        <v>290</v>
      </c>
      <c r="H28" s="100">
        <v>11011</v>
      </c>
      <c r="I28" s="100" t="s">
        <v>291</v>
      </c>
      <c r="J28" s="100"/>
      <c r="L28" s="101"/>
      <c r="M28" s="102" t="s">
        <v>292</v>
      </c>
    </row>
    <row r="29" spans="1:13" ht="12.75" customHeight="1">
      <c r="A29" s="104" t="s">
        <v>298</v>
      </c>
      <c r="B29" s="5" t="str">
        <f t="shared" si="0"/>
        <v>I</v>
      </c>
      <c r="C29" s="103">
        <v>50096.3969</v>
      </c>
      <c r="D29" s="103" t="s">
        <v>420</v>
      </c>
      <c r="E29" s="103">
        <f>VLOOKUP(C29,'A (3)'!$C$21:$E$59,3,FALSE)</f>
        <v>25592.023585219849</v>
      </c>
      <c r="F29" s="103"/>
      <c r="G29" s="101" t="s">
        <v>294</v>
      </c>
      <c r="H29" s="100">
        <v>18357</v>
      </c>
      <c r="I29" s="100" t="s">
        <v>295</v>
      </c>
      <c r="J29" s="100"/>
      <c r="L29" s="101" t="s">
        <v>296</v>
      </c>
      <c r="M29" s="102" t="s">
        <v>297</v>
      </c>
    </row>
    <row r="30" spans="1:13" ht="12.75" customHeight="1">
      <c r="A30" s="104" t="s">
        <v>298</v>
      </c>
      <c r="B30" s="5" t="str">
        <f t="shared" si="0"/>
        <v>I</v>
      </c>
      <c r="C30" s="103">
        <v>50105.301700000004</v>
      </c>
      <c r="D30" s="103" t="s">
        <v>420</v>
      </c>
      <c r="E30" s="103">
        <f>VLOOKUP(C30,'A (3)'!$C$21:$E$59,3,FALSE)</f>
        <v>25612.021687097978</v>
      </c>
      <c r="F30" s="103"/>
      <c r="G30" s="101" t="s">
        <v>299</v>
      </c>
      <c r="H30" s="100">
        <v>18377</v>
      </c>
      <c r="I30" s="100" t="s">
        <v>300</v>
      </c>
      <c r="J30" s="100"/>
      <c r="L30" s="101" t="s">
        <v>296</v>
      </c>
      <c r="M30" s="102" t="s">
        <v>297</v>
      </c>
    </row>
    <row r="31" spans="1:13" ht="12.75" customHeight="1">
      <c r="A31" s="104" t="s">
        <v>303</v>
      </c>
      <c r="B31" s="5" t="str">
        <f t="shared" si="0"/>
        <v>I</v>
      </c>
      <c r="C31" s="103">
        <v>50451.287499999999</v>
      </c>
      <c r="D31" s="103" t="s">
        <v>420</v>
      </c>
      <c r="E31" s="103">
        <f>VLOOKUP(C31,'A (3)'!$C$21:$E$59,3,FALSE)</f>
        <v>26389.025019770597</v>
      </c>
      <c r="F31" s="103"/>
      <c r="G31" s="101" t="s">
        <v>301</v>
      </c>
      <c r="H31" s="100">
        <v>19154</v>
      </c>
      <c r="I31" s="100" t="s">
        <v>302</v>
      </c>
      <c r="J31" s="100"/>
      <c r="L31" s="101" t="s">
        <v>296</v>
      </c>
      <c r="M31" s="102" t="s">
        <v>297</v>
      </c>
    </row>
    <row r="32" spans="1:13" ht="12.75" customHeight="1">
      <c r="A32" s="104" t="s">
        <v>306</v>
      </c>
      <c r="B32" s="5" t="str">
        <f t="shared" si="0"/>
        <v>I</v>
      </c>
      <c r="C32" s="103">
        <v>50717.569900000002</v>
      </c>
      <c r="D32" s="103" t="s">
        <v>420</v>
      </c>
      <c r="E32" s="103">
        <f>VLOOKUP(C32,'A (3)'!$C$21:$E$59,3,FALSE)</f>
        <v>26987.033123664078</v>
      </c>
      <c r="F32" s="103"/>
      <c r="G32" s="101" t="s">
        <v>304</v>
      </c>
      <c r="H32" s="100">
        <v>19752</v>
      </c>
      <c r="I32" s="100" t="s">
        <v>305</v>
      </c>
      <c r="J32" s="100"/>
      <c r="L32" s="101" t="s">
        <v>296</v>
      </c>
      <c r="M32" s="102" t="s">
        <v>297</v>
      </c>
    </row>
    <row r="33" spans="1:13" ht="12.75" customHeight="1">
      <c r="A33" s="104" t="s">
        <v>306</v>
      </c>
      <c r="B33" s="5" t="str">
        <f t="shared" si="0"/>
        <v>II</v>
      </c>
      <c r="C33" s="103">
        <v>50769.444199999998</v>
      </c>
      <c r="D33" s="103" t="s">
        <v>420</v>
      </c>
      <c r="E33" s="103">
        <f>VLOOKUP(C33,'A (3)'!$C$21:$E$59,3,FALSE)</f>
        <v>27103.530690847634</v>
      </c>
      <c r="F33" s="103"/>
      <c r="G33" s="101" t="s">
        <v>307</v>
      </c>
      <c r="H33" s="100">
        <v>19868.5</v>
      </c>
      <c r="I33" s="100" t="s">
        <v>308</v>
      </c>
      <c r="J33" s="100"/>
      <c r="L33" s="101" t="s">
        <v>296</v>
      </c>
      <c r="M33" s="102" t="s">
        <v>297</v>
      </c>
    </row>
    <row r="34" spans="1:13" ht="12.75" customHeight="1">
      <c r="A34" s="104" t="s">
        <v>312</v>
      </c>
      <c r="B34" s="5" t="str">
        <f t="shared" si="0"/>
        <v>I</v>
      </c>
      <c r="C34" s="103">
        <v>51208.274799999999</v>
      </c>
      <c r="D34" s="103" t="s">
        <v>420</v>
      </c>
      <c r="E34" s="103">
        <f>VLOOKUP(C34,'A (3)'!$C$21:$E$59,3,FALSE)</f>
        <v>28089.041768697447</v>
      </c>
      <c r="F34" s="103"/>
      <c r="G34" s="101" t="s">
        <v>309</v>
      </c>
      <c r="H34" s="100">
        <v>20854</v>
      </c>
      <c r="I34" s="100" t="s">
        <v>310</v>
      </c>
      <c r="J34" s="100"/>
      <c r="L34" s="101" t="s">
        <v>311</v>
      </c>
      <c r="M34" s="102" t="s">
        <v>297</v>
      </c>
    </row>
    <row r="35" spans="1:13" ht="12.75" customHeight="1">
      <c r="A35" s="104" t="s">
        <v>315</v>
      </c>
      <c r="B35" s="5" t="str">
        <f t="shared" si="0"/>
        <v>II</v>
      </c>
      <c r="C35" s="103">
        <v>51901.358800000002</v>
      </c>
      <c r="D35" s="103" t="s">
        <v>420</v>
      </c>
      <c r="E35" s="103">
        <f>VLOOKUP(C35,'A (3)'!$C$21:$E$59,3,FALSE)</f>
        <v>29645.546624740899</v>
      </c>
      <c r="F35" s="103"/>
      <c r="G35" s="101" t="s">
        <v>313</v>
      </c>
      <c r="H35" s="100">
        <v>22410.5</v>
      </c>
      <c r="I35" s="100" t="s">
        <v>314</v>
      </c>
      <c r="J35" s="100"/>
      <c r="L35" s="101" t="s">
        <v>311</v>
      </c>
      <c r="M35" s="102" t="s">
        <v>297</v>
      </c>
    </row>
    <row r="36" spans="1:13" ht="12.75" customHeight="1">
      <c r="A36" s="103" t="s">
        <v>331</v>
      </c>
      <c r="B36" s="5" t="str">
        <f t="shared" si="0"/>
        <v>I</v>
      </c>
      <c r="C36" s="103">
        <v>52500.044999999998</v>
      </c>
      <c r="D36" s="103" t="s">
        <v>418</v>
      </c>
      <c r="E36" s="103">
        <f>VLOOKUP(C36,'A (3)'!$C$21:$E$59,3,FALSE)</f>
        <v>30990.056060171803</v>
      </c>
      <c r="F36" s="103"/>
      <c r="G36" s="101" t="s">
        <v>328</v>
      </c>
      <c r="H36" s="100">
        <v>23755</v>
      </c>
      <c r="I36" s="100" t="s">
        <v>329</v>
      </c>
      <c r="J36" s="100"/>
      <c r="L36" s="101" t="s">
        <v>241</v>
      </c>
      <c r="M36" s="102" t="s">
        <v>330</v>
      </c>
    </row>
    <row r="37" spans="1:13" ht="12.75" customHeight="1">
      <c r="A37" s="104" t="s">
        <v>335</v>
      </c>
      <c r="B37" s="5" t="str">
        <f t="shared" si="0"/>
        <v>I</v>
      </c>
      <c r="C37" s="103">
        <v>52569.5092</v>
      </c>
      <c r="D37" s="103" t="s">
        <v>420</v>
      </c>
      <c r="E37" s="103">
        <f>VLOOKUP(C37,'A (3)'!$C$21:$E$59,3,FALSE)</f>
        <v>31146.056436202955</v>
      </c>
      <c r="F37" s="103"/>
      <c r="G37" s="101" t="s">
        <v>332</v>
      </c>
      <c r="H37" s="100">
        <v>23911</v>
      </c>
      <c r="I37" s="100" t="s">
        <v>333</v>
      </c>
      <c r="J37" s="100"/>
      <c r="L37" s="101" t="s">
        <v>241</v>
      </c>
      <c r="M37" s="102" t="s">
        <v>334</v>
      </c>
    </row>
    <row r="38" spans="1:13" ht="12.75" customHeight="1">
      <c r="A38" s="103" t="s">
        <v>344</v>
      </c>
      <c r="B38" s="5" t="str">
        <f t="shared" si="0"/>
        <v>II</v>
      </c>
      <c r="C38" s="103">
        <v>52961.141000000003</v>
      </c>
      <c r="D38" s="103" t="s">
        <v>418</v>
      </c>
      <c r="E38" s="103">
        <f>VLOOKUP(C38,'A (3)'!$C$21:$E$59,3,FALSE)</f>
        <v>32025.57002832316</v>
      </c>
      <c r="F38" s="103"/>
      <c r="G38" s="101" t="s">
        <v>341</v>
      </c>
      <c r="H38" s="100">
        <v>24790.5</v>
      </c>
      <c r="I38" s="100" t="s">
        <v>342</v>
      </c>
      <c r="J38" s="100"/>
      <c r="L38" s="101" t="s">
        <v>241</v>
      </c>
      <c r="M38" s="102" t="s">
        <v>343</v>
      </c>
    </row>
    <row r="39" spans="1:13" ht="12.75" customHeight="1">
      <c r="A39" s="103" t="s">
        <v>344</v>
      </c>
      <c r="B39" s="5" t="str">
        <f t="shared" si="0"/>
        <v>II</v>
      </c>
      <c r="C39" s="103">
        <v>52962.034200000002</v>
      </c>
      <c r="D39" s="103" t="s">
        <v>418</v>
      </c>
      <c r="E39" s="103">
        <f>VLOOKUP(C39,'A (3)'!$C$21:$E$59,3,FALSE)</f>
        <v>32027.575946995956</v>
      </c>
      <c r="F39" s="103"/>
      <c r="G39" s="101" t="s">
        <v>345</v>
      </c>
      <c r="H39" s="100">
        <v>24792.5</v>
      </c>
      <c r="I39" s="100" t="s">
        <v>346</v>
      </c>
      <c r="J39" s="100"/>
      <c r="L39" s="101" t="s">
        <v>241</v>
      </c>
      <c r="M39" s="102" t="s">
        <v>343</v>
      </c>
    </row>
    <row r="40" spans="1:13" ht="12.75" customHeight="1">
      <c r="A40" s="103" t="s">
        <v>344</v>
      </c>
      <c r="B40" s="5" t="str">
        <f t="shared" si="0"/>
        <v>I</v>
      </c>
      <c r="C40" s="103">
        <v>52962.253799999999</v>
      </c>
      <c r="D40" s="103" t="s">
        <v>418</v>
      </c>
      <c r="E40" s="103">
        <f>VLOOKUP(C40,'A (3)'!$C$21:$E$59,3,FALSE)</f>
        <v>32028.069117327952</v>
      </c>
      <c r="F40" s="103"/>
      <c r="G40" s="101" t="s">
        <v>347</v>
      </c>
      <c r="H40" s="100">
        <v>24793</v>
      </c>
      <c r="I40" s="100" t="s">
        <v>348</v>
      </c>
      <c r="J40" s="100"/>
      <c r="L40" s="101" t="s">
        <v>241</v>
      </c>
      <c r="M40" s="102" t="s">
        <v>343</v>
      </c>
    </row>
    <row r="41" spans="1:13" ht="12.75" customHeight="1">
      <c r="A41" s="104" t="s">
        <v>364</v>
      </c>
      <c r="B41" s="5" t="str">
        <f t="shared" si="0"/>
        <v>I</v>
      </c>
      <c r="C41" s="103">
        <v>54054.542300000001</v>
      </c>
      <c r="D41" s="103" t="s">
        <v>420</v>
      </c>
      <c r="E41" s="103">
        <f>VLOOKUP(C41,'A (3)'!$C$21:$E$59,3,FALSE)</f>
        <v>34481.09408176288</v>
      </c>
      <c r="F41" s="103"/>
      <c r="G41" s="101" t="s">
        <v>361</v>
      </c>
      <c r="H41" s="100">
        <v>27246</v>
      </c>
      <c r="I41" s="100" t="s">
        <v>362</v>
      </c>
      <c r="J41" s="100"/>
      <c r="L41" s="101" t="s">
        <v>241</v>
      </c>
      <c r="M41" s="102" t="s">
        <v>363</v>
      </c>
    </row>
    <row r="42" spans="1:13" ht="12.75" customHeight="1">
      <c r="A42" s="103" t="s">
        <v>344</v>
      </c>
      <c r="B42" s="5" t="str">
        <f t="shared" si="0"/>
        <v>II</v>
      </c>
      <c r="C42" s="103">
        <v>54076.1394</v>
      </c>
      <c r="D42" s="103" t="s">
        <v>418</v>
      </c>
      <c r="E42" s="103">
        <f>VLOOKUP(C42,'A (3)'!$C$21:$E$59,3,FALSE)</f>
        <v>34529.596126286277</v>
      </c>
      <c r="F42" s="103"/>
      <c r="G42" s="101" t="s">
        <v>365</v>
      </c>
      <c r="H42" s="100">
        <v>27294.5</v>
      </c>
      <c r="I42" s="100" t="s">
        <v>366</v>
      </c>
      <c r="J42" s="100"/>
      <c r="L42" s="101" t="s">
        <v>241</v>
      </c>
      <c r="M42" s="102" t="s">
        <v>343</v>
      </c>
    </row>
    <row r="43" spans="1:13" ht="12.75" customHeight="1">
      <c r="A43" s="104" t="s">
        <v>397</v>
      </c>
      <c r="B43" s="5" t="str">
        <f t="shared" ref="B43:B74" si="1">IF(INT(H43)=H43,"I","II")</f>
        <v>II</v>
      </c>
      <c r="C43" s="103">
        <v>56226.888599999998</v>
      </c>
      <c r="D43" s="103" t="s">
        <v>418</v>
      </c>
      <c r="E43" s="103">
        <f>VLOOKUP(C43,'A (3)'!$C$21:$E$59,3,FALSE)</f>
        <v>39359.676713821915</v>
      </c>
      <c r="F43" s="103"/>
      <c r="G43" s="101" t="s">
        <v>395</v>
      </c>
      <c r="H43" s="100">
        <v>32124.5</v>
      </c>
      <c r="I43" s="100" t="s">
        <v>396</v>
      </c>
      <c r="J43" s="100"/>
      <c r="L43" s="101" t="s">
        <v>85</v>
      </c>
      <c r="M43" s="102" t="s">
        <v>379</v>
      </c>
    </row>
    <row r="44" spans="1:13" ht="12.75" customHeight="1">
      <c r="A44" s="103" t="s">
        <v>201</v>
      </c>
      <c r="B44" s="5" t="str">
        <f t="shared" si="1"/>
        <v>I</v>
      </c>
      <c r="C44" s="103">
        <v>25757.072</v>
      </c>
      <c r="D44" s="103" t="s">
        <v>421</v>
      </c>
      <c r="E44" s="103" t="e">
        <f>VLOOKUP(C44,'A (3)'!$C$21:$E$59,3,FALSE)</f>
        <v>#N/A</v>
      </c>
      <c r="F44" s="103"/>
      <c r="G44" s="101" t="s">
        <v>198</v>
      </c>
      <c r="H44" s="100">
        <v>-36295</v>
      </c>
      <c r="I44" s="100" t="s">
        <v>199</v>
      </c>
      <c r="J44" s="100"/>
      <c r="L44" s="101"/>
      <c r="M44" s="102" t="s">
        <v>200</v>
      </c>
    </row>
    <row r="45" spans="1:13" ht="12.75" customHeight="1">
      <c r="A45" s="103" t="s">
        <v>205</v>
      </c>
      <c r="B45" s="5" t="str">
        <f t="shared" si="1"/>
        <v>II</v>
      </c>
      <c r="C45" s="103">
        <v>26592.179</v>
      </c>
      <c r="D45" s="103" t="s">
        <v>419</v>
      </c>
      <c r="E45" s="103" t="e">
        <f>VLOOKUP(C45,'A (3)'!$C$21:$E$59,3,FALSE)</f>
        <v>#N/A</v>
      </c>
      <c r="F45" s="103"/>
      <c r="G45" s="101" t="s">
        <v>202</v>
      </c>
      <c r="H45" s="100">
        <v>-34419.5</v>
      </c>
      <c r="I45" s="100" t="s">
        <v>203</v>
      </c>
      <c r="J45" s="100"/>
      <c r="L45" s="101"/>
      <c r="M45" s="102" t="s">
        <v>204</v>
      </c>
    </row>
    <row r="46" spans="1:13" ht="12.75" customHeight="1">
      <c r="A46" s="103" t="s">
        <v>205</v>
      </c>
      <c r="B46" s="5" t="str">
        <f t="shared" si="1"/>
        <v>I</v>
      </c>
      <c r="C46" s="103">
        <v>26592.405999999999</v>
      </c>
      <c r="D46" s="103" t="s">
        <v>419</v>
      </c>
      <c r="E46" s="103" t="e">
        <f>VLOOKUP(C46,'A (3)'!$C$21:$E$59,3,FALSE)</f>
        <v>#N/A</v>
      </c>
      <c r="F46" s="103"/>
      <c r="G46" s="101" t="s">
        <v>206</v>
      </c>
      <c r="H46" s="100">
        <v>-34419</v>
      </c>
      <c r="I46" s="100" t="s">
        <v>207</v>
      </c>
      <c r="J46" s="100"/>
      <c r="L46" s="101"/>
      <c r="M46" s="102" t="s">
        <v>204</v>
      </c>
    </row>
    <row r="47" spans="1:13" ht="12.75" customHeight="1">
      <c r="A47" s="103" t="s">
        <v>205</v>
      </c>
      <c r="B47" s="5" t="str">
        <f t="shared" si="1"/>
        <v>II</v>
      </c>
      <c r="C47" s="103">
        <v>26964.433000000001</v>
      </c>
      <c r="D47" s="103" t="s">
        <v>419</v>
      </c>
      <c r="E47" s="103" t="e">
        <f>VLOOKUP(C47,'A (3)'!$C$21:$E$59,3,FALSE)</f>
        <v>#N/A</v>
      </c>
      <c r="F47" s="103"/>
      <c r="G47" s="101" t="s">
        <v>208</v>
      </c>
      <c r="H47" s="100">
        <v>-33583.5</v>
      </c>
      <c r="I47" s="100" t="s">
        <v>209</v>
      </c>
      <c r="J47" s="100"/>
      <c r="L47" s="101"/>
      <c r="M47" s="102" t="s">
        <v>204</v>
      </c>
    </row>
    <row r="48" spans="1:13" ht="12.75" customHeight="1">
      <c r="A48" s="103" t="s">
        <v>205</v>
      </c>
      <c r="B48" s="5" t="str">
        <f t="shared" si="1"/>
        <v>I</v>
      </c>
      <c r="C48" s="103">
        <v>26964.659</v>
      </c>
      <c r="D48" s="103" t="s">
        <v>419</v>
      </c>
      <c r="E48" s="103" t="e">
        <f>VLOOKUP(C48,'A (3)'!$C$21:$E$59,3,FALSE)</f>
        <v>#N/A</v>
      </c>
      <c r="F48" s="103"/>
      <c r="G48" s="101" t="s">
        <v>210</v>
      </c>
      <c r="H48" s="100">
        <v>-33583</v>
      </c>
      <c r="I48" s="100" t="s">
        <v>211</v>
      </c>
      <c r="J48" s="100"/>
      <c r="L48" s="101"/>
      <c r="M48" s="102" t="s">
        <v>204</v>
      </c>
    </row>
    <row r="49" spans="1:13" ht="12.75" customHeight="1">
      <c r="A49" s="103" t="s">
        <v>205</v>
      </c>
      <c r="B49" s="5" t="str">
        <f t="shared" si="1"/>
        <v>II</v>
      </c>
      <c r="C49" s="103">
        <v>27414.600999999999</v>
      </c>
      <c r="D49" s="103" t="s">
        <v>419</v>
      </c>
      <c r="E49" s="103" t="e">
        <f>VLOOKUP(C49,'A (3)'!$C$21:$E$59,3,FALSE)</f>
        <v>#N/A</v>
      </c>
      <c r="F49" s="103"/>
      <c r="G49" s="101" t="s">
        <v>212</v>
      </c>
      <c r="H49" s="100">
        <v>-32572.5</v>
      </c>
      <c r="I49" s="100" t="s">
        <v>213</v>
      </c>
      <c r="J49" s="100"/>
      <c r="L49" s="101"/>
      <c r="M49" s="102" t="s">
        <v>204</v>
      </c>
    </row>
    <row r="50" spans="1:13" ht="12.75" customHeight="1">
      <c r="A50" s="103" t="s">
        <v>205</v>
      </c>
      <c r="B50" s="5" t="str">
        <f t="shared" si="1"/>
        <v>I</v>
      </c>
      <c r="C50" s="103">
        <v>27414.824000000001</v>
      </c>
      <c r="D50" s="103" t="s">
        <v>419</v>
      </c>
      <c r="E50" s="103" t="e">
        <f>VLOOKUP(C50,'A (3)'!$C$21:$E$59,3,FALSE)</f>
        <v>#N/A</v>
      </c>
      <c r="F50" s="103"/>
      <c r="G50" s="101" t="s">
        <v>214</v>
      </c>
      <c r="H50" s="100">
        <v>-32572</v>
      </c>
      <c r="I50" s="100" t="s">
        <v>215</v>
      </c>
      <c r="J50" s="100"/>
      <c r="L50" s="101"/>
      <c r="M50" s="102" t="s">
        <v>204</v>
      </c>
    </row>
    <row r="51" spans="1:13" ht="12.75" customHeight="1">
      <c r="A51" s="103" t="s">
        <v>217</v>
      </c>
      <c r="B51" s="5" t="str">
        <f t="shared" si="1"/>
        <v>II</v>
      </c>
      <c r="C51" s="103">
        <v>27425.288</v>
      </c>
      <c r="D51" s="103" t="s">
        <v>419</v>
      </c>
      <c r="E51" s="103" t="e">
        <f>VLOOKUP(C51,'A (3)'!$C$21:$E$59,3,FALSE)</f>
        <v>#N/A</v>
      </c>
      <c r="F51" s="103"/>
      <c r="G51" s="101" t="s">
        <v>216</v>
      </c>
      <c r="H51" s="100">
        <v>-32548.5</v>
      </c>
      <c r="I51" s="100" t="s">
        <v>215</v>
      </c>
      <c r="J51" s="100"/>
      <c r="L51" s="101"/>
      <c r="M51" s="102" t="s">
        <v>204</v>
      </c>
    </row>
    <row r="52" spans="1:13" ht="12.75" customHeight="1">
      <c r="A52" s="103" t="s">
        <v>217</v>
      </c>
      <c r="B52" s="5" t="str">
        <f t="shared" si="1"/>
        <v>I</v>
      </c>
      <c r="C52" s="103">
        <v>27425.512999999999</v>
      </c>
      <c r="D52" s="103" t="s">
        <v>419</v>
      </c>
      <c r="E52" s="103" t="e">
        <f>VLOOKUP(C52,'A (3)'!$C$21:$E$59,3,FALSE)</f>
        <v>#N/A</v>
      </c>
      <c r="F52" s="103"/>
      <c r="G52" s="101" t="s">
        <v>218</v>
      </c>
      <c r="H52" s="100">
        <v>-32548</v>
      </c>
      <c r="I52" s="100" t="s">
        <v>219</v>
      </c>
      <c r="J52" s="100"/>
      <c r="L52" s="101"/>
      <c r="M52" s="102" t="s">
        <v>204</v>
      </c>
    </row>
    <row r="53" spans="1:13" ht="12.75" customHeight="1">
      <c r="A53" s="103" t="s">
        <v>223</v>
      </c>
      <c r="B53" s="5" t="str">
        <f t="shared" si="1"/>
        <v>II</v>
      </c>
      <c r="C53" s="103">
        <v>27864.356</v>
      </c>
      <c r="D53" s="103" t="s">
        <v>419</v>
      </c>
      <c r="E53" s="103" t="e">
        <f>VLOOKUP(C53,'A (3)'!$C$21:$E$59,3,FALSE)</f>
        <v>#N/A</v>
      </c>
      <c r="F53" s="103"/>
      <c r="G53" s="101" t="s">
        <v>220</v>
      </c>
      <c r="H53" s="100">
        <v>-31562.5</v>
      </c>
      <c r="I53" s="100" t="s">
        <v>221</v>
      </c>
      <c r="J53" s="100"/>
      <c r="L53" s="101"/>
      <c r="M53" s="102" t="s">
        <v>222</v>
      </c>
    </row>
    <row r="54" spans="1:13" ht="12.75" customHeight="1">
      <c r="A54" s="103" t="s">
        <v>227</v>
      </c>
      <c r="B54" s="5" t="str">
        <f t="shared" si="1"/>
        <v>II</v>
      </c>
      <c r="C54" s="103">
        <v>28157.322</v>
      </c>
      <c r="D54" s="103" t="s">
        <v>421</v>
      </c>
      <c r="E54" s="103" t="e">
        <f>VLOOKUP(C54,'A (3)'!$C$21:$E$59,3,FALSE)</f>
        <v>#N/A</v>
      </c>
      <c r="F54" s="103"/>
      <c r="G54" s="101" t="s">
        <v>224</v>
      </c>
      <c r="H54" s="100">
        <v>-30904.5</v>
      </c>
      <c r="I54" s="100" t="s">
        <v>225</v>
      </c>
      <c r="J54" s="100"/>
      <c r="L54" s="101"/>
      <c r="M54" s="102" t="s">
        <v>226</v>
      </c>
    </row>
    <row r="55" spans="1:13" ht="12.75" customHeight="1">
      <c r="A55" s="103" t="s">
        <v>227</v>
      </c>
      <c r="B55" s="5" t="str">
        <f t="shared" si="1"/>
        <v>II</v>
      </c>
      <c r="C55" s="103">
        <v>28161.34</v>
      </c>
      <c r="D55" s="103" t="s">
        <v>421</v>
      </c>
      <c r="E55" s="103" t="e">
        <f>VLOOKUP(C55,'A (3)'!$C$21:$E$59,3,FALSE)</f>
        <v>#N/A</v>
      </c>
      <c r="F55" s="103"/>
      <c r="G55" s="101" t="s">
        <v>228</v>
      </c>
      <c r="H55" s="100">
        <v>-30895.5</v>
      </c>
      <c r="I55" s="100" t="s">
        <v>229</v>
      </c>
      <c r="J55" s="100"/>
      <c r="L55" s="101"/>
      <c r="M55" s="102" t="s">
        <v>226</v>
      </c>
    </row>
    <row r="56" spans="1:13" ht="12.75" customHeight="1">
      <c r="A56" s="103" t="s">
        <v>227</v>
      </c>
      <c r="B56" s="5" t="str">
        <f t="shared" si="1"/>
        <v>II</v>
      </c>
      <c r="C56" s="103">
        <v>28162.240000000002</v>
      </c>
      <c r="D56" s="103" t="s">
        <v>421</v>
      </c>
      <c r="E56" s="103" t="e">
        <f>VLOOKUP(C56,'A (3)'!$C$21:$E$59,3,FALSE)</f>
        <v>#N/A</v>
      </c>
      <c r="F56" s="103"/>
      <c r="G56" s="101" t="s">
        <v>230</v>
      </c>
      <c r="H56" s="100">
        <v>-30893.5</v>
      </c>
      <c r="I56" s="100" t="s">
        <v>231</v>
      </c>
      <c r="J56" s="100"/>
      <c r="L56" s="101"/>
      <c r="M56" s="102" t="s">
        <v>226</v>
      </c>
    </row>
    <row r="57" spans="1:13" ht="12.75" customHeight="1">
      <c r="A57" s="103" t="s">
        <v>227</v>
      </c>
      <c r="B57" s="5" t="str">
        <f t="shared" si="1"/>
        <v>I</v>
      </c>
      <c r="C57" s="103">
        <v>28163.342000000001</v>
      </c>
      <c r="D57" s="103" t="s">
        <v>421</v>
      </c>
      <c r="E57" s="103" t="e">
        <f>VLOOKUP(C57,'A (3)'!$C$21:$E$59,3,FALSE)</f>
        <v>#N/A</v>
      </c>
      <c r="F57" s="103"/>
      <c r="G57" s="101" t="s">
        <v>232</v>
      </c>
      <c r="H57" s="100">
        <v>-30891</v>
      </c>
      <c r="I57" s="100" t="s">
        <v>233</v>
      </c>
      <c r="J57" s="100"/>
      <c r="L57" s="101"/>
      <c r="M57" s="102" t="s">
        <v>226</v>
      </c>
    </row>
    <row r="58" spans="1:13" ht="12.75" customHeight="1">
      <c r="A58" s="103" t="s">
        <v>227</v>
      </c>
      <c r="B58" s="5" t="str">
        <f t="shared" si="1"/>
        <v>I</v>
      </c>
      <c r="C58" s="103">
        <v>28164.240000000002</v>
      </c>
      <c r="D58" s="103" t="s">
        <v>421</v>
      </c>
      <c r="E58" s="103" t="e">
        <f>VLOOKUP(C58,'A (3)'!$C$21:$E$59,3,FALSE)</f>
        <v>#N/A</v>
      </c>
      <c r="F58" s="103"/>
      <c r="G58" s="101" t="s">
        <v>234</v>
      </c>
      <c r="H58" s="100">
        <v>-30889</v>
      </c>
      <c r="I58" s="100" t="s">
        <v>235</v>
      </c>
      <c r="J58" s="100"/>
      <c r="L58" s="101"/>
      <c r="M58" s="102" t="s">
        <v>226</v>
      </c>
    </row>
    <row r="59" spans="1:13" ht="12.75" customHeight="1">
      <c r="A59" s="103" t="s">
        <v>227</v>
      </c>
      <c r="B59" s="5" t="str">
        <f t="shared" si="1"/>
        <v>I</v>
      </c>
      <c r="C59" s="103">
        <v>28167.347000000002</v>
      </c>
      <c r="D59" s="103" t="s">
        <v>421</v>
      </c>
      <c r="E59" s="103" t="e">
        <f>VLOOKUP(C59,'A (3)'!$C$21:$E$59,3,FALSE)</f>
        <v>#N/A</v>
      </c>
      <c r="F59" s="103"/>
      <c r="G59" s="101" t="s">
        <v>236</v>
      </c>
      <c r="H59" s="100">
        <v>-30882</v>
      </c>
      <c r="I59" s="100" t="s">
        <v>237</v>
      </c>
      <c r="J59" s="100"/>
      <c r="L59" s="101"/>
      <c r="M59" s="102" t="s">
        <v>226</v>
      </c>
    </row>
    <row r="60" spans="1:13" ht="12.75" customHeight="1">
      <c r="A60" s="103" t="s">
        <v>227</v>
      </c>
      <c r="B60" s="5" t="str">
        <f t="shared" si="1"/>
        <v>I</v>
      </c>
      <c r="C60" s="103">
        <v>28168.25</v>
      </c>
      <c r="D60" s="103" t="s">
        <v>421</v>
      </c>
      <c r="E60" s="103" t="e">
        <f>VLOOKUP(C60,'A (3)'!$C$21:$E$59,3,FALSE)</f>
        <v>#N/A</v>
      </c>
      <c r="F60" s="103"/>
      <c r="G60" s="101" t="s">
        <v>238</v>
      </c>
      <c r="H60" s="100">
        <v>-30880</v>
      </c>
      <c r="I60" s="100" t="s">
        <v>207</v>
      </c>
      <c r="J60" s="100"/>
      <c r="L60" s="101"/>
      <c r="M60" s="102" t="s">
        <v>226</v>
      </c>
    </row>
    <row r="61" spans="1:13" ht="12.75" customHeight="1">
      <c r="A61" s="103" t="s">
        <v>268</v>
      </c>
      <c r="B61" s="5" t="str">
        <f t="shared" si="1"/>
        <v>II</v>
      </c>
      <c r="C61" s="103">
        <v>40152.548999999999</v>
      </c>
      <c r="D61" s="103" t="s">
        <v>419</v>
      </c>
      <c r="E61" s="103" t="e">
        <f>VLOOKUP(C61,'A (3)'!$C$21:$E$59,3,FALSE)</f>
        <v>#N/A</v>
      </c>
      <c r="F61" s="103"/>
      <c r="G61" s="101" t="s">
        <v>266</v>
      </c>
      <c r="H61" s="100">
        <v>-3972.5</v>
      </c>
      <c r="I61" s="100" t="s">
        <v>267</v>
      </c>
      <c r="J61" s="100"/>
      <c r="L61" s="101"/>
      <c r="M61" s="102" t="s">
        <v>256</v>
      </c>
    </row>
    <row r="62" spans="1:13" ht="12.75" customHeight="1">
      <c r="A62" s="104" t="s">
        <v>319</v>
      </c>
      <c r="B62" s="5" t="str">
        <f t="shared" si="1"/>
        <v>II</v>
      </c>
      <c r="C62" s="103">
        <v>52233.098299999998</v>
      </c>
      <c r="D62" s="103" t="s">
        <v>420</v>
      </c>
      <c r="E62" s="103" t="e">
        <f>VLOOKUP(C62,'A (3)'!$C$21:$E$59,3,FALSE)</f>
        <v>#N/A</v>
      </c>
      <c r="F62" s="103"/>
      <c r="G62" s="101" t="s">
        <v>316</v>
      </c>
      <c r="H62" s="100">
        <v>23155.5</v>
      </c>
      <c r="I62" s="100" t="s">
        <v>317</v>
      </c>
      <c r="J62" s="100"/>
      <c r="L62" s="101" t="s">
        <v>241</v>
      </c>
      <c r="M62" s="102" t="s">
        <v>318</v>
      </c>
    </row>
    <row r="63" spans="1:13" ht="12.75" customHeight="1">
      <c r="A63" s="104" t="s">
        <v>319</v>
      </c>
      <c r="B63" s="5" t="str">
        <f t="shared" si="1"/>
        <v>I</v>
      </c>
      <c r="C63" s="103">
        <v>52235.0985</v>
      </c>
      <c r="D63" s="103" t="s">
        <v>420</v>
      </c>
      <c r="E63" s="103" t="e">
        <f>VLOOKUP(C63,'A (3)'!$C$21:$E$59,3,FALSE)</f>
        <v>#N/A</v>
      </c>
      <c r="F63" s="103"/>
      <c r="G63" s="101" t="s">
        <v>320</v>
      </c>
      <c r="H63" s="100">
        <v>23160</v>
      </c>
      <c r="I63" s="100" t="s">
        <v>321</v>
      </c>
      <c r="J63" s="100"/>
      <c r="L63" s="101" t="s">
        <v>241</v>
      </c>
      <c r="M63" s="102" t="s">
        <v>318</v>
      </c>
    </row>
    <row r="64" spans="1:13" ht="12.75" customHeight="1">
      <c r="A64" s="104" t="s">
        <v>319</v>
      </c>
      <c r="B64" s="5" t="str">
        <f t="shared" si="1"/>
        <v>II</v>
      </c>
      <c r="C64" s="103">
        <v>52237.105499999998</v>
      </c>
      <c r="D64" s="103" t="s">
        <v>420</v>
      </c>
      <c r="E64" s="103" t="e">
        <f>VLOOKUP(C64,'A (3)'!$C$21:$E$59,3,FALSE)</f>
        <v>#N/A</v>
      </c>
      <c r="F64" s="103"/>
      <c r="G64" s="101" t="s">
        <v>322</v>
      </c>
      <c r="H64" s="100">
        <v>23164.5</v>
      </c>
      <c r="I64" s="100" t="s">
        <v>323</v>
      </c>
      <c r="J64" s="100"/>
      <c r="L64" s="101" t="s">
        <v>241</v>
      </c>
      <c r="M64" s="102" t="s">
        <v>318</v>
      </c>
    </row>
    <row r="65" spans="1:13" ht="12.75" customHeight="1">
      <c r="A65" s="104" t="s">
        <v>319</v>
      </c>
      <c r="B65" s="5" t="str">
        <f t="shared" si="1"/>
        <v>II</v>
      </c>
      <c r="C65" s="103">
        <v>52241.114399999999</v>
      </c>
      <c r="D65" s="103" t="s">
        <v>420</v>
      </c>
      <c r="E65" s="103" t="e">
        <f>VLOOKUP(C65,'A (3)'!$C$21:$E$59,3,FALSE)</f>
        <v>#N/A</v>
      </c>
      <c r="F65" s="103"/>
      <c r="G65" s="101" t="s">
        <v>324</v>
      </c>
      <c r="H65" s="100">
        <v>23173.5</v>
      </c>
      <c r="I65" s="100" t="s">
        <v>325</v>
      </c>
      <c r="J65" s="100"/>
      <c r="L65" s="101" t="s">
        <v>241</v>
      </c>
      <c r="M65" s="102" t="s">
        <v>326</v>
      </c>
    </row>
    <row r="66" spans="1:13" ht="12.75" customHeight="1">
      <c r="A66" s="104" t="s">
        <v>319</v>
      </c>
      <c r="B66" s="5" t="str">
        <f t="shared" si="1"/>
        <v>II</v>
      </c>
      <c r="C66" s="103">
        <v>52254.916700000002</v>
      </c>
      <c r="D66" s="103" t="s">
        <v>420</v>
      </c>
      <c r="E66" s="103" t="e">
        <f>VLOOKUP(C66,'A (3)'!$C$21:$E$59,3,FALSE)</f>
        <v>#N/A</v>
      </c>
      <c r="F66" s="103"/>
      <c r="G66" s="101" t="s">
        <v>327</v>
      </c>
      <c r="H66" s="100">
        <v>23204.5</v>
      </c>
      <c r="I66" s="100" t="s">
        <v>323</v>
      </c>
      <c r="J66" s="100"/>
      <c r="L66" s="101" t="s">
        <v>241</v>
      </c>
      <c r="M66" s="102" t="s">
        <v>318</v>
      </c>
    </row>
    <row r="67" spans="1:13" ht="12.75" customHeight="1">
      <c r="A67" s="104" t="s">
        <v>340</v>
      </c>
      <c r="B67" s="5" t="str">
        <f t="shared" si="1"/>
        <v>I</v>
      </c>
      <c r="C67" s="103">
        <v>52638.5288</v>
      </c>
      <c r="D67" s="103" t="s">
        <v>418</v>
      </c>
      <c r="E67" s="103" t="e">
        <f>VLOOKUP(C67,'A (3)'!$C$21:$E$59,3,FALSE)</f>
        <v>#N/A</v>
      </c>
      <c r="F67" s="103"/>
      <c r="G67" s="101" t="s">
        <v>336</v>
      </c>
      <c r="H67" s="100">
        <v>24066</v>
      </c>
      <c r="I67" s="100" t="s">
        <v>337</v>
      </c>
      <c r="J67" s="100"/>
      <c r="L67" s="101" t="s">
        <v>338</v>
      </c>
      <c r="M67" s="102" t="s">
        <v>339</v>
      </c>
    </row>
    <row r="68" spans="1:13" ht="12.75" customHeight="1">
      <c r="A68" s="104" t="s">
        <v>352</v>
      </c>
      <c r="B68" s="5" t="str">
        <f t="shared" si="1"/>
        <v>I</v>
      </c>
      <c r="C68" s="103">
        <v>53695.195800000001</v>
      </c>
      <c r="D68" s="103" t="s">
        <v>420</v>
      </c>
      <c r="E68" s="103" t="e">
        <f>VLOOKUP(C68,'A (3)'!$C$21:$E$59,3,FALSE)</f>
        <v>#N/A</v>
      </c>
      <c r="F68" s="103"/>
      <c r="G68" s="101" t="s">
        <v>349</v>
      </c>
      <c r="H68" s="100">
        <v>26439</v>
      </c>
      <c r="I68" s="100" t="s">
        <v>350</v>
      </c>
      <c r="J68" s="100"/>
      <c r="L68" s="101" t="s">
        <v>241</v>
      </c>
      <c r="M68" s="102" t="s">
        <v>351</v>
      </c>
    </row>
    <row r="69" spans="1:13" ht="12.75" customHeight="1">
      <c r="A69" s="104" t="s">
        <v>352</v>
      </c>
      <c r="B69" s="5" t="str">
        <f t="shared" si="1"/>
        <v>II</v>
      </c>
      <c r="C69" s="103">
        <v>53697.198199999999</v>
      </c>
      <c r="D69" s="103" t="s">
        <v>420</v>
      </c>
      <c r="E69" s="103" t="e">
        <f>VLOOKUP(C69,'A (3)'!$C$21:$E$59,3,FALSE)</f>
        <v>#N/A</v>
      </c>
      <c r="F69" s="103"/>
      <c r="G69" s="101" t="s">
        <v>353</v>
      </c>
      <c r="H69" s="100">
        <v>26443.5</v>
      </c>
      <c r="I69" s="100" t="s">
        <v>354</v>
      </c>
      <c r="J69" s="100"/>
      <c r="L69" s="101" t="s">
        <v>241</v>
      </c>
      <c r="M69" s="102" t="s">
        <v>351</v>
      </c>
    </row>
    <row r="70" spans="1:13" ht="12.75" customHeight="1">
      <c r="A70" s="104" t="s">
        <v>352</v>
      </c>
      <c r="B70" s="5" t="str">
        <f t="shared" si="1"/>
        <v>II</v>
      </c>
      <c r="C70" s="103">
        <v>53702.094599999997</v>
      </c>
      <c r="D70" s="103" t="s">
        <v>420</v>
      </c>
      <c r="E70" s="103" t="e">
        <f>VLOOKUP(C70,'A (3)'!$C$21:$E$59,3,FALSE)</f>
        <v>#N/A</v>
      </c>
      <c r="F70" s="103"/>
      <c r="G70" s="101" t="s">
        <v>355</v>
      </c>
      <c r="H70" s="100">
        <v>26454.5</v>
      </c>
      <c r="I70" s="100" t="s">
        <v>356</v>
      </c>
      <c r="J70" s="100"/>
      <c r="L70" s="101" t="s">
        <v>241</v>
      </c>
      <c r="M70" s="102" t="s">
        <v>318</v>
      </c>
    </row>
    <row r="71" spans="1:13" ht="12.75" customHeight="1">
      <c r="A71" s="104" t="s">
        <v>370</v>
      </c>
      <c r="B71" s="5" t="str">
        <f t="shared" si="1"/>
        <v>I</v>
      </c>
      <c r="C71" s="103">
        <v>54109.313399999999</v>
      </c>
      <c r="D71" s="103" t="s">
        <v>418</v>
      </c>
      <c r="E71" s="103" t="e">
        <f>VLOOKUP(C71,'A (3)'!$C$21:$E$59,3,FALSE)</f>
        <v>#N/A</v>
      </c>
      <c r="F71" s="103"/>
      <c r="G71" s="101" t="s">
        <v>367</v>
      </c>
      <c r="H71" s="100">
        <v>27369</v>
      </c>
      <c r="I71" s="100" t="s">
        <v>368</v>
      </c>
      <c r="J71" s="100"/>
      <c r="L71" s="101" t="s">
        <v>132</v>
      </c>
      <c r="M71" s="102" t="s">
        <v>369</v>
      </c>
    </row>
    <row r="72" spans="1:13" ht="12.75" customHeight="1">
      <c r="A72" s="104" t="s">
        <v>340</v>
      </c>
      <c r="B72" s="5" t="str">
        <f t="shared" si="1"/>
        <v>II</v>
      </c>
      <c r="C72" s="103">
        <v>54791.272499999999</v>
      </c>
      <c r="D72" s="103" t="s">
        <v>418</v>
      </c>
      <c r="E72" s="103" t="e">
        <f>VLOOKUP(C72,'A (3)'!$C$21:$E$59,3,FALSE)</f>
        <v>#N/A</v>
      </c>
      <c r="F72" s="103"/>
      <c r="G72" s="101" t="s">
        <v>371</v>
      </c>
      <c r="H72" s="100">
        <v>28900.5</v>
      </c>
      <c r="I72" s="100" t="s">
        <v>372</v>
      </c>
      <c r="J72" s="100"/>
      <c r="L72" s="101" t="s">
        <v>338</v>
      </c>
      <c r="M72" s="102" t="s">
        <v>373</v>
      </c>
    </row>
    <row r="73" spans="1:13" ht="12.75" customHeight="1">
      <c r="A73" s="104" t="s">
        <v>376</v>
      </c>
      <c r="B73" s="5" t="str">
        <f t="shared" si="1"/>
        <v>II</v>
      </c>
      <c r="C73" s="103">
        <v>54791.272599999997</v>
      </c>
      <c r="D73" s="103" t="s">
        <v>418</v>
      </c>
      <c r="E73" s="103" t="e">
        <f>VLOOKUP(C73,'A (3)'!$C$21:$E$59,3,FALSE)</f>
        <v>#N/A</v>
      </c>
      <c r="F73" s="103"/>
      <c r="G73" s="101" t="s">
        <v>371</v>
      </c>
      <c r="H73" s="100">
        <v>28900.5</v>
      </c>
      <c r="I73" s="100" t="s">
        <v>374</v>
      </c>
      <c r="J73" s="100"/>
      <c r="L73" s="101" t="s">
        <v>338</v>
      </c>
      <c r="M73" s="102" t="s">
        <v>375</v>
      </c>
    </row>
    <row r="74" spans="1:13" ht="12.75" customHeight="1">
      <c r="A74" s="104" t="s">
        <v>380</v>
      </c>
      <c r="B74" s="5" t="str">
        <f t="shared" si="1"/>
        <v>II</v>
      </c>
      <c r="C74" s="103">
        <v>54812.644200000002</v>
      </c>
      <c r="D74" s="103" t="s">
        <v>418</v>
      </c>
      <c r="E74" s="103" t="e">
        <f>VLOOKUP(C74,'A (3)'!$C$21:$E$59,3,FALSE)</f>
        <v>#N/A</v>
      </c>
      <c r="F74" s="103"/>
      <c r="G74" s="101" t="s">
        <v>377</v>
      </c>
      <c r="H74" s="100">
        <v>28948.5</v>
      </c>
      <c r="I74" s="100" t="s">
        <v>378</v>
      </c>
      <c r="J74" s="100"/>
      <c r="L74" s="101" t="s">
        <v>85</v>
      </c>
      <c r="M74" s="102" t="s">
        <v>379</v>
      </c>
    </row>
    <row r="75" spans="1:13" ht="12.75" customHeight="1">
      <c r="A75" s="104" t="s">
        <v>383</v>
      </c>
      <c r="B75" s="5" t="str">
        <f t="shared" ref="B75:B88" si="2">IF(INT(H75)=H75,"I","II")</f>
        <v>II</v>
      </c>
      <c r="C75" s="103">
        <v>55119.894200000002</v>
      </c>
      <c r="D75" s="103" t="s">
        <v>418</v>
      </c>
      <c r="E75" s="103" t="e">
        <f>VLOOKUP(C75,'A (3)'!$C$21:$E$59,3,FALSE)</f>
        <v>#N/A</v>
      </c>
      <c r="F75" s="103"/>
      <c r="G75" s="101" t="s">
        <v>381</v>
      </c>
      <c r="H75" s="100">
        <v>29638.5</v>
      </c>
      <c r="I75" s="100" t="s">
        <v>382</v>
      </c>
      <c r="J75" s="100"/>
      <c r="L75" s="101" t="s">
        <v>85</v>
      </c>
      <c r="M75" s="102" t="s">
        <v>379</v>
      </c>
    </row>
    <row r="76" spans="1:13" ht="12.75" customHeight="1">
      <c r="A76" s="104" t="s">
        <v>386</v>
      </c>
      <c r="B76" s="5" t="str">
        <f t="shared" si="2"/>
        <v>II</v>
      </c>
      <c r="C76" s="103">
        <v>55544.702499999999</v>
      </c>
      <c r="D76" s="103" t="s">
        <v>418</v>
      </c>
      <c r="E76" s="103" t="e">
        <f>VLOOKUP(C76,'A (3)'!$C$21:$E$59,3,FALSE)</f>
        <v>#N/A</v>
      </c>
      <c r="F76" s="103"/>
      <c r="G76" s="101" t="s">
        <v>384</v>
      </c>
      <c r="H76" s="100">
        <v>30592.5</v>
      </c>
      <c r="I76" s="100" t="s">
        <v>385</v>
      </c>
      <c r="J76" s="100"/>
      <c r="L76" s="101" t="s">
        <v>85</v>
      </c>
      <c r="M76" s="102" t="s">
        <v>379</v>
      </c>
    </row>
    <row r="77" spans="1:13" ht="12.75" customHeight="1">
      <c r="A77" s="104" t="s">
        <v>389</v>
      </c>
      <c r="B77" s="5" t="str">
        <f t="shared" si="2"/>
        <v>II</v>
      </c>
      <c r="C77" s="103">
        <v>55852.841500000002</v>
      </c>
      <c r="D77" s="103" t="s">
        <v>418</v>
      </c>
      <c r="E77" s="103" t="e">
        <f>VLOOKUP(C77,'A (3)'!$C$21:$E$59,3,FALSE)</f>
        <v>#N/A</v>
      </c>
      <c r="F77" s="103"/>
      <c r="G77" s="101" t="s">
        <v>387</v>
      </c>
      <c r="H77" s="100">
        <v>31284.5</v>
      </c>
      <c r="I77" s="100" t="s">
        <v>388</v>
      </c>
      <c r="J77" s="100"/>
      <c r="L77" s="101" t="s">
        <v>85</v>
      </c>
      <c r="M77" s="102" t="s">
        <v>379</v>
      </c>
    </row>
    <row r="78" spans="1:13" ht="12.75" customHeight="1">
      <c r="A78" s="104" t="s">
        <v>394</v>
      </c>
      <c r="B78" s="5" t="str">
        <f t="shared" si="2"/>
        <v>I</v>
      </c>
      <c r="C78" s="103">
        <v>55906.952100000002</v>
      </c>
      <c r="D78" s="103" t="s">
        <v>418</v>
      </c>
      <c r="E78" s="103" t="e">
        <f>VLOOKUP(C78,'A (3)'!$C$21:$E$59,3,FALSE)</f>
        <v>#N/A</v>
      </c>
      <c r="F78" s="103"/>
      <c r="G78" s="101" t="s">
        <v>390</v>
      </c>
      <c r="H78" s="100">
        <v>31406</v>
      </c>
      <c r="I78" s="100" t="s">
        <v>391</v>
      </c>
      <c r="J78" s="100"/>
      <c r="L78" s="101" t="s">
        <v>392</v>
      </c>
      <c r="M78" s="102" t="s">
        <v>393</v>
      </c>
    </row>
    <row r="79" spans="1:13" ht="12.75" customHeight="1">
      <c r="A79" s="104" t="s">
        <v>400</v>
      </c>
      <c r="B79" s="5" t="str">
        <f t="shared" si="2"/>
        <v>I</v>
      </c>
      <c r="C79" s="103">
        <v>56239.136200000001</v>
      </c>
      <c r="D79" s="103" t="s">
        <v>418</v>
      </c>
      <c r="E79" s="103" t="e">
        <f>VLOOKUP(C79,'A (3)'!$C$21:$E$59,3,FALSE)</f>
        <v>#N/A</v>
      </c>
      <c r="F79" s="103"/>
      <c r="G79" s="101" t="s">
        <v>398</v>
      </c>
      <c r="H79" s="100">
        <v>32152</v>
      </c>
      <c r="I79" s="100" t="s">
        <v>399</v>
      </c>
      <c r="J79" s="100"/>
      <c r="L79" s="101" t="s">
        <v>85</v>
      </c>
      <c r="M79" s="102" t="s">
        <v>393</v>
      </c>
    </row>
    <row r="80" spans="1:13" ht="12.75" customHeight="1">
      <c r="A80" s="104" t="s">
        <v>400</v>
      </c>
      <c r="B80" s="5" t="str">
        <f t="shared" si="2"/>
        <v>I</v>
      </c>
      <c r="C80" s="103">
        <v>56285.0003</v>
      </c>
      <c r="D80" s="103" t="s">
        <v>418</v>
      </c>
      <c r="E80" s="103" t="e">
        <f>VLOOKUP(C80,'A (3)'!$C$21:$E$59,3,FALSE)</f>
        <v>#N/A</v>
      </c>
      <c r="F80" s="103"/>
      <c r="G80" s="101" t="s">
        <v>401</v>
      </c>
      <c r="H80" s="100">
        <v>32255</v>
      </c>
      <c r="I80" s="100" t="s">
        <v>402</v>
      </c>
      <c r="J80" s="100"/>
      <c r="L80" s="101" t="s">
        <v>85</v>
      </c>
      <c r="M80" s="102" t="s">
        <v>403</v>
      </c>
    </row>
    <row r="81" spans="1:13" ht="12.75" customHeight="1">
      <c r="A81" s="104" t="s">
        <v>407</v>
      </c>
      <c r="B81" s="5" t="str">
        <f t="shared" si="2"/>
        <v>I</v>
      </c>
      <c r="C81" s="103">
        <v>56602.046199999997</v>
      </c>
      <c r="D81" s="103" t="s">
        <v>418</v>
      </c>
      <c r="E81" s="103" t="e">
        <f>VLOOKUP(C81,'A (3)'!$C$21:$E$59,3,FALSE)</f>
        <v>#N/A</v>
      </c>
      <c r="F81" s="103"/>
      <c r="G81" s="101" t="s">
        <v>404</v>
      </c>
      <c r="H81" s="100">
        <v>32967</v>
      </c>
      <c r="I81" s="100" t="s">
        <v>405</v>
      </c>
      <c r="J81" s="100"/>
      <c r="L81" s="101" t="s">
        <v>406</v>
      </c>
      <c r="M81" s="102" t="s">
        <v>393</v>
      </c>
    </row>
    <row r="82" spans="1:13" ht="12.75" customHeight="1">
      <c r="A82" s="104" t="s">
        <v>407</v>
      </c>
      <c r="B82" s="5" t="str">
        <f t="shared" si="2"/>
        <v>I</v>
      </c>
      <c r="C82" s="103">
        <v>56602.046399999999</v>
      </c>
      <c r="D82" s="103" t="s">
        <v>418</v>
      </c>
      <c r="E82" s="103" t="e">
        <f>VLOOKUP(C82,'A (3)'!$C$21:$E$59,3,FALSE)</f>
        <v>#N/A</v>
      </c>
      <c r="F82" s="103"/>
      <c r="G82" s="101" t="s">
        <v>404</v>
      </c>
      <c r="H82" s="100">
        <v>32967</v>
      </c>
      <c r="I82" s="100" t="s">
        <v>408</v>
      </c>
      <c r="J82" s="100"/>
      <c r="L82" s="101" t="s">
        <v>85</v>
      </c>
      <c r="M82" s="102" t="s">
        <v>393</v>
      </c>
    </row>
    <row r="83" spans="1:13" ht="12.75" customHeight="1">
      <c r="A83" s="104" t="s">
        <v>407</v>
      </c>
      <c r="B83" s="5" t="str">
        <f t="shared" si="2"/>
        <v>I</v>
      </c>
      <c r="C83" s="103">
        <v>56602.046900000001</v>
      </c>
      <c r="D83" s="103" t="s">
        <v>418</v>
      </c>
      <c r="E83" s="103" t="e">
        <f>VLOOKUP(C83,'A (3)'!$C$21:$E$59,3,FALSE)</f>
        <v>#N/A</v>
      </c>
      <c r="F83" s="103"/>
      <c r="G83" s="101" t="s">
        <v>409</v>
      </c>
      <c r="H83" s="100">
        <v>32967</v>
      </c>
      <c r="I83" s="100" t="s">
        <v>410</v>
      </c>
      <c r="J83" s="100"/>
      <c r="L83" s="101" t="s">
        <v>32</v>
      </c>
      <c r="M83" s="102" t="s">
        <v>393</v>
      </c>
    </row>
    <row r="84" spans="1:13" ht="12.75" customHeight="1">
      <c r="A84" s="104" t="s">
        <v>407</v>
      </c>
      <c r="B84" s="5" t="str">
        <f t="shared" si="2"/>
        <v>II</v>
      </c>
      <c r="C84" s="103">
        <v>56641.007100000003</v>
      </c>
      <c r="D84" s="103" t="s">
        <v>418</v>
      </c>
      <c r="E84" s="103" t="e">
        <f>VLOOKUP(C84,'A (3)'!$C$21:$E$59,3,FALSE)</f>
        <v>#N/A</v>
      </c>
      <c r="F84" s="103"/>
      <c r="G84" s="101" t="s">
        <v>411</v>
      </c>
      <c r="H84" s="100">
        <v>33054.5</v>
      </c>
      <c r="I84" s="100" t="s">
        <v>412</v>
      </c>
      <c r="J84" s="100"/>
      <c r="L84" s="101" t="s">
        <v>32</v>
      </c>
      <c r="M84" s="102" t="s">
        <v>393</v>
      </c>
    </row>
    <row r="85" spans="1:13" ht="12.75" customHeight="1">
      <c r="A85" s="104" t="s">
        <v>407</v>
      </c>
      <c r="B85" s="5" t="str">
        <f t="shared" si="2"/>
        <v>II</v>
      </c>
      <c r="C85" s="103">
        <v>56641.008300000001</v>
      </c>
      <c r="D85" s="103" t="s">
        <v>418</v>
      </c>
      <c r="E85" s="103" t="e">
        <f>VLOOKUP(C85,'A (3)'!$C$21:$E$59,3,FALSE)</f>
        <v>#N/A</v>
      </c>
      <c r="F85" s="103"/>
      <c r="G85" s="101" t="s">
        <v>413</v>
      </c>
      <c r="H85" s="100">
        <v>33054.5</v>
      </c>
      <c r="I85" s="100" t="s">
        <v>414</v>
      </c>
      <c r="J85" s="100"/>
      <c r="L85" s="101" t="s">
        <v>85</v>
      </c>
      <c r="M85" s="102" t="s">
        <v>393</v>
      </c>
    </row>
    <row r="86" spans="1:13" ht="12.75" customHeight="1">
      <c r="A86" s="104" t="s">
        <v>407</v>
      </c>
      <c r="B86" s="5" t="str">
        <f t="shared" si="2"/>
        <v>II</v>
      </c>
      <c r="C86" s="103">
        <v>56641.008399999999</v>
      </c>
      <c r="D86" s="103" t="s">
        <v>418</v>
      </c>
      <c r="E86" s="103" t="e">
        <f>VLOOKUP(C86,'A (3)'!$C$21:$E$59,3,FALSE)</f>
        <v>#N/A</v>
      </c>
      <c r="F86" s="103"/>
      <c r="G86" s="101" t="s">
        <v>415</v>
      </c>
      <c r="H86" s="100">
        <v>33054.5</v>
      </c>
      <c r="I86" s="100" t="s">
        <v>408</v>
      </c>
      <c r="J86" s="100"/>
      <c r="L86" s="101" t="s">
        <v>406</v>
      </c>
      <c r="M86" s="102" t="s">
        <v>393</v>
      </c>
    </row>
    <row r="87" spans="1:13" ht="12.75" customHeight="1">
      <c r="A87" s="104" t="s">
        <v>407</v>
      </c>
      <c r="B87" s="5" t="str">
        <f t="shared" si="2"/>
        <v>II</v>
      </c>
      <c r="C87" s="103">
        <v>56649.022700000001</v>
      </c>
      <c r="D87" s="103" t="s">
        <v>418</v>
      </c>
      <c r="E87" s="103" t="e">
        <f>VLOOKUP(C87,'A (3)'!$C$21:$E$59,3,FALSE)</f>
        <v>#N/A</v>
      </c>
      <c r="F87" s="103"/>
      <c r="G87" s="101" t="s">
        <v>416</v>
      </c>
      <c r="H87" s="100">
        <v>33072.5</v>
      </c>
      <c r="I87" s="100" t="s">
        <v>417</v>
      </c>
      <c r="J87" s="100"/>
      <c r="L87" s="101" t="s">
        <v>85</v>
      </c>
      <c r="M87" s="102" t="s">
        <v>403</v>
      </c>
    </row>
    <row r="88" spans="1:13" ht="12.75" customHeight="1">
      <c r="A88" s="104" t="s">
        <v>360</v>
      </c>
      <c r="B88" s="5" t="str">
        <f t="shared" si="2"/>
        <v>I</v>
      </c>
      <c r="C88" s="103">
        <v>53747.290919999999</v>
      </c>
      <c r="D88" s="103" t="s">
        <v>418</v>
      </c>
      <c r="E88" s="103" t="e">
        <f>VLOOKUP(C88,'A (3)'!$C$21:$E$59,3,FALSE)</f>
        <v>#N/A</v>
      </c>
      <c r="F88" s="103"/>
      <c r="G88" s="101" t="s">
        <v>357</v>
      </c>
      <c r="H88" s="100">
        <v>26556</v>
      </c>
      <c r="I88" s="100" t="s">
        <v>358</v>
      </c>
      <c r="J88" s="100"/>
      <c r="L88" s="101" t="s">
        <v>100</v>
      </c>
      <c r="M88" s="102" t="s">
        <v>359</v>
      </c>
    </row>
    <row r="89" spans="1:13" ht="12.75" customHeight="1">
      <c r="J89" s="100"/>
    </row>
    <row r="90" spans="1:13" ht="12.75" customHeight="1">
      <c r="J90" s="100"/>
    </row>
    <row r="91" spans="1:13" ht="12.75" customHeight="1">
      <c r="J91" s="100"/>
    </row>
    <row r="92" spans="1:13" ht="12.75" customHeight="1">
      <c r="J92" s="100"/>
    </row>
    <row r="93" spans="1:13" ht="12.75" customHeight="1"/>
    <row r="94" spans="1:13" ht="12.75" customHeight="1"/>
    <row r="95" spans="1:13" ht="12.75" customHeight="1"/>
    <row r="96" spans="1:13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phoneticPr fontId="8" type="noConversion"/>
  <hyperlinks>
    <hyperlink ref="A23" r:id="rId1" display="http://www.konkoly.hu/cgi-bin/IBVS?937" xr:uid="{00000000-0004-0000-0500-000000000000}"/>
    <hyperlink ref="A24" r:id="rId2" display="http://www.konkoly.hu/cgi-bin/IBVS?2118" xr:uid="{00000000-0004-0000-0500-000001000000}"/>
    <hyperlink ref="A25" r:id="rId3" display="http://www.konkoly.hu/cgi-bin/IBVS?1781" xr:uid="{00000000-0004-0000-0500-000002000000}"/>
    <hyperlink ref="A26" r:id="rId4" display="http://www.konkoly.hu/cgi-bin/IBVS?2118" xr:uid="{00000000-0004-0000-0500-000003000000}"/>
    <hyperlink ref="A27" r:id="rId5" display="http://www.konkoly.hu/cgi-bin/IBVS?2118" xr:uid="{00000000-0004-0000-0500-000004000000}"/>
    <hyperlink ref="A29" r:id="rId6" display="http://www.bav-astro.de/sfs/BAVM_link.php?BAVMnr=91" xr:uid="{00000000-0004-0000-0500-000005000000}"/>
    <hyperlink ref="A30" r:id="rId7" display="http://www.bav-astro.de/sfs/BAVM_link.php?BAVMnr=91" xr:uid="{00000000-0004-0000-0500-000006000000}"/>
    <hyperlink ref="A31" r:id="rId8" display="http://www.bav-astro.de/sfs/BAVM_link.php?BAVMnr=102" xr:uid="{00000000-0004-0000-0500-000007000000}"/>
    <hyperlink ref="A32" r:id="rId9" display="http://www.bav-astro.de/sfs/BAVM_link.php?BAVMnr=111" xr:uid="{00000000-0004-0000-0500-000008000000}"/>
    <hyperlink ref="A33" r:id="rId10" display="http://www.bav-astro.de/sfs/BAVM_link.php?BAVMnr=111" xr:uid="{00000000-0004-0000-0500-000009000000}"/>
    <hyperlink ref="A34" r:id="rId11" display="http://www.bav-astro.de/sfs/BAVM_link.php?BAVMnr=128" xr:uid="{00000000-0004-0000-0500-00000A000000}"/>
    <hyperlink ref="A35" r:id="rId12" display="http://www.bav-astro.de/sfs/BAVM_link.php?BAVMnr=152" xr:uid="{00000000-0004-0000-0500-00000B000000}"/>
    <hyperlink ref="A62" r:id="rId13" display="http://vsolj.cetus-net.org/no39.pdf" xr:uid="{00000000-0004-0000-0500-00000C000000}"/>
    <hyperlink ref="A63" r:id="rId14" display="http://vsolj.cetus-net.org/no39.pdf" xr:uid="{00000000-0004-0000-0500-00000D000000}"/>
    <hyperlink ref="A64" r:id="rId15" display="http://vsolj.cetus-net.org/no39.pdf" xr:uid="{00000000-0004-0000-0500-00000E000000}"/>
    <hyperlink ref="A65" r:id="rId16" display="http://vsolj.cetus-net.org/no39.pdf" xr:uid="{00000000-0004-0000-0500-00000F000000}"/>
    <hyperlink ref="A66" r:id="rId17" display="http://vsolj.cetus-net.org/no39.pdf" xr:uid="{00000000-0004-0000-0500-000010000000}"/>
    <hyperlink ref="A37" r:id="rId18" display="http://www.konkoly.hu/cgi-bin/IBVS?5399" xr:uid="{00000000-0004-0000-0500-000011000000}"/>
    <hyperlink ref="A67" r:id="rId19" display="http://www.aavso.org/sites/default/files/jaavso/v37n1/44.pdf" xr:uid="{00000000-0004-0000-0500-000012000000}"/>
    <hyperlink ref="A68" r:id="rId20" display="http://vsolj.cetus-net.org/no44.pdf" xr:uid="{00000000-0004-0000-0500-000013000000}"/>
    <hyperlink ref="A69" r:id="rId21" display="http://vsolj.cetus-net.org/no44.pdf" xr:uid="{00000000-0004-0000-0500-000014000000}"/>
    <hyperlink ref="A70" r:id="rId22" display="http://vsolj.cetus-net.org/no44.pdf" xr:uid="{00000000-0004-0000-0500-000015000000}"/>
    <hyperlink ref="A88" r:id="rId23" display="http://var.astro.cz/oejv/issues/oejv0074.pdf" xr:uid="{00000000-0004-0000-0500-000016000000}"/>
    <hyperlink ref="A41" r:id="rId24" display="http://www.konkoly.hu/cgi-bin/IBVS?5746" xr:uid="{00000000-0004-0000-0500-000017000000}"/>
    <hyperlink ref="A71" r:id="rId25" display="http://www.konkoly.hu/cgi-bin/IBVS?5897" xr:uid="{00000000-0004-0000-0500-000018000000}"/>
    <hyperlink ref="A72" r:id="rId26" display="http://www.aavso.org/sites/default/files/jaavso/v37n1/44.pdf" xr:uid="{00000000-0004-0000-0500-000019000000}"/>
    <hyperlink ref="A73" r:id="rId27" display="http://www.konkoly.hu/cgi-bin/IBVS?5917" xr:uid="{00000000-0004-0000-0500-00001A000000}"/>
    <hyperlink ref="A74" r:id="rId28" display="http://www.konkoly.hu/cgi-bin/IBVS?5871" xr:uid="{00000000-0004-0000-0500-00001B000000}"/>
    <hyperlink ref="A75" r:id="rId29" display="http://www.konkoly.hu/cgi-bin/IBVS?5920" xr:uid="{00000000-0004-0000-0500-00001C000000}"/>
    <hyperlink ref="A76" r:id="rId30" display="http://www.konkoly.hu/cgi-bin/IBVS?5960" xr:uid="{00000000-0004-0000-0500-00001D000000}"/>
    <hyperlink ref="A77" r:id="rId31" display="http://www.konkoly.hu/cgi-bin/IBVS?6011" xr:uid="{00000000-0004-0000-0500-00001E000000}"/>
    <hyperlink ref="A78" r:id="rId32" display="http://vsolj.cetus-net.org/vsoljno53.pdf" xr:uid="{00000000-0004-0000-0500-00001F000000}"/>
    <hyperlink ref="A43" r:id="rId33" display="http://www.konkoly.hu/cgi-bin/IBVS?6042" xr:uid="{00000000-0004-0000-0500-000020000000}"/>
    <hyperlink ref="A79" r:id="rId34" display="http://vsolj.cetus-net.org/vsoljno55.pdf" xr:uid="{00000000-0004-0000-0500-000021000000}"/>
    <hyperlink ref="A80" r:id="rId35" display="http://vsolj.cetus-net.org/vsoljno55.pdf" xr:uid="{00000000-0004-0000-0500-000022000000}"/>
    <hyperlink ref="A81" r:id="rId36" display="http://vsolj.cetus-net.org/vsoljno56.pdf" xr:uid="{00000000-0004-0000-0500-000023000000}"/>
    <hyperlink ref="A82" r:id="rId37" display="http://vsolj.cetus-net.org/vsoljno56.pdf" xr:uid="{00000000-0004-0000-0500-000024000000}"/>
    <hyperlink ref="A83" r:id="rId38" display="http://vsolj.cetus-net.org/vsoljno56.pdf" xr:uid="{00000000-0004-0000-0500-000025000000}"/>
    <hyperlink ref="A84" r:id="rId39" display="http://vsolj.cetus-net.org/vsoljno56.pdf" xr:uid="{00000000-0004-0000-0500-000026000000}"/>
    <hyperlink ref="A85" r:id="rId40" display="http://vsolj.cetus-net.org/vsoljno56.pdf" xr:uid="{00000000-0004-0000-0500-000027000000}"/>
    <hyperlink ref="A86" r:id="rId41" display="http://vsolj.cetus-net.org/vsoljno56.pdf" xr:uid="{00000000-0004-0000-0500-000028000000}"/>
    <hyperlink ref="A87" r:id="rId42" display="http://vsolj.cetus-net.org/vsoljno56.pdf" xr:uid="{00000000-0004-0000-0500-000029000000}"/>
    <hyperlink ref="A3" r:id="rId43" xr:uid="{00000000-0004-0000-0500-00002A000000}"/>
  </hyperlinks>
  <pageMargins left="0.75" right="0.75" top="1" bottom="1" header="0.5" footer="0.5"/>
  <pageSetup orientation="portrait" verticalDpi="0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</vt:lpstr>
      <vt:lpstr>A (2)</vt:lpstr>
      <vt:lpstr>Q_fit</vt:lpstr>
      <vt:lpstr>A (3)</vt:lpstr>
      <vt:lpstr>Q_fit (2)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2023-08-21T06:20:58Z</dcterms:modified>
</cp:coreProperties>
</file>