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<sst xmlns="http://schemas.openxmlformats.org/spreadsheetml/2006/main" count="49" uniqueCount="46">
  <si>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</si>
  <si>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</si>
  <si>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</si>
  <si>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</si>
  <si>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</si>
  <si>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</si>
  <si>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</si>
  <si>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</si>
  <si>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</si>
  <si>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</si>
  <si>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</si>
  <si>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</si>
  <si>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</si>
  <si>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</si>
  <si>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</si>
  <si>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</si>
  <si>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</si>
  <si>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</si>
  <si>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</si>
  <si>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</si>
  <si>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</si>
  <si>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</si>
  <si>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</si>
  <si>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</si>
  <si>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</si>
  <si>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</si>
  <si>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</si>
  <si>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</si>
  <si>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</si>
  <si>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</si>
  <si>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</si>
  <si>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</si>
  <si>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</si>
  <si>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</si>
  <si>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</si>
  <si>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</si>
  <si>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</si>
  <si>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</si>
  <si>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</si>
  <si>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 xml:space="preserve">CV Gem / na </t>
  </si>
  <si>
    <t>IBVS 5931</t>
  </si>
  <si>
    <t>I</t>
  </si>
  <si>
    <t>EA</t>
  </si>
  <si>
    <t>Add cycle</t>
  </si>
  <si>
    <t>Old Cycle</t>
  </si>
  <si>
    <t>IBVS 5960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</si>
</sst>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8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CV Gem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0.0022</c:v>
                  </c:pt>
                  <c:pt idx="2">
                    <c:v>0.003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7946365"/>
        <c:axId val="5972966"/>
      </c:scatterChart>
      <c:val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crossBetween val="midCat"/>
        <c:dispUnits/>
      </c:val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814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8">
        <v>52500.45</v>
      </c>
      <c r="D4" s="9">
        <v>1.848394</v>
      </c>
    </row>
    <row r="6" ht="12.75">
      <c r="A6" s="5" t="s">
        <v>1</v>
      </c>
    </row>
    <row r="7" spans="1:3" ht="12.75">
      <c r="A7" t="s">
        <v>2</v>
      </c>
      <c r="C7">
        <f>+C4</f>
        <v>52500.45</v>
      </c>
    </row>
    <row r="8" spans="1:3" ht="12.75">
      <c r="A8" t="s">
        <v>3</v>
      </c>
      <c r="C8">
        <f>+D4</f>
        <v>1.848394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0.0020266956404795568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-1.2653240459216353E-05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43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59900.750218402776</v>
      </c>
    </row>
    <row r="15" spans="1:5" ht="12.75">
      <c r="A15" s="14" t="s">
        <v>18</v>
      </c>
      <c r="B15" s="12"/>
      <c r="C15" s="15">
        <f>(C7+C11)+(C8+C12)*INT(MAX(F21:F3533))</f>
        <v>55542.88772346184</v>
      </c>
      <c r="D15" s="16" t="s">
        <v>44</v>
      </c>
      <c r="E15" s="17">
        <f>ROUND(2*(E14-$C$7)/$C$8,0)/2+E13</f>
        <v>4004.5</v>
      </c>
    </row>
    <row r="16" spans="1:5" ht="12.75">
      <c r="A16" s="18" t="s">
        <v>4</v>
      </c>
      <c r="B16" s="12"/>
      <c r="C16" s="19">
        <f>+C8+C12</f>
        <v>1.848381346759541</v>
      </c>
      <c r="D16" s="16" t="s">
        <v>35</v>
      </c>
      <c r="E16" s="26">
        <f>ROUND(2*(E14-$C$15)/$C$16,0)/2+E13</f>
        <v>2358.5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36</v>
      </c>
      <c r="E17" s="20">
        <f>+$C$15+$C$16*E16-15018.5-$C$9/24</f>
        <v>44884.190963127556</v>
      </c>
    </row>
    <row r="18" spans="1:5" ht="14.25" thickBot="1" thickTop="1">
      <c r="A18" s="18" t="s">
        <v>5</v>
      </c>
      <c r="B18" s="12"/>
      <c r="C18" s="21">
        <f>+C15</f>
        <v>55542.88772346184</v>
      </c>
      <c r="D18" s="22">
        <f>+C16</f>
        <v>1.848381346759541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52500.45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0.0020266956404795568</v>
      </c>
      <c r="Q21" s="2">
        <f>+C21-15018.5</f>
        <v>37481.95</v>
      </c>
    </row>
    <row r="22" spans="1:17" ht="12.75">
      <c r="A22" s="29" t="s">
        <v>40</v>
      </c>
      <c r="B22" s="30" t="s">
        <v>41</v>
      </c>
      <c r="C22" s="31">
        <v>53300.8039</v>
      </c>
      <c r="D22" s="31">
        <v>0.0022</v>
      </c>
      <c r="E22">
        <f>+(C22-C$7)/C$8</f>
        <v>432.9996202108435</v>
      </c>
      <c r="F22">
        <f>ROUND(2*E22,0)/2</f>
        <v>433</v>
      </c>
      <c r="G22">
        <f>+C22-(C$7+F22*C$8)</f>
        <v>-0.0007019999975454994</v>
      </c>
      <c r="I22">
        <f>+G22</f>
        <v>-0.0007019999975454994</v>
      </c>
      <c r="O22">
        <f>+C$11+C$12*$F22</f>
        <v>-0.003452157478361124</v>
      </c>
      <c r="Q22" s="2">
        <f>+C22-15018.5</f>
        <v>38282.3039</v>
      </c>
    </row>
    <row r="23" spans="1:17" ht="12.75">
      <c r="A23" s="32" t="s">
        <v>45</v>
      </c>
      <c r="B23" s="33" t="s">
        <v>41</v>
      </c>
      <c r="C23" s="34">
        <v>55542.887</v>
      </c>
      <c r="D23" s="34">
        <v>0.003</v>
      </c>
      <c r="E23">
        <f>+(C23-C$7)/C$8</f>
        <v>1645.9894373169384</v>
      </c>
      <c r="F23">
        <f>ROUND(2*E23,0)/2</f>
        <v>1646</v>
      </c>
      <c r="G23">
        <f>+C23-(C$7+F23*C$8)</f>
        <v>-0.019523999995726626</v>
      </c>
      <c r="I23">
        <f>+G23</f>
        <v>-0.019523999995726626</v>
      </c>
      <c r="O23">
        <f>+C$11+C$12*$F23</f>
        <v>-0.01880053815539056</v>
      </c>
      <c r="Q23" s="2">
        <f>+C23-15018.5</f>
        <v>40524.387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2022-11-17T05:00:18Z</dcterms:modified>
  <cp:category/>
  <cp:version/>
  <cp:contentType/>
  <cp:contentStatus/>
</cp:coreProperties>
</file>