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DAA5632-B320-4385-A056-76EB5F4AE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B" sheetId="2" r:id="rId3"/>
  </sheets>
  <calcPr calcId="181029"/>
</workbook>
</file>

<file path=xl/calcChain.xml><?xml version="1.0" encoding="utf-8"?>
<calcChain xmlns="http://schemas.openxmlformats.org/spreadsheetml/2006/main">
  <c r="E267" i="1" l="1"/>
  <c r="F267" i="1" s="1"/>
  <c r="G267" i="1" s="1"/>
  <c r="K267" i="1" s="1"/>
  <c r="Q267" i="1"/>
  <c r="E266" i="1"/>
  <c r="F266" i="1" s="1"/>
  <c r="G266" i="1" s="1"/>
  <c r="K266" i="1" s="1"/>
  <c r="Q266" i="1"/>
  <c r="E265" i="1"/>
  <c r="F265" i="1" s="1"/>
  <c r="G265" i="1" s="1"/>
  <c r="K265" i="1" s="1"/>
  <c r="Q265" i="1"/>
  <c r="E258" i="1"/>
  <c r="F258" i="1" s="1"/>
  <c r="G258" i="1" s="1"/>
  <c r="K258" i="1" s="1"/>
  <c r="Q258" i="1"/>
  <c r="E264" i="1"/>
  <c r="F264" i="1" s="1"/>
  <c r="G264" i="1" s="1"/>
  <c r="K264" i="1" s="1"/>
  <c r="Q264" i="1"/>
  <c r="E261" i="1"/>
  <c r="F261" i="1" s="1"/>
  <c r="G261" i="1" s="1"/>
  <c r="K261" i="1" s="1"/>
  <c r="Q261" i="1"/>
  <c r="E262" i="1"/>
  <c r="F262" i="1" s="1"/>
  <c r="G262" i="1" s="1"/>
  <c r="K262" i="1" s="1"/>
  <c r="Q262" i="1"/>
  <c r="E263" i="1"/>
  <c r="F263" i="1" s="1"/>
  <c r="G263" i="1" s="1"/>
  <c r="K263" i="1" s="1"/>
  <c r="Q263" i="1"/>
  <c r="E259" i="1"/>
  <c r="F259" i="1" s="1"/>
  <c r="G259" i="1" s="1"/>
  <c r="K259" i="1" s="1"/>
  <c r="E260" i="1"/>
  <c r="F260" i="1" s="1"/>
  <c r="G260" i="1" s="1"/>
  <c r="K260" i="1" s="1"/>
  <c r="E230" i="1"/>
  <c r="F230" i="1" s="1"/>
  <c r="G230" i="1" s="1"/>
  <c r="I230" i="1" s="1"/>
  <c r="E231" i="1"/>
  <c r="F231" i="1" s="1"/>
  <c r="G231" i="1" s="1"/>
  <c r="I231" i="1" s="1"/>
  <c r="E232" i="1"/>
  <c r="F232" i="1" s="1"/>
  <c r="G232" i="1" s="1"/>
  <c r="I232" i="1" s="1"/>
  <c r="E233" i="1"/>
  <c r="F233" i="1" s="1"/>
  <c r="G233" i="1" s="1"/>
  <c r="I233" i="1" s="1"/>
  <c r="E234" i="1"/>
  <c r="F234" i="1" s="1"/>
  <c r="G234" i="1" s="1"/>
  <c r="K234" i="1" s="1"/>
  <c r="E235" i="1"/>
  <c r="F235" i="1" s="1"/>
  <c r="G235" i="1" s="1"/>
  <c r="I235" i="1" s="1"/>
  <c r="E236" i="1"/>
  <c r="F236" i="1" s="1"/>
  <c r="G236" i="1" s="1"/>
  <c r="K236" i="1" s="1"/>
  <c r="E237" i="1"/>
  <c r="F237" i="1" s="1"/>
  <c r="G237" i="1" s="1"/>
  <c r="I237" i="1" s="1"/>
  <c r="E238" i="1"/>
  <c r="F238" i="1" s="1"/>
  <c r="G238" i="1" s="1"/>
  <c r="I238" i="1" s="1"/>
  <c r="E239" i="1"/>
  <c r="F239" i="1" s="1"/>
  <c r="G239" i="1" s="1"/>
  <c r="I239" i="1" s="1"/>
  <c r="E240" i="1"/>
  <c r="F240" i="1" s="1"/>
  <c r="G240" i="1" s="1"/>
  <c r="I240" i="1" s="1"/>
  <c r="E241" i="1"/>
  <c r="F241" i="1" s="1"/>
  <c r="G241" i="1" s="1"/>
  <c r="K241" i="1" s="1"/>
  <c r="E242" i="1"/>
  <c r="F242" i="1" s="1"/>
  <c r="G242" i="1" s="1"/>
  <c r="K242" i="1" s="1"/>
  <c r="E243" i="1"/>
  <c r="F243" i="1" s="1"/>
  <c r="G243" i="1" s="1"/>
  <c r="K243" i="1" s="1"/>
  <c r="E244" i="1"/>
  <c r="F244" i="1" s="1"/>
  <c r="G244" i="1" s="1"/>
  <c r="K244" i="1" s="1"/>
  <c r="E245" i="1"/>
  <c r="F245" i="1" s="1"/>
  <c r="G245" i="1" s="1"/>
  <c r="K245" i="1" s="1"/>
  <c r="E246" i="1"/>
  <c r="F246" i="1" s="1"/>
  <c r="G246" i="1" s="1"/>
  <c r="K246" i="1" s="1"/>
  <c r="E247" i="1"/>
  <c r="F247" i="1" s="1"/>
  <c r="G247" i="1" s="1"/>
  <c r="K247" i="1" s="1"/>
  <c r="E248" i="1"/>
  <c r="F248" i="1" s="1"/>
  <c r="G248" i="1" s="1"/>
  <c r="K248" i="1" s="1"/>
  <c r="E249" i="1"/>
  <c r="F249" i="1" s="1"/>
  <c r="G249" i="1" s="1"/>
  <c r="K249" i="1" s="1"/>
  <c r="E250" i="1"/>
  <c r="F250" i="1" s="1"/>
  <c r="G250" i="1" s="1"/>
  <c r="K250" i="1" s="1"/>
  <c r="E251" i="1"/>
  <c r="F251" i="1" s="1"/>
  <c r="G251" i="1" s="1"/>
  <c r="K251" i="1" s="1"/>
  <c r="E252" i="1"/>
  <c r="F252" i="1" s="1"/>
  <c r="G252" i="1" s="1"/>
  <c r="K252" i="1" s="1"/>
  <c r="E253" i="1"/>
  <c r="F253" i="1" s="1"/>
  <c r="G253" i="1" s="1"/>
  <c r="K253" i="1" s="1"/>
  <c r="E254" i="1"/>
  <c r="F254" i="1" s="1"/>
  <c r="G254" i="1" s="1"/>
  <c r="I254" i="1" s="1"/>
  <c r="E255" i="1"/>
  <c r="F255" i="1" s="1"/>
  <c r="G255" i="1" s="1"/>
  <c r="K255" i="1" s="1"/>
  <c r="E256" i="1"/>
  <c r="F256" i="1" s="1"/>
  <c r="G256" i="1" s="1"/>
  <c r="K256" i="1" s="1"/>
  <c r="E257" i="1"/>
  <c r="F257" i="1" s="1"/>
  <c r="G257" i="1" s="1"/>
  <c r="K257" i="1" s="1"/>
  <c r="D9" i="1"/>
  <c r="C9" i="1"/>
  <c r="E80" i="1"/>
  <c r="F80" i="1" s="1"/>
  <c r="G80" i="1" s="1"/>
  <c r="I80" i="1" s="1"/>
  <c r="E81" i="1"/>
  <c r="F81" i="1" s="1"/>
  <c r="G81" i="1" s="1"/>
  <c r="I81" i="1" s="1"/>
  <c r="E82" i="1"/>
  <c r="F82" i="1"/>
  <c r="G82" i="1" s="1"/>
  <c r="I82" i="1" s="1"/>
  <c r="E83" i="1"/>
  <c r="F83" i="1" s="1"/>
  <c r="G83" i="1" s="1"/>
  <c r="E84" i="1"/>
  <c r="F84" i="1" s="1"/>
  <c r="G84" i="1" s="1"/>
  <c r="I84" i="1" s="1"/>
  <c r="E85" i="1"/>
  <c r="F85" i="1" s="1"/>
  <c r="G85" i="1" s="1"/>
  <c r="I85" i="1" s="1"/>
  <c r="E86" i="1"/>
  <c r="F86" i="1" s="1"/>
  <c r="G86" i="1" s="1"/>
  <c r="I86" i="1" s="1"/>
  <c r="E87" i="1"/>
  <c r="F87" i="1" s="1"/>
  <c r="G87" i="1" s="1"/>
  <c r="I87" i="1" s="1"/>
  <c r="E88" i="1"/>
  <c r="F88" i="1" s="1"/>
  <c r="G88" i="1" s="1"/>
  <c r="I88" i="1" s="1"/>
  <c r="E89" i="1"/>
  <c r="F89" i="1" s="1"/>
  <c r="G89" i="1" s="1"/>
  <c r="E90" i="1"/>
  <c r="F90" i="1" s="1"/>
  <c r="G90" i="1" s="1"/>
  <c r="I90" i="1" s="1"/>
  <c r="E91" i="1"/>
  <c r="F91" i="1" s="1"/>
  <c r="G91" i="1" s="1"/>
  <c r="I91" i="1" s="1"/>
  <c r="E92" i="1"/>
  <c r="F92" i="1" s="1"/>
  <c r="G92" i="1" s="1"/>
  <c r="I92" i="1" s="1"/>
  <c r="E93" i="1"/>
  <c r="F93" i="1" s="1"/>
  <c r="G93" i="1" s="1"/>
  <c r="E94" i="1"/>
  <c r="F94" i="1" s="1"/>
  <c r="G94" i="1" s="1"/>
  <c r="I94" i="1" s="1"/>
  <c r="E95" i="1"/>
  <c r="F95" i="1" s="1"/>
  <c r="G95" i="1" s="1"/>
  <c r="I95" i="1" s="1"/>
  <c r="E96" i="1"/>
  <c r="F96" i="1" s="1"/>
  <c r="G96" i="1" s="1"/>
  <c r="I96" i="1" s="1"/>
  <c r="E97" i="1"/>
  <c r="F97" i="1" s="1"/>
  <c r="G97" i="1" s="1"/>
  <c r="I97" i="1" s="1"/>
  <c r="E98" i="1"/>
  <c r="F98" i="1" s="1"/>
  <c r="G98" i="1" s="1"/>
  <c r="E99" i="1"/>
  <c r="F99" i="1"/>
  <c r="G99" i="1" s="1"/>
  <c r="I99" i="1" s="1"/>
  <c r="E100" i="1"/>
  <c r="F100" i="1" s="1"/>
  <c r="G100" i="1" s="1"/>
  <c r="I100" i="1" s="1"/>
  <c r="E101" i="1"/>
  <c r="F101" i="1" s="1"/>
  <c r="G101" i="1" s="1"/>
  <c r="I101" i="1" s="1"/>
  <c r="E102" i="1"/>
  <c r="F102" i="1" s="1"/>
  <c r="G102" i="1" s="1"/>
  <c r="I102" i="1" s="1"/>
  <c r="E103" i="1"/>
  <c r="F103" i="1"/>
  <c r="G103" i="1" s="1"/>
  <c r="J103" i="1" s="1"/>
  <c r="E104" i="1"/>
  <c r="F104" i="1" s="1"/>
  <c r="G104" i="1" s="1"/>
  <c r="J104" i="1" s="1"/>
  <c r="E105" i="1"/>
  <c r="F105" i="1" s="1"/>
  <c r="G105" i="1" s="1"/>
  <c r="J105" i="1" s="1"/>
  <c r="E106" i="1"/>
  <c r="F106" i="1" s="1"/>
  <c r="G106" i="1" s="1"/>
  <c r="I106" i="1" s="1"/>
  <c r="E107" i="1"/>
  <c r="F107" i="1" s="1"/>
  <c r="G107" i="1" s="1"/>
  <c r="J107" i="1" s="1"/>
  <c r="E108" i="1"/>
  <c r="F108" i="1" s="1"/>
  <c r="G108" i="1" s="1"/>
  <c r="I108" i="1" s="1"/>
  <c r="E109" i="1"/>
  <c r="F109" i="1" s="1"/>
  <c r="G109" i="1" s="1"/>
  <c r="J109" i="1" s="1"/>
  <c r="E110" i="1"/>
  <c r="F110" i="1" s="1"/>
  <c r="G110" i="1" s="1"/>
  <c r="I110" i="1" s="1"/>
  <c r="E111" i="1"/>
  <c r="F111" i="1"/>
  <c r="G111" i="1" s="1"/>
  <c r="I111" i="1" s="1"/>
  <c r="E112" i="1"/>
  <c r="F112" i="1" s="1"/>
  <c r="G112" i="1" s="1"/>
  <c r="I112" i="1" s="1"/>
  <c r="E113" i="1"/>
  <c r="F113" i="1" s="1"/>
  <c r="G113" i="1" s="1"/>
  <c r="I113" i="1" s="1"/>
  <c r="E114" i="1"/>
  <c r="F114" i="1" s="1"/>
  <c r="G114" i="1" s="1"/>
  <c r="I114" i="1" s="1"/>
  <c r="E115" i="1"/>
  <c r="F115" i="1"/>
  <c r="G115" i="1" s="1"/>
  <c r="I115" i="1" s="1"/>
  <c r="E116" i="1"/>
  <c r="F116" i="1" s="1"/>
  <c r="G116" i="1" s="1"/>
  <c r="I116" i="1" s="1"/>
  <c r="E117" i="1"/>
  <c r="F117" i="1" s="1"/>
  <c r="G117" i="1" s="1"/>
  <c r="I117" i="1" s="1"/>
  <c r="E118" i="1"/>
  <c r="F118" i="1" s="1"/>
  <c r="G118" i="1" s="1"/>
  <c r="I118" i="1" s="1"/>
  <c r="E119" i="1"/>
  <c r="F119" i="1"/>
  <c r="G119" i="1" s="1"/>
  <c r="I119" i="1" s="1"/>
  <c r="E120" i="1"/>
  <c r="F120" i="1" s="1"/>
  <c r="G120" i="1" s="1"/>
  <c r="I120" i="1" s="1"/>
  <c r="E121" i="1"/>
  <c r="F121" i="1" s="1"/>
  <c r="G121" i="1" s="1"/>
  <c r="I121" i="1" s="1"/>
  <c r="E122" i="1"/>
  <c r="F122" i="1" s="1"/>
  <c r="G122" i="1" s="1"/>
  <c r="I122" i="1" s="1"/>
  <c r="E123" i="1"/>
  <c r="F123" i="1"/>
  <c r="G123" i="1" s="1"/>
  <c r="I123" i="1" s="1"/>
  <c r="E124" i="1"/>
  <c r="F124" i="1" s="1"/>
  <c r="G124" i="1" s="1"/>
  <c r="I124" i="1" s="1"/>
  <c r="E125" i="1"/>
  <c r="F125" i="1" s="1"/>
  <c r="G125" i="1" s="1"/>
  <c r="I125" i="1" s="1"/>
  <c r="E126" i="1"/>
  <c r="F126" i="1" s="1"/>
  <c r="G126" i="1" s="1"/>
  <c r="I126" i="1" s="1"/>
  <c r="E127" i="1"/>
  <c r="F127" i="1" s="1"/>
  <c r="G127" i="1" s="1"/>
  <c r="I127" i="1" s="1"/>
  <c r="E128" i="1"/>
  <c r="F128" i="1" s="1"/>
  <c r="G128" i="1" s="1"/>
  <c r="I128" i="1" s="1"/>
  <c r="E129" i="1"/>
  <c r="F129" i="1" s="1"/>
  <c r="G129" i="1" s="1"/>
  <c r="I129" i="1" s="1"/>
  <c r="E130" i="1"/>
  <c r="F130" i="1" s="1"/>
  <c r="G130" i="1" s="1"/>
  <c r="I130" i="1" s="1"/>
  <c r="E131" i="1"/>
  <c r="F131" i="1" s="1"/>
  <c r="G131" i="1" s="1"/>
  <c r="I131" i="1" s="1"/>
  <c r="E132" i="1"/>
  <c r="F132" i="1" s="1"/>
  <c r="G132" i="1" s="1"/>
  <c r="I132" i="1" s="1"/>
  <c r="E133" i="1"/>
  <c r="F133" i="1" s="1"/>
  <c r="G133" i="1" s="1"/>
  <c r="I133" i="1" s="1"/>
  <c r="E134" i="1"/>
  <c r="F134" i="1" s="1"/>
  <c r="G134" i="1" s="1"/>
  <c r="I134" i="1" s="1"/>
  <c r="E135" i="1"/>
  <c r="E31" i="3" s="1"/>
  <c r="E136" i="1"/>
  <c r="F136" i="1" s="1"/>
  <c r="G136" i="1" s="1"/>
  <c r="I136" i="1" s="1"/>
  <c r="E137" i="1"/>
  <c r="F137" i="1" s="1"/>
  <c r="G137" i="1" s="1"/>
  <c r="I137" i="1" s="1"/>
  <c r="E138" i="1"/>
  <c r="F138" i="1" s="1"/>
  <c r="G138" i="1" s="1"/>
  <c r="I138" i="1" s="1"/>
  <c r="E139" i="1"/>
  <c r="F139" i="1" s="1"/>
  <c r="G139" i="1" s="1"/>
  <c r="I139" i="1" s="1"/>
  <c r="E140" i="1"/>
  <c r="F140" i="1" s="1"/>
  <c r="G140" i="1" s="1"/>
  <c r="I140" i="1" s="1"/>
  <c r="E141" i="1"/>
  <c r="F141" i="1" s="1"/>
  <c r="G141" i="1" s="1"/>
  <c r="I141" i="1" s="1"/>
  <c r="E142" i="1"/>
  <c r="F142" i="1" s="1"/>
  <c r="G142" i="1" s="1"/>
  <c r="I142" i="1" s="1"/>
  <c r="E143" i="1"/>
  <c r="F143" i="1" s="1"/>
  <c r="G143" i="1" s="1"/>
  <c r="I143" i="1" s="1"/>
  <c r="E144" i="1"/>
  <c r="F144" i="1" s="1"/>
  <c r="G144" i="1" s="1"/>
  <c r="I144" i="1" s="1"/>
  <c r="E145" i="1"/>
  <c r="F145" i="1" s="1"/>
  <c r="G145" i="1" s="1"/>
  <c r="I145" i="1" s="1"/>
  <c r="E146" i="1"/>
  <c r="F146" i="1"/>
  <c r="G146" i="1" s="1"/>
  <c r="I146" i="1" s="1"/>
  <c r="E147" i="1"/>
  <c r="F147" i="1" s="1"/>
  <c r="G147" i="1" s="1"/>
  <c r="I147" i="1" s="1"/>
  <c r="E148" i="1"/>
  <c r="F148" i="1"/>
  <c r="G148" i="1" s="1"/>
  <c r="I148" i="1" s="1"/>
  <c r="E149" i="1"/>
  <c r="F149" i="1" s="1"/>
  <c r="G149" i="1" s="1"/>
  <c r="I149" i="1" s="1"/>
  <c r="E150" i="1"/>
  <c r="F150" i="1" s="1"/>
  <c r="G150" i="1" s="1"/>
  <c r="I150" i="1" s="1"/>
  <c r="E151" i="1"/>
  <c r="F151" i="1" s="1"/>
  <c r="G151" i="1" s="1"/>
  <c r="I151" i="1" s="1"/>
  <c r="E152" i="1"/>
  <c r="F152" i="1" s="1"/>
  <c r="G152" i="1" s="1"/>
  <c r="I152" i="1" s="1"/>
  <c r="E153" i="1"/>
  <c r="F153" i="1" s="1"/>
  <c r="G153" i="1" s="1"/>
  <c r="I153" i="1" s="1"/>
  <c r="E154" i="1"/>
  <c r="F154" i="1" s="1"/>
  <c r="G154" i="1" s="1"/>
  <c r="I154" i="1" s="1"/>
  <c r="E155" i="1"/>
  <c r="F155" i="1"/>
  <c r="G155" i="1" s="1"/>
  <c r="I155" i="1" s="1"/>
  <c r="E156" i="1"/>
  <c r="F156" i="1" s="1"/>
  <c r="G156" i="1" s="1"/>
  <c r="E157" i="1"/>
  <c r="F157" i="1" s="1"/>
  <c r="G157" i="1" s="1"/>
  <c r="I157" i="1" s="1"/>
  <c r="E158" i="1"/>
  <c r="F158" i="1" s="1"/>
  <c r="G158" i="1" s="1"/>
  <c r="I158" i="1" s="1"/>
  <c r="E159" i="1"/>
  <c r="F159" i="1" s="1"/>
  <c r="G159" i="1"/>
  <c r="I159" i="1" s="1"/>
  <c r="E160" i="1"/>
  <c r="F160" i="1" s="1"/>
  <c r="G160" i="1" s="1"/>
  <c r="I160" i="1" s="1"/>
  <c r="E161" i="1"/>
  <c r="F161" i="1" s="1"/>
  <c r="G161" i="1" s="1"/>
  <c r="I161" i="1" s="1"/>
  <c r="E162" i="1"/>
  <c r="F162" i="1" s="1"/>
  <c r="G162" i="1" s="1"/>
  <c r="I162" i="1" s="1"/>
  <c r="E163" i="1"/>
  <c r="F163" i="1" s="1"/>
  <c r="G163" i="1" s="1"/>
  <c r="I163" i="1" s="1"/>
  <c r="E164" i="1"/>
  <c r="F164" i="1" s="1"/>
  <c r="G164" i="1" s="1"/>
  <c r="I164" i="1" s="1"/>
  <c r="E165" i="1"/>
  <c r="F165" i="1" s="1"/>
  <c r="G165" i="1" s="1"/>
  <c r="I165" i="1" s="1"/>
  <c r="E166" i="1"/>
  <c r="F166" i="1" s="1"/>
  <c r="G166" i="1" s="1"/>
  <c r="I166" i="1" s="1"/>
  <c r="E167" i="1"/>
  <c r="F167" i="1" s="1"/>
  <c r="G167" i="1" s="1"/>
  <c r="I167" i="1" s="1"/>
  <c r="E168" i="1"/>
  <c r="F168" i="1" s="1"/>
  <c r="G168" i="1" s="1"/>
  <c r="I168" i="1" s="1"/>
  <c r="E169" i="1"/>
  <c r="F169" i="1" s="1"/>
  <c r="G169" i="1" s="1"/>
  <c r="I169" i="1" s="1"/>
  <c r="E170" i="1"/>
  <c r="F170" i="1" s="1"/>
  <c r="G170" i="1" s="1"/>
  <c r="I170" i="1" s="1"/>
  <c r="E171" i="1"/>
  <c r="F171" i="1" s="1"/>
  <c r="G171" i="1" s="1"/>
  <c r="I171" i="1" s="1"/>
  <c r="E172" i="1"/>
  <c r="F172" i="1" s="1"/>
  <c r="G172" i="1" s="1"/>
  <c r="I172" i="1" s="1"/>
  <c r="E173" i="1"/>
  <c r="F173" i="1" s="1"/>
  <c r="G173" i="1" s="1"/>
  <c r="I173" i="1" s="1"/>
  <c r="E174" i="1"/>
  <c r="F174" i="1" s="1"/>
  <c r="G174" i="1" s="1"/>
  <c r="I174" i="1" s="1"/>
  <c r="E175" i="1"/>
  <c r="F175" i="1" s="1"/>
  <c r="G175" i="1" s="1"/>
  <c r="I175" i="1" s="1"/>
  <c r="E176" i="1"/>
  <c r="F176" i="1"/>
  <c r="G176" i="1" s="1"/>
  <c r="I176" i="1" s="1"/>
  <c r="E177" i="1"/>
  <c r="F177" i="1" s="1"/>
  <c r="G177" i="1" s="1"/>
  <c r="I177" i="1" s="1"/>
  <c r="E178" i="1"/>
  <c r="F178" i="1" s="1"/>
  <c r="G178" i="1" s="1"/>
  <c r="I178" i="1" s="1"/>
  <c r="E179" i="1"/>
  <c r="F179" i="1" s="1"/>
  <c r="G179" i="1" s="1"/>
  <c r="I179" i="1" s="1"/>
  <c r="E180" i="1"/>
  <c r="F180" i="1" s="1"/>
  <c r="G180" i="1"/>
  <c r="I180" i="1" s="1"/>
  <c r="E181" i="1"/>
  <c r="F181" i="1" s="1"/>
  <c r="G181" i="1" s="1"/>
  <c r="I181" i="1" s="1"/>
  <c r="E182" i="1"/>
  <c r="F182" i="1" s="1"/>
  <c r="G182" i="1" s="1"/>
  <c r="I182" i="1" s="1"/>
  <c r="E183" i="1"/>
  <c r="F183" i="1" s="1"/>
  <c r="G183" i="1" s="1"/>
  <c r="I183" i="1" s="1"/>
  <c r="E184" i="1"/>
  <c r="F184" i="1" s="1"/>
  <c r="G184" i="1" s="1"/>
  <c r="I184" i="1" s="1"/>
  <c r="E185" i="1"/>
  <c r="F185" i="1" s="1"/>
  <c r="G185" i="1" s="1"/>
  <c r="I185" i="1" s="1"/>
  <c r="E186" i="1"/>
  <c r="F186" i="1" s="1"/>
  <c r="G186" i="1" s="1"/>
  <c r="I186" i="1" s="1"/>
  <c r="E187" i="1"/>
  <c r="F187" i="1" s="1"/>
  <c r="G187" i="1" s="1"/>
  <c r="I187" i="1" s="1"/>
  <c r="E188" i="1"/>
  <c r="F188" i="1" s="1"/>
  <c r="G188" i="1" s="1"/>
  <c r="I188" i="1" s="1"/>
  <c r="E189" i="1"/>
  <c r="F189" i="1"/>
  <c r="G189" i="1" s="1"/>
  <c r="I189" i="1" s="1"/>
  <c r="E190" i="1"/>
  <c r="F190" i="1" s="1"/>
  <c r="G190" i="1" s="1"/>
  <c r="I190" i="1" s="1"/>
  <c r="E191" i="1"/>
  <c r="F191" i="1" s="1"/>
  <c r="G191" i="1" s="1"/>
  <c r="I191" i="1" s="1"/>
  <c r="E192" i="1"/>
  <c r="F192" i="1" s="1"/>
  <c r="G192" i="1" s="1"/>
  <c r="I192" i="1" s="1"/>
  <c r="E193" i="1"/>
  <c r="F193" i="1" s="1"/>
  <c r="G193" i="1" s="1"/>
  <c r="I193" i="1" s="1"/>
  <c r="E194" i="1"/>
  <c r="F194" i="1" s="1"/>
  <c r="G194" i="1" s="1"/>
  <c r="I194" i="1" s="1"/>
  <c r="E195" i="1"/>
  <c r="F195" i="1" s="1"/>
  <c r="G195" i="1" s="1"/>
  <c r="I195" i="1" s="1"/>
  <c r="E196" i="1"/>
  <c r="F196" i="1" s="1"/>
  <c r="G196" i="1" s="1"/>
  <c r="J196" i="1" s="1"/>
  <c r="E197" i="1"/>
  <c r="F197" i="1" s="1"/>
  <c r="G197" i="1" s="1"/>
  <c r="J197" i="1" s="1"/>
  <c r="E198" i="1"/>
  <c r="F198" i="1" s="1"/>
  <c r="G198" i="1" s="1"/>
  <c r="J198" i="1" s="1"/>
  <c r="E199" i="1"/>
  <c r="F199" i="1" s="1"/>
  <c r="G199" i="1"/>
  <c r="J199" i="1" s="1"/>
  <c r="E200" i="1"/>
  <c r="F200" i="1"/>
  <c r="G200" i="1" s="1"/>
  <c r="I200" i="1" s="1"/>
  <c r="E201" i="1"/>
  <c r="F201" i="1" s="1"/>
  <c r="G201" i="1" s="1"/>
  <c r="I201" i="1" s="1"/>
  <c r="E202" i="1"/>
  <c r="F202" i="1" s="1"/>
  <c r="G202" i="1" s="1"/>
  <c r="I202" i="1" s="1"/>
  <c r="E203" i="1"/>
  <c r="F203" i="1" s="1"/>
  <c r="G203" i="1"/>
  <c r="I203" i="1" s="1"/>
  <c r="E204" i="1"/>
  <c r="F204" i="1"/>
  <c r="G204" i="1" s="1"/>
  <c r="I204" i="1" s="1"/>
  <c r="E205" i="1"/>
  <c r="F205" i="1" s="1"/>
  <c r="G205" i="1" s="1"/>
  <c r="I205" i="1" s="1"/>
  <c r="E206" i="1"/>
  <c r="F206" i="1" s="1"/>
  <c r="G206" i="1" s="1"/>
  <c r="J206" i="1" s="1"/>
  <c r="E207" i="1"/>
  <c r="F207" i="1" s="1"/>
  <c r="G207" i="1" s="1"/>
  <c r="J207" i="1" s="1"/>
  <c r="E208" i="1"/>
  <c r="F208" i="1" s="1"/>
  <c r="G208" i="1" s="1"/>
  <c r="I208" i="1" s="1"/>
  <c r="E209" i="1"/>
  <c r="F209" i="1" s="1"/>
  <c r="G209" i="1" s="1"/>
  <c r="I209" i="1" s="1"/>
  <c r="E210" i="1"/>
  <c r="F210" i="1" s="1"/>
  <c r="G210" i="1" s="1"/>
  <c r="I210" i="1" s="1"/>
  <c r="E211" i="1"/>
  <c r="F211" i="1" s="1"/>
  <c r="G211" i="1" s="1"/>
  <c r="I211" i="1" s="1"/>
  <c r="E212" i="1"/>
  <c r="F212" i="1" s="1"/>
  <c r="G212" i="1" s="1"/>
  <c r="I212" i="1" s="1"/>
  <c r="E213" i="1"/>
  <c r="F213" i="1"/>
  <c r="G213" i="1" s="1"/>
  <c r="I213" i="1" s="1"/>
  <c r="E214" i="1"/>
  <c r="F214" i="1" s="1"/>
  <c r="G214" i="1" s="1"/>
  <c r="I214" i="1" s="1"/>
  <c r="E215" i="1"/>
  <c r="F215" i="1" s="1"/>
  <c r="G215" i="1" s="1"/>
  <c r="I215" i="1" s="1"/>
  <c r="E216" i="1"/>
  <c r="F216" i="1" s="1"/>
  <c r="G216" i="1" s="1"/>
  <c r="I216" i="1" s="1"/>
  <c r="E217" i="1"/>
  <c r="F217" i="1"/>
  <c r="G217" i="1" s="1"/>
  <c r="I217" i="1" s="1"/>
  <c r="E218" i="1"/>
  <c r="F218" i="1" s="1"/>
  <c r="G218" i="1" s="1"/>
  <c r="I218" i="1" s="1"/>
  <c r="E219" i="1"/>
  <c r="F219" i="1" s="1"/>
  <c r="G219" i="1" s="1"/>
  <c r="I219" i="1" s="1"/>
  <c r="E220" i="1"/>
  <c r="F220" i="1" s="1"/>
  <c r="G220" i="1" s="1"/>
  <c r="I220" i="1" s="1"/>
  <c r="E221" i="1"/>
  <c r="F221" i="1" s="1"/>
  <c r="G221" i="1" s="1"/>
  <c r="I221" i="1" s="1"/>
  <c r="E222" i="1"/>
  <c r="F222" i="1" s="1"/>
  <c r="G222" i="1" s="1"/>
  <c r="I222" i="1" s="1"/>
  <c r="E223" i="1"/>
  <c r="F223" i="1" s="1"/>
  <c r="G223" i="1" s="1"/>
  <c r="K223" i="1" s="1"/>
  <c r="E224" i="1"/>
  <c r="F224" i="1" s="1"/>
  <c r="G224" i="1" s="1"/>
  <c r="I224" i="1" s="1"/>
  <c r="E225" i="1"/>
  <c r="F225" i="1" s="1"/>
  <c r="G225" i="1" s="1"/>
  <c r="I225" i="1" s="1"/>
  <c r="E226" i="1"/>
  <c r="F226" i="1" s="1"/>
  <c r="G226" i="1" s="1"/>
  <c r="I226" i="1" s="1"/>
  <c r="E227" i="1"/>
  <c r="F227" i="1" s="1"/>
  <c r="G227" i="1" s="1"/>
  <c r="K227" i="1" s="1"/>
  <c r="E228" i="1"/>
  <c r="F228" i="1" s="1"/>
  <c r="G228" i="1" s="1"/>
  <c r="I228" i="1" s="1"/>
  <c r="E229" i="1"/>
  <c r="F229" i="1" s="1"/>
  <c r="G229" i="1" s="1"/>
  <c r="I229" i="1" s="1"/>
  <c r="Q259" i="1"/>
  <c r="Q260" i="1"/>
  <c r="Q256" i="1"/>
  <c r="I156" i="1"/>
  <c r="E46" i="1"/>
  <c r="F46" i="1" s="1"/>
  <c r="G46" i="1" s="1"/>
  <c r="H46" i="1" s="1"/>
  <c r="E47" i="1"/>
  <c r="F47" i="1" s="1"/>
  <c r="G47" i="1" s="1"/>
  <c r="H47" i="1" s="1"/>
  <c r="E48" i="1"/>
  <c r="F48" i="1" s="1"/>
  <c r="G48" i="1" s="1"/>
  <c r="H48" i="1" s="1"/>
  <c r="E49" i="1"/>
  <c r="F49" i="1" s="1"/>
  <c r="G49" i="1" s="1"/>
  <c r="H49" i="1" s="1"/>
  <c r="E50" i="1"/>
  <c r="F50" i="1" s="1"/>
  <c r="G50" i="1" s="1"/>
  <c r="H50" i="1" s="1"/>
  <c r="E51" i="1"/>
  <c r="F51" i="1" s="1"/>
  <c r="G51" i="1" s="1"/>
  <c r="H51" i="1" s="1"/>
  <c r="E52" i="1"/>
  <c r="F52" i="1" s="1"/>
  <c r="G52" i="1" s="1"/>
  <c r="H52" i="1" s="1"/>
  <c r="E53" i="1"/>
  <c r="F53" i="1" s="1"/>
  <c r="G53" i="1" s="1"/>
  <c r="H53" i="1" s="1"/>
  <c r="E54" i="1"/>
  <c r="E159" i="3" s="1"/>
  <c r="E55" i="1"/>
  <c r="F55" i="1" s="1"/>
  <c r="G55" i="1" s="1"/>
  <c r="H55" i="1" s="1"/>
  <c r="E56" i="1"/>
  <c r="F56" i="1" s="1"/>
  <c r="G56" i="1" s="1"/>
  <c r="H56" i="1" s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0" i="1"/>
  <c r="E165" i="3" s="1"/>
  <c r="E61" i="1"/>
  <c r="F61" i="1" s="1"/>
  <c r="G61" i="1" s="1"/>
  <c r="H61" i="1" s="1"/>
  <c r="E62" i="1"/>
  <c r="F62" i="1" s="1"/>
  <c r="G62" i="1" s="1"/>
  <c r="H62" i="1" s="1"/>
  <c r="E63" i="1"/>
  <c r="F63" i="1" s="1"/>
  <c r="G63" i="1" s="1"/>
  <c r="H63" i="1" s="1"/>
  <c r="E64" i="1"/>
  <c r="F64" i="1" s="1"/>
  <c r="G64" i="1" s="1"/>
  <c r="H64" i="1" s="1"/>
  <c r="E65" i="1"/>
  <c r="F65" i="1" s="1"/>
  <c r="G65" i="1" s="1"/>
  <c r="H65" i="1" s="1"/>
  <c r="E66" i="1"/>
  <c r="F66" i="1" s="1"/>
  <c r="G66" i="1" s="1"/>
  <c r="H66" i="1" s="1"/>
  <c r="E67" i="1"/>
  <c r="F67" i="1" s="1"/>
  <c r="G67" i="1" s="1"/>
  <c r="H67" i="1" s="1"/>
  <c r="E68" i="1"/>
  <c r="F68" i="1" s="1"/>
  <c r="G68" i="1" s="1"/>
  <c r="H68" i="1" s="1"/>
  <c r="E69" i="1"/>
  <c r="F69" i="1" s="1"/>
  <c r="G69" i="1" s="1"/>
  <c r="H69" i="1" s="1"/>
  <c r="E70" i="1"/>
  <c r="F70" i="1" s="1"/>
  <c r="G70" i="1" s="1"/>
  <c r="H70" i="1" s="1"/>
  <c r="E71" i="1"/>
  <c r="F71" i="1" s="1"/>
  <c r="G71" i="1" s="1"/>
  <c r="H71" i="1" s="1"/>
  <c r="E72" i="1"/>
  <c r="F72" i="1" s="1"/>
  <c r="G72" i="1" s="1"/>
  <c r="H72" i="1" s="1"/>
  <c r="E73" i="1"/>
  <c r="F73" i="1" s="1"/>
  <c r="G73" i="1" s="1"/>
  <c r="H73" i="1" s="1"/>
  <c r="E74" i="1"/>
  <c r="F74" i="1" s="1"/>
  <c r="G74" i="1" s="1"/>
  <c r="H74" i="1" s="1"/>
  <c r="E75" i="1"/>
  <c r="F75" i="1" s="1"/>
  <c r="G75" i="1" s="1"/>
  <c r="H75" i="1" s="1"/>
  <c r="E76" i="1"/>
  <c r="F76" i="1" s="1"/>
  <c r="G76" i="1" s="1"/>
  <c r="H76" i="1" s="1"/>
  <c r="E77" i="1"/>
  <c r="F77" i="1" s="1"/>
  <c r="G77" i="1" s="1"/>
  <c r="H77" i="1" s="1"/>
  <c r="E78" i="1"/>
  <c r="F78" i="1" s="1"/>
  <c r="G78" i="1" s="1"/>
  <c r="H78" i="1" s="1"/>
  <c r="Q257" i="1"/>
  <c r="Q254" i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F24" i="1" s="1"/>
  <c r="G24" i="1" s="1"/>
  <c r="H24" i="1" s="1"/>
  <c r="E25" i="1"/>
  <c r="F25" i="1" s="1"/>
  <c r="G25" i="1" s="1"/>
  <c r="H25" i="1" s="1"/>
  <c r="E26" i="1"/>
  <c r="F26" i="1" s="1"/>
  <c r="G26" i="1" s="1"/>
  <c r="H26" i="1" s="1"/>
  <c r="E27" i="1"/>
  <c r="F27" i="1"/>
  <c r="G27" i="1" s="1"/>
  <c r="H27" i="1" s="1"/>
  <c r="E28" i="1"/>
  <c r="F28" i="1"/>
  <c r="G28" i="1" s="1"/>
  <c r="H28" i="1" s="1"/>
  <c r="E29" i="1"/>
  <c r="F29" i="1" s="1"/>
  <c r="G29" i="1" s="1"/>
  <c r="H29" i="1" s="1"/>
  <c r="E30" i="1"/>
  <c r="F30" i="1" s="1"/>
  <c r="G30" i="1" s="1"/>
  <c r="H30" i="1" s="1"/>
  <c r="E31" i="1"/>
  <c r="F31" i="1" s="1"/>
  <c r="G31" i="1" s="1"/>
  <c r="H31" i="1" s="1"/>
  <c r="E32" i="1"/>
  <c r="F32" i="1" s="1"/>
  <c r="G32" i="1" s="1"/>
  <c r="H32" i="1" s="1"/>
  <c r="E33" i="1"/>
  <c r="F33" i="1"/>
  <c r="G33" i="1" s="1"/>
  <c r="H33" i="1" s="1"/>
  <c r="E34" i="1"/>
  <c r="F34" i="1"/>
  <c r="G34" i="1" s="1"/>
  <c r="H34" i="1" s="1"/>
  <c r="E35" i="1"/>
  <c r="F35" i="1" s="1"/>
  <c r="G35" i="1" s="1"/>
  <c r="H35" i="1" s="1"/>
  <c r="E36" i="1"/>
  <c r="F36" i="1" s="1"/>
  <c r="G36" i="1" s="1"/>
  <c r="H36" i="1" s="1"/>
  <c r="E37" i="1"/>
  <c r="F37" i="1" s="1"/>
  <c r="G37" i="1" s="1"/>
  <c r="H37" i="1" s="1"/>
  <c r="E38" i="1"/>
  <c r="F38" i="1" s="1"/>
  <c r="G38" i="1" s="1"/>
  <c r="H38" i="1" s="1"/>
  <c r="E39" i="1"/>
  <c r="F39" i="1" s="1"/>
  <c r="G39" i="1" s="1"/>
  <c r="H39" i="1" s="1"/>
  <c r="E40" i="1"/>
  <c r="F40" i="1" s="1"/>
  <c r="G40" i="1" s="1"/>
  <c r="H40" i="1" s="1"/>
  <c r="E41" i="1"/>
  <c r="F41" i="1" s="1"/>
  <c r="G41" i="1" s="1"/>
  <c r="H41" i="1" s="1"/>
  <c r="E42" i="1"/>
  <c r="F42" i="1" s="1"/>
  <c r="G42" i="1" s="1"/>
  <c r="H42" i="1" s="1"/>
  <c r="E43" i="1"/>
  <c r="F43" i="1"/>
  <c r="G43" i="1" s="1"/>
  <c r="H43" i="1" s="1"/>
  <c r="E44" i="1"/>
  <c r="F44" i="1"/>
  <c r="G44" i="1" s="1"/>
  <c r="H44" i="1" s="1"/>
  <c r="E45" i="1"/>
  <c r="F45" i="1" s="1"/>
  <c r="G45" i="1" s="1"/>
  <c r="H45" i="1" s="1"/>
  <c r="E79" i="1"/>
  <c r="F79" i="1" s="1"/>
  <c r="G79" i="1" s="1"/>
  <c r="I79" i="1" s="1"/>
  <c r="I83" i="1"/>
  <c r="I98" i="1"/>
  <c r="Q252" i="1"/>
  <c r="Q250" i="1"/>
  <c r="Q242" i="1"/>
  <c r="Q241" i="1"/>
  <c r="Q238" i="1"/>
  <c r="Q235" i="1"/>
  <c r="Q233" i="1"/>
  <c r="Q232" i="1"/>
  <c r="Q231" i="1"/>
  <c r="Q230" i="1"/>
  <c r="Q229" i="1"/>
  <c r="Q228" i="1"/>
  <c r="Q226" i="1"/>
  <c r="Q225" i="1"/>
  <c r="Q224" i="1"/>
  <c r="Q223" i="1"/>
  <c r="Q222" i="1"/>
  <c r="Q213" i="1"/>
  <c r="Q209" i="1"/>
  <c r="Q208" i="1"/>
  <c r="Q207" i="1"/>
  <c r="Q202" i="1"/>
  <c r="Q198" i="1"/>
  <c r="Q128" i="1"/>
  <c r="Q117" i="1"/>
  <c r="Q109" i="1"/>
  <c r="Q105" i="1"/>
  <c r="Q104" i="1"/>
  <c r="Q103" i="1"/>
  <c r="Q102" i="1"/>
  <c r="Q101" i="1"/>
  <c r="Q100" i="1"/>
  <c r="Q98" i="1"/>
  <c r="Q97" i="1"/>
  <c r="Q96" i="1"/>
  <c r="Q95" i="1"/>
  <c r="Q94" i="1"/>
  <c r="Q93" i="1"/>
  <c r="I93" i="1"/>
  <c r="Q92" i="1"/>
  <c r="Q91" i="1"/>
  <c r="Q90" i="1"/>
  <c r="Q89" i="1"/>
  <c r="I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126" i="3"/>
  <c r="C126" i="3"/>
  <c r="G236" i="3"/>
  <c r="C236" i="3"/>
  <c r="E236" i="3"/>
  <c r="G235" i="3"/>
  <c r="C235" i="3"/>
  <c r="E235" i="3"/>
  <c r="G125" i="3"/>
  <c r="C125" i="3"/>
  <c r="E125" i="3"/>
  <c r="G234" i="3"/>
  <c r="C234" i="3"/>
  <c r="G124" i="3"/>
  <c r="C124" i="3"/>
  <c r="E124" i="3"/>
  <c r="G123" i="3"/>
  <c r="C123" i="3"/>
  <c r="G122" i="3"/>
  <c r="C122" i="3"/>
  <c r="E122" i="3"/>
  <c r="G121" i="3"/>
  <c r="C121" i="3"/>
  <c r="E121" i="3"/>
  <c r="G120" i="3"/>
  <c r="C120" i="3"/>
  <c r="G119" i="3"/>
  <c r="C119" i="3"/>
  <c r="E119" i="3"/>
  <c r="G118" i="3"/>
  <c r="C118" i="3"/>
  <c r="E118" i="3"/>
  <c r="G233" i="3"/>
  <c r="C233" i="3"/>
  <c r="E233" i="3"/>
  <c r="G232" i="3"/>
  <c r="C232" i="3"/>
  <c r="G117" i="3"/>
  <c r="C117" i="3"/>
  <c r="E117" i="3"/>
  <c r="G116" i="3"/>
  <c r="C116" i="3"/>
  <c r="E116" i="3"/>
  <c r="G231" i="3"/>
  <c r="C231" i="3"/>
  <c r="G115" i="3"/>
  <c r="C115" i="3"/>
  <c r="E115" i="3"/>
  <c r="G114" i="3"/>
  <c r="C114" i="3"/>
  <c r="E114" i="3"/>
  <c r="G230" i="3"/>
  <c r="C230" i="3"/>
  <c r="G113" i="3"/>
  <c r="C113" i="3"/>
  <c r="E113" i="3"/>
  <c r="G229" i="3"/>
  <c r="C229" i="3"/>
  <c r="E229" i="3"/>
  <c r="G228" i="3"/>
  <c r="C228" i="3"/>
  <c r="E228" i="3"/>
  <c r="G227" i="3"/>
  <c r="C227" i="3"/>
  <c r="E227" i="3"/>
  <c r="G226" i="3"/>
  <c r="C226" i="3"/>
  <c r="G225" i="3"/>
  <c r="C225" i="3"/>
  <c r="G224" i="3"/>
  <c r="C224" i="3"/>
  <c r="E224" i="3"/>
  <c r="G223" i="3"/>
  <c r="C223" i="3"/>
  <c r="E223" i="3"/>
  <c r="G222" i="3"/>
  <c r="C222" i="3"/>
  <c r="E222" i="3"/>
  <c r="G221" i="3"/>
  <c r="C221" i="3"/>
  <c r="G220" i="3"/>
  <c r="C220" i="3"/>
  <c r="E220" i="3"/>
  <c r="G219" i="3"/>
  <c r="C219" i="3"/>
  <c r="E219" i="3"/>
  <c r="G112" i="3"/>
  <c r="C112" i="3"/>
  <c r="E112" i="3"/>
  <c r="G111" i="3"/>
  <c r="C111" i="3"/>
  <c r="E111" i="3"/>
  <c r="G110" i="3"/>
  <c r="C110" i="3"/>
  <c r="E110" i="3"/>
  <c r="G109" i="3"/>
  <c r="C109" i="3"/>
  <c r="E109" i="3"/>
  <c r="G108" i="3"/>
  <c r="C108" i="3"/>
  <c r="E108" i="3"/>
  <c r="G107" i="3"/>
  <c r="C107" i="3"/>
  <c r="G106" i="3"/>
  <c r="C106" i="3"/>
  <c r="E106" i="3"/>
  <c r="G105" i="3"/>
  <c r="C105" i="3"/>
  <c r="E105" i="3"/>
  <c r="G104" i="3"/>
  <c r="C104" i="3"/>
  <c r="E104" i="3"/>
  <c r="G218" i="3"/>
  <c r="C218" i="3"/>
  <c r="E218" i="3"/>
  <c r="G103" i="3"/>
  <c r="C103" i="3"/>
  <c r="G102" i="3"/>
  <c r="C102" i="3"/>
  <c r="E102" i="3"/>
  <c r="G101" i="3"/>
  <c r="C101" i="3"/>
  <c r="G217" i="3"/>
  <c r="C217" i="3"/>
  <c r="E217" i="3"/>
  <c r="G216" i="3"/>
  <c r="C216" i="3"/>
  <c r="E216" i="3"/>
  <c r="G215" i="3"/>
  <c r="C215" i="3"/>
  <c r="E215" i="3"/>
  <c r="G100" i="3"/>
  <c r="C100" i="3"/>
  <c r="E100" i="3"/>
  <c r="G99" i="3"/>
  <c r="C99" i="3"/>
  <c r="G98" i="3"/>
  <c r="C98" i="3"/>
  <c r="E98" i="3"/>
  <c r="G97" i="3"/>
  <c r="C97" i="3"/>
  <c r="E97" i="3"/>
  <c r="G214" i="3"/>
  <c r="C214" i="3"/>
  <c r="E214" i="3"/>
  <c r="G96" i="3"/>
  <c r="C96" i="3"/>
  <c r="G95" i="3"/>
  <c r="C95" i="3"/>
  <c r="E95" i="3"/>
  <c r="G94" i="3"/>
  <c r="C94" i="3"/>
  <c r="E94" i="3"/>
  <c r="G213" i="3"/>
  <c r="C213" i="3"/>
  <c r="E213" i="3"/>
  <c r="G93" i="3"/>
  <c r="C93" i="3"/>
  <c r="G92" i="3"/>
  <c r="C92" i="3"/>
  <c r="E92" i="3"/>
  <c r="G91" i="3"/>
  <c r="C91" i="3"/>
  <c r="E91" i="3"/>
  <c r="G90" i="3"/>
  <c r="C90" i="3"/>
  <c r="E90" i="3"/>
  <c r="G89" i="3"/>
  <c r="C89" i="3"/>
  <c r="E89" i="3"/>
  <c r="G88" i="3"/>
  <c r="C88" i="3"/>
  <c r="G87" i="3"/>
  <c r="C87" i="3"/>
  <c r="E87" i="3"/>
  <c r="G86" i="3"/>
  <c r="C86" i="3"/>
  <c r="E86" i="3"/>
  <c r="G85" i="3"/>
  <c r="C85" i="3"/>
  <c r="E85" i="3"/>
  <c r="G84" i="3"/>
  <c r="C84" i="3"/>
  <c r="E84" i="3"/>
  <c r="G83" i="3"/>
  <c r="C83" i="3"/>
  <c r="G82" i="3"/>
  <c r="C82" i="3"/>
  <c r="G81" i="3"/>
  <c r="C81" i="3"/>
  <c r="G80" i="3"/>
  <c r="C80" i="3"/>
  <c r="E80" i="3"/>
  <c r="G79" i="3"/>
  <c r="C79" i="3"/>
  <c r="E79" i="3"/>
  <c r="G78" i="3"/>
  <c r="C78" i="3"/>
  <c r="E78" i="3"/>
  <c r="G77" i="3"/>
  <c r="C77" i="3"/>
  <c r="E77" i="3"/>
  <c r="G76" i="3"/>
  <c r="C76" i="3"/>
  <c r="E76" i="3"/>
  <c r="G75" i="3"/>
  <c r="C75" i="3"/>
  <c r="E75" i="3"/>
  <c r="G74" i="3"/>
  <c r="C74" i="3"/>
  <c r="E74" i="3"/>
  <c r="G73" i="3"/>
  <c r="C73" i="3"/>
  <c r="E73" i="3"/>
  <c r="G72" i="3"/>
  <c r="C72" i="3"/>
  <c r="E72" i="3"/>
  <c r="G71" i="3"/>
  <c r="C71" i="3"/>
  <c r="E71" i="3"/>
  <c r="G70" i="3"/>
  <c r="C70" i="3"/>
  <c r="E70" i="3"/>
  <c r="G69" i="3"/>
  <c r="C69" i="3"/>
  <c r="E69" i="3"/>
  <c r="G68" i="3"/>
  <c r="C68" i="3"/>
  <c r="G67" i="3"/>
  <c r="C67" i="3"/>
  <c r="E67" i="3"/>
  <c r="G66" i="3"/>
  <c r="C66" i="3"/>
  <c r="G65" i="3"/>
  <c r="C65" i="3"/>
  <c r="E65" i="3"/>
  <c r="G64" i="3"/>
  <c r="C64" i="3"/>
  <c r="G63" i="3"/>
  <c r="C63" i="3"/>
  <c r="E63" i="3"/>
  <c r="G62" i="3"/>
  <c r="C62" i="3"/>
  <c r="G61" i="3"/>
  <c r="C61" i="3"/>
  <c r="E61" i="3"/>
  <c r="G60" i="3"/>
  <c r="C60" i="3"/>
  <c r="E60" i="3"/>
  <c r="G59" i="3"/>
  <c r="C59" i="3"/>
  <c r="E59" i="3"/>
  <c r="G58" i="3"/>
  <c r="C58" i="3"/>
  <c r="E58" i="3"/>
  <c r="G57" i="3"/>
  <c r="C57" i="3"/>
  <c r="E57" i="3"/>
  <c r="G56" i="3"/>
  <c r="C56" i="3"/>
  <c r="E56" i="3"/>
  <c r="G55" i="3"/>
  <c r="C55" i="3"/>
  <c r="E55" i="3"/>
  <c r="G54" i="3"/>
  <c r="C54" i="3"/>
  <c r="E54" i="3"/>
  <c r="G53" i="3"/>
  <c r="C53" i="3"/>
  <c r="E53" i="3"/>
  <c r="G52" i="3"/>
  <c r="C52" i="3"/>
  <c r="E52" i="3"/>
  <c r="G51" i="3"/>
  <c r="C51" i="3"/>
  <c r="E51" i="3"/>
  <c r="G50" i="3"/>
  <c r="C50" i="3"/>
  <c r="E50" i="3"/>
  <c r="G49" i="3"/>
  <c r="C49" i="3"/>
  <c r="E49" i="3"/>
  <c r="G48" i="3"/>
  <c r="C48" i="3"/>
  <c r="E48" i="3"/>
  <c r="G47" i="3"/>
  <c r="C47" i="3"/>
  <c r="E47" i="3"/>
  <c r="G46" i="3"/>
  <c r="C46" i="3"/>
  <c r="G45" i="3"/>
  <c r="C45" i="3"/>
  <c r="E45" i="3"/>
  <c r="G44" i="3"/>
  <c r="C44" i="3"/>
  <c r="E44" i="3"/>
  <c r="G43" i="3"/>
  <c r="C43" i="3"/>
  <c r="E43" i="3"/>
  <c r="G42" i="3"/>
  <c r="C42" i="3"/>
  <c r="E42" i="3"/>
  <c r="G41" i="3"/>
  <c r="C41" i="3"/>
  <c r="E41" i="3"/>
  <c r="G40" i="3"/>
  <c r="C40" i="3"/>
  <c r="E40" i="3"/>
  <c r="G39" i="3"/>
  <c r="C39" i="3"/>
  <c r="E39" i="3"/>
  <c r="G38" i="3"/>
  <c r="C38" i="3"/>
  <c r="E38" i="3"/>
  <c r="G37" i="3"/>
  <c r="C37" i="3"/>
  <c r="E37" i="3"/>
  <c r="G36" i="3"/>
  <c r="C36" i="3"/>
  <c r="G35" i="3"/>
  <c r="C35" i="3"/>
  <c r="E35" i="3"/>
  <c r="G34" i="3"/>
  <c r="C34" i="3"/>
  <c r="E34" i="3"/>
  <c r="G33" i="3"/>
  <c r="C33" i="3"/>
  <c r="E33" i="3"/>
  <c r="G32" i="3"/>
  <c r="C32" i="3"/>
  <c r="E32" i="3"/>
  <c r="G31" i="3"/>
  <c r="C31" i="3"/>
  <c r="G30" i="3"/>
  <c r="C30" i="3"/>
  <c r="E30" i="3"/>
  <c r="G29" i="3"/>
  <c r="C29" i="3"/>
  <c r="E29" i="3"/>
  <c r="G28" i="3"/>
  <c r="C28" i="3"/>
  <c r="G27" i="3"/>
  <c r="C27" i="3"/>
  <c r="E27" i="3"/>
  <c r="G26" i="3"/>
  <c r="C26" i="3"/>
  <c r="E26" i="3"/>
  <c r="G212" i="3"/>
  <c r="C212" i="3"/>
  <c r="G25" i="3"/>
  <c r="C25" i="3"/>
  <c r="E25" i="3"/>
  <c r="G24" i="3"/>
  <c r="C24" i="3"/>
  <c r="E24" i="3"/>
  <c r="G23" i="3"/>
  <c r="C23" i="3"/>
  <c r="G22" i="3"/>
  <c r="C22" i="3"/>
  <c r="E22" i="3"/>
  <c r="G21" i="3"/>
  <c r="C21" i="3"/>
  <c r="E21" i="3"/>
  <c r="G20" i="3"/>
  <c r="C20" i="3"/>
  <c r="E20" i="3"/>
  <c r="G19" i="3"/>
  <c r="C19" i="3"/>
  <c r="E19" i="3"/>
  <c r="G18" i="3"/>
  <c r="C18" i="3"/>
  <c r="E18" i="3"/>
  <c r="G211" i="3"/>
  <c r="C211" i="3"/>
  <c r="E211" i="3"/>
  <c r="G17" i="3"/>
  <c r="C17" i="3"/>
  <c r="E17" i="3"/>
  <c r="G16" i="3"/>
  <c r="C16" i="3"/>
  <c r="E16" i="3"/>
  <c r="G15" i="3"/>
  <c r="C15" i="3"/>
  <c r="E15" i="3"/>
  <c r="G14" i="3"/>
  <c r="C14" i="3"/>
  <c r="E14" i="3"/>
  <c r="G13" i="3"/>
  <c r="C13" i="3"/>
  <c r="E13" i="3"/>
  <c r="G210" i="3"/>
  <c r="C210" i="3"/>
  <c r="E210" i="3"/>
  <c r="G12" i="3"/>
  <c r="C12" i="3"/>
  <c r="E12" i="3"/>
  <c r="G209" i="3"/>
  <c r="C209" i="3"/>
  <c r="E209" i="3"/>
  <c r="G208" i="3"/>
  <c r="C208" i="3"/>
  <c r="E208" i="3"/>
  <c r="G207" i="3"/>
  <c r="C207" i="3"/>
  <c r="E207" i="3"/>
  <c r="G206" i="3"/>
  <c r="C206" i="3"/>
  <c r="G205" i="3"/>
  <c r="C205" i="3"/>
  <c r="E205" i="3"/>
  <c r="G204" i="3"/>
  <c r="C204" i="3"/>
  <c r="E204" i="3"/>
  <c r="G11" i="3"/>
  <c r="C11" i="3"/>
  <c r="E11" i="3"/>
  <c r="G203" i="3"/>
  <c r="C203" i="3"/>
  <c r="G202" i="3"/>
  <c r="C202" i="3"/>
  <c r="E202" i="3"/>
  <c r="G201" i="3"/>
  <c r="C201" i="3"/>
  <c r="E201" i="3"/>
  <c r="G200" i="3"/>
  <c r="C200" i="3"/>
  <c r="G199" i="3"/>
  <c r="C199" i="3"/>
  <c r="E199" i="3"/>
  <c r="G198" i="3"/>
  <c r="C198" i="3"/>
  <c r="E198" i="3"/>
  <c r="G197" i="3"/>
  <c r="C197" i="3"/>
  <c r="E197" i="3"/>
  <c r="G196" i="3"/>
  <c r="C196" i="3"/>
  <c r="E196" i="3"/>
  <c r="G195" i="3"/>
  <c r="C195" i="3"/>
  <c r="G194" i="3"/>
  <c r="C194" i="3"/>
  <c r="E194" i="3"/>
  <c r="G193" i="3"/>
  <c r="C193" i="3"/>
  <c r="E193" i="3"/>
  <c r="G192" i="3"/>
  <c r="C192" i="3"/>
  <c r="E192" i="3"/>
  <c r="G191" i="3"/>
  <c r="C191" i="3"/>
  <c r="E191" i="3"/>
  <c r="G190" i="3"/>
  <c r="C190" i="3"/>
  <c r="E190" i="3"/>
  <c r="G189" i="3"/>
  <c r="C189" i="3"/>
  <c r="G188" i="3"/>
  <c r="C188" i="3"/>
  <c r="E188" i="3"/>
  <c r="G187" i="3"/>
  <c r="C187" i="3"/>
  <c r="E187" i="3"/>
  <c r="G186" i="3"/>
  <c r="C186" i="3"/>
  <c r="G185" i="3"/>
  <c r="C185" i="3"/>
  <c r="E185" i="3"/>
  <c r="G184" i="3"/>
  <c r="C184" i="3"/>
  <c r="E184" i="3"/>
  <c r="G183" i="3"/>
  <c r="C183" i="3"/>
  <c r="E183" i="3"/>
  <c r="G182" i="3"/>
  <c r="C182" i="3"/>
  <c r="G181" i="3"/>
  <c r="C181" i="3"/>
  <c r="E181" i="3"/>
  <c r="G180" i="3"/>
  <c r="C180" i="3"/>
  <c r="E180" i="3"/>
  <c r="G179" i="3"/>
  <c r="C179" i="3"/>
  <c r="G178" i="3"/>
  <c r="C178" i="3"/>
  <c r="E178" i="3"/>
  <c r="G177" i="3"/>
  <c r="C177" i="3"/>
  <c r="E177" i="3"/>
  <c r="G176" i="3"/>
  <c r="C176" i="3"/>
  <c r="E176" i="3"/>
  <c r="G175" i="3"/>
  <c r="C175" i="3"/>
  <c r="G174" i="3"/>
  <c r="C174" i="3"/>
  <c r="E174" i="3"/>
  <c r="G173" i="3"/>
  <c r="C173" i="3"/>
  <c r="E173" i="3"/>
  <c r="G172" i="3"/>
  <c r="C172" i="3"/>
  <c r="G171" i="3"/>
  <c r="C171" i="3"/>
  <c r="E171" i="3"/>
  <c r="G170" i="3"/>
  <c r="C170" i="3"/>
  <c r="G169" i="3"/>
  <c r="C169" i="3"/>
  <c r="E169" i="3"/>
  <c r="G168" i="3"/>
  <c r="C168" i="3"/>
  <c r="E168" i="3"/>
  <c r="G167" i="3"/>
  <c r="C167" i="3"/>
  <c r="E167" i="3"/>
  <c r="G166" i="3"/>
  <c r="C166" i="3"/>
  <c r="E166" i="3"/>
  <c r="G165" i="3"/>
  <c r="C165" i="3"/>
  <c r="G164" i="3"/>
  <c r="C164" i="3"/>
  <c r="E164" i="3"/>
  <c r="G163" i="3"/>
  <c r="C163" i="3"/>
  <c r="E163" i="3"/>
  <c r="G162" i="3"/>
  <c r="C162" i="3"/>
  <c r="G161" i="3"/>
  <c r="C161" i="3"/>
  <c r="E161" i="3"/>
  <c r="G160" i="3"/>
  <c r="C160" i="3"/>
  <c r="G159" i="3"/>
  <c r="C159" i="3"/>
  <c r="G158" i="3"/>
  <c r="C158" i="3"/>
  <c r="E158" i="3"/>
  <c r="G157" i="3"/>
  <c r="C157" i="3"/>
  <c r="E157" i="3"/>
  <c r="G156" i="3"/>
  <c r="C156" i="3"/>
  <c r="E156" i="3"/>
  <c r="G155" i="3"/>
  <c r="C155" i="3"/>
  <c r="G154" i="3"/>
  <c r="C154" i="3"/>
  <c r="G153" i="3"/>
  <c r="C153" i="3"/>
  <c r="E153" i="3"/>
  <c r="G152" i="3"/>
  <c r="C152" i="3"/>
  <c r="G151" i="3"/>
  <c r="C151" i="3"/>
  <c r="G150" i="3"/>
  <c r="C150" i="3"/>
  <c r="E150" i="3"/>
  <c r="G149" i="3"/>
  <c r="C149" i="3"/>
  <c r="E149" i="3"/>
  <c r="G148" i="3"/>
  <c r="C148" i="3"/>
  <c r="G147" i="3"/>
  <c r="C147" i="3"/>
  <c r="E147" i="3"/>
  <c r="G146" i="3"/>
  <c r="C146" i="3"/>
  <c r="G145" i="3"/>
  <c r="C145" i="3"/>
  <c r="E145" i="3"/>
  <c r="G144" i="3"/>
  <c r="C144" i="3"/>
  <c r="G143" i="3"/>
  <c r="C143" i="3"/>
  <c r="E143" i="3"/>
  <c r="G142" i="3"/>
  <c r="C142" i="3"/>
  <c r="E142" i="3"/>
  <c r="G141" i="3"/>
  <c r="C141" i="3"/>
  <c r="E141" i="3"/>
  <c r="G140" i="3"/>
  <c r="C140" i="3"/>
  <c r="E140" i="3"/>
  <c r="G139" i="3"/>
  <c r="C139" i="3"/>
  <c r="E139" i="3"/>
  <c r="G138" i="3"/>
  <c r="C138" i="3"/>
  <c r="E138" i="3"/>
  <c r="G137" i="3"/>
  <c r="C137" i="3"/>
  <c r="E137" i="3"/>
  <c r="G136" i="3"/>
  <c r="C136" i="3"/>
  <c r="E136" i="3"/>
  <c r="G135" i="3"/>
  <c r="C135" i="3"/>
  <c r="G134" i="3"/>
  <c r="C134" i="3"/>
  <c r="E134" i="3"/>
  <c r="G133" i="3"/>
  <c r="C133" i="3"/>
  <c r="E133" i="3"/>
  <c r="G132" i="3"/>
  <c r="C132" i="3"/>
  <c r="E132" i="3"/>
  <c r="G131" i="3"/>
  <c r="C131" i="3"/>
  <c r="G130" i="3"/>
  <c r="C130" i="3"/>
  <c r="E130" i="3"/>
  <c r="G129" i="3"/>
  <c r="C129" i="3"/>
  <c r="G128" i="3"/>
  <c r="C128" i="3"/>
  <c r="G127" i="3"/>
  <c r="C127" i="3"/>
  <c r="A215" i="3"/>
  <c r="H215" i="3"/>
  <c r="B215" i="3"/>
  <c r="D215" i="3"/>
  <c r="A216" i="3"/>
  <c r="H216" i="3"/>
  <c r="B216" i="3"/>
  <c r="D216" i="3"/>
  <c r="A217" i="3"/>
  <c r="H217" i="3"/>
  <c r="B217" i="3"/>
  <c r="D217" i="3"/>
  <c r="A101" i="3"/>
  <c r="H101" i="3"/>
  <c r="B101" i="3"/>
  <c r="D101" i="3"/>
  <c r="A102" i="3"/>
  <c r="H102" i="3"/>
  <c r="B102" i="3"/>
  <c r="D102" i="3"/>
  <c r="A103" i="3"/>
  <c r="H103" i="3"/>
  <c r="B103" i="3"/>
  <c r="D103" i="3"/>
  <c r="A218" i="3"/>
  <c r="H218" i="3"/>
  <c r="B218" i="3"/>
  <c r="D218" i="3"/>
  <c r="A104" i="3"/>
  <c r="H104" i="3"/>
  <c r="B104" i="3"/>
  <c r="D104" i="3"/>
  <c r="A105" i="3"/>
  <c r="H105" i="3"/>
  <c r="B105" i="3"/>
  <c r="D105" i="3"/>
  <c r="A106" i="3"/>
  <c r="H106" i="3"/>
  <c r="B106" i="3"/>
  <c r="D106" i="3"/>
  <c r="A107" i="3"/>
  <c r="H107" i="3"/>
  <c r="B107" i="3"/>
  <c r="D107" i="3"/>
  <c r="A108" i="3"/>
  <c r="H108" i="3"/>
  <c r="B108" i="3"/>
  <c r="D108" i="3"/>
  <c r="A109" i="3"/>
  <c r="H109" i="3"/>
  <c r="B109" i="3"/>
  <c r="D109" i="3"/>
  <c r="A110" i="3"/>
  <c r="H110" i="3"/>
  <c r="B110" i="3"/>
  <c r="D110" i="3"/>
  <c r="A111" i="3"/>
  <c r="H111" i="3"/>
  <c r="B111" i="3"/>
  <c r="D111" i="3"/>
  <c r="A112" i="3"/>
  <c r="H112" i="3"/>
  <c r="B112" i="3"/>
  <c r="D112" i="3"/>
  <c r="A219" i="3"/>
  <c r="H219" i="3"/>
  <c r="B219" i="3"/>
  <c r="D219" i="3"/>
  <c r="A220" i="3"/>
  <c r="H220" i="3"/>
  <c r="B220" i="3"/>
  <c r="D220" i="3"/>
  <c r="A221" i="3"/>
  <c r="H221" i="3"/>
  <c r="B221" i="3"/>
  <c r="D221" i="3"/>
  <c r="A222" i="3"/>
  <c r="H222" i="3"/>
  <c r="B222" i="3"/>
  <c r="D222" i="3"/>
  <c r="A223" i="3"/>
  <c r="H223" i="3"/>
  <c r="B223" i="3"/>
  <c r="D223" i="3"/>
  <c r="A224" i="3"/>
  <c r="H224" i="3"/>
  <c r="B224" i="3"/>
  <c r="D224" i="3"/>
  <c r="A225" i="3"/>
  <c r="H225" i="3"/>
  <c r="B225" i="3"/>
  <c r="D225" i="3"/>
  <c r="A226" i="3"/>
  <c r="H226" i="3"/>
  <c r="B226" i="3"/>
  <c r="D226" i="3"/>
  <c r="A227" i="3"/>
  <c r="H227" i="3"/>
  <c r="B227" i="3"/>
  <c r="D227" i="3"/>
  <c r="A228" i="3"/>
  <c r="H228" i="3"/>
  <c r="B228" i="3"/>
  <c r="D228" i="3"/>
  <c r="A229" i="3"/>
  <c r="H229" i="3"/>
  <c r="B229" i="3"/>
  <c r="D229" i="3"/>
  <c r="A113" i="3"/>
  <c r="H113" i="3"/>
  <c r="B113" i="3"/>
  <c r="D113" i="3"/>
  <c r="A230" i="3"/>
  <c r="H230" i="3"/>
  <c r="B230" i="3"/>
  <c r="D230" i="3"/>
  <c r="A114" i="3"/>
  <c r="H114" i="3"/>
  <c r="B114" i="3"/>
  <c r="D114" i="3"/>
  <c r="A115" i="3"/>
  <c r="H115" i="3"/>
  <c r="B115" i="3"/>
  <c r="D115" i="3"/>
  <c r="A231" i="3"/>
  <c r="H231" i="3"/>
  <c r="B231" i="3"/>
  <c r="D231" i="3"/>
  <c r="A116" i="3"/>
  <c r="H116" i="3"/>
  <c r="B116" i="3"/>
  <c r="D116" i="3"/>
  <c r="A117" i="3"/>
  <c r="H117" i="3"/>
  <c r="B117" i="3"/>
  <c r="D117" i="3"/>
  <c r="A232" i="3"/>
  <c r="H232" i="3"/>
  <c r="B232" i="3"/>
  <c r="D232" i="3"/>
  <c r="A233" i="3"/>
  <c r="H233" i="3"/>
  <c r="B233" i="3"/>
  <c r="D233" i="3"/>
  <c r="A118" i="3"/>
  <c r="H118" i="3"/>
  <c r="B118" i="3"/>
  <c r="D118" i="3"/>
  <c r="A119" i="3"/>
  <c r="H119" i="3"/>
  <c r="B119" i="3"/>
  <c r="D119" i="3"/>
  <c r="A120" i="3"/>
  <c r="H120" i="3"/>
  <c r="B120" i="3"/>
  <c r="D120" i="3"/>
  <c r="A121" i="3"/>
  <c r="H121" i="3"/>
  <c r="B121" i="3"/>
  <c r="D121" i="3"/>
  <c r="A122" i="3"/>
  <c r="H122" i="3"/>
  <c r="B122" i="3"/>
  <c r="D122" i="3"/>
  <c r="A123" i="3"/>
  <c r="H123" i="3"/>
  <c r="B123" i="3"/>
  <c r="D123" i="3"/>
  <c r="A124" i="3"/>
  <c r="H124" i="3"/>
  <c r="B124" i="3"/>
  <c r="D124" i="3"/>
  <c r="A234" i="3"/>
  <c r="H234" i="3"/>
  <c r="B234" i="3"/>
  <c r="D234" i="3"/>
  <c r="A125" i="3"/>
  <c r="H125" i="3"/>
  <c r="B125" i="3"/>
  <c r="D125" i="3"/>
  <c r="A235" i="3"/>
  <c r="H235" i="3"/>
  <c r="B235" i="3"/>
  <c r="D235" i="3"/>
  <c r="A236" i="3"/>
  <c r="H236" i="3"/>
  <c r="B236" i="3"/>
  <c r="D236" i="3"/>
  <c r="A126" i="3"/>
  <c r="H126" i="3"/>
  <c r="B126" i="3"/>
  <c r="D126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214" i="3"/>
  <c r="B214" i="3"/>
  <c r="D214" i="3"/>
  <c r="A214" i="3"/>
  <c r="H96" i="3"/>
  <c r="B96" i="3"/>
  <c r="D96" i="3"/>
  <c r="A96" i="3"/>
  <c r="H95" i="3"/>
  <c r="B95" i="3"/>
  <c r="D95" i="3"/>
  <c r="A95" i="3"/>
  <c r="H94" i="3"/>
  <c r="B94" i="3"/>
  <c r="D94" i="3"/>
  <c r="A94" i="3"/>
  <c r="H213" i="3"/>
  <c r="B213" i="3"/>
  <c r="D213" i="3"/>
  <c r="A213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B88" i="3"/>
  <c r="D88" i="3"/>
  <c r="A88" i="3"/>
  <c r="H87" i="3"/>
  <c r="B87" i="3"/>
  <c r="D87" i="3"/>
  <c r="A87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D61" i="3"/>
  <c r="A61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12" i="3"/>
  <c r="B212" i="3"/>
  <c r="D212" i="3"/>
  <c r="A212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211" i="3"/>
  <c r="B211" i="3"/>
  <c r="D211" i="3"/>
  <c r="A211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210" i="3"/>
  <c r="B210" i="3"/>
  <c r="D210" i="3"/>
  <c r="A210" i="3"/>
  <c r="H12" i="3"/>
  <c r="B12" i="3"/>
  <c r="D12" i="3"/>
  <c r="A12" i="3"/>
  <c r="H209" i="3"/>
  <c r="B209" i="3"/>
  <c r="D209" i="3"/>
  <c r="A209" i="3"/>
  <c r="H208" i="3"/>
  <c r="B208" i="3"/>
  <c r="D208" i="3"/>
  <c r="A208" i="3"/>
  <c r="H207" i="3"/>
  <c r="B207" i="3"/>
  <c r="D207" i="3"/>
  <c r="A207" i="3"/>
  <c r="H206" i="3"/>
  <c r="B206" i="3"/>
  <c r="D206" i="3"/>
  <c r="A206" i="3"/>
  <c r="H205" i="3"/>
  <c r="B205" i="3"/>
  <c r="D205" i="3"/>
  <c r="A205" i="3"/>
  <c r="H204" i="3"/>
  <c r="B204" i="3"/>
  <c r="D204" i="3"/>
  <c r="A204" i="3"/>
  <c r="H11" i="3"/>
  <c r="B11" i="3"/>
  <c r="D11" i="3"/>
  <c r="A11" i="3"/>
  <c r="H203" i="3"/>
  <c r="B203" i="3"/>
  <c r="D203" i="3"/>
  <c r="A203" i="3"/>
  <c r="H202" i="3"/>
  <c r="B202" i="3"/>
  <c r="D202" i="3"/>
  <c r="A202" i="3"/>
  <c r="H201" i="3"/>
  <c r="B201" i="3"/>
  <c r="D201" i="3"/>
  <c r="A201" i="3"/>
  <c r="H200" i="3"/>
  <c r="B200" i="3"/>
  <c r="D200" i="3"/>
  <c r="A200" i="3"/>
  <c r="H199" i="3"/>
  <c r="B199" i="3"/>
  <c r="D199" i="3"/>
  <c r="A199" i="3"/>
  <c r="H198" i="3"/>
  <c r="F198" i="3"/>
  <c r="D198" i="3"/>
  <c r="B198" i="3"/>
  <c r="A198" i="3"/>
  <c r="H197" i="3"/>
  <c r="B197" i="3"/>
  <c r="F197" i="3"/>
  <c r="D197" i="3"/>
  <c r="A197" i="3"/>
  <c r="H196" i="3"/>
  <c r="B196" i="3"/>
  <c r="F196" i="3"/>
  <c r="D196" i="3"/>
  <c r="A196" i="3"/>
  <c r="H195" i="3"/>
  <c r="B195" i="3"/>
  <c r="F195" i="3"/>
  <c r="D195" i="3"/>
  <c r="A195" i="3"/>
  <c r="H194" i="3"/>
  <c r="B194" i="3"/>
  <c r="F194" i="3"/>
  <c r="D194" i="3"/>
  <c r="A194" i="3"/>
  <c r="H193" i="3"/>
  <c r="B193" i="3"/>
  <c r="D193" i="3"/>
  <c r="A193" i="3"/>
  <c r="H192" i="3"/>
  <c r="B192" i="3"/>
  <c r="D192" i="3"/>
  <c r="A192" i="3"/>
  <c r="H191" i="3"/>
  <c r="B191" i="3"/>
  <c r="D191" i="3"/>
  <c r="A191" i="3"/>
  <c r="H190" i="3"/>
  <c r="B190" i="3"/>
  <c r="D190" i="3"/>
  <c r="A190" i="3"/>
  <c r="H189" i="3"/>
  <c r="B189" i="3"/>
  <c r="D189" i="3"/>
  <c r="A189" i="3"/>
  <c r="H188" i="3"/>
  <c r="B188" i="3"/>
  <c r="D188" i="3"/>
  <c r="A188" i="3"/>
  <c r="H187" i="3"/>
  <c r="B187" i="3"/>
  <c r="D187" i="3"/>
  <c r="A187" i="3"/>
  <c r="H186" i="3"/>
  <c r="B186" i="3"/>
  <c r="D186" i="3"/>
  <c r="A186" i="3"/>
  <c r="H185" i="3"/>
  <c r="B185" i="3"/>
  <c r="D185" i="3"/>
  <c r="A185" i="3"/>
  <c r="H184" i="3"/>
  <c r="B184" i="3"/>
  <c r="D184" i="3"/>
  <c r="A184" i="3"/>
  <c r="H183" i="3"/>
  <c r="B183" i="3"/>
  <c r="D183" i="3"/>
  <c r="A183" i="3"/>
  <c r="H182" i="3"/>
  <c r="B182" i="3"/>
  <c r="D182" i="3"/>
  <c r="A182" i="3"/>
  <c r="H181" i="3"/>
  <c r="B181" i="3"/>
  <c r="D181" i="3"/>
  <c r="A181" i="3"/>
  <c r="H180" i="3"/>
  <c r="B180" i="3"/>
  <c r="D180" i="3"/>
  <c r="A180" i="3"/>
  <c r="H179" i="3"/>
  <c r="B179" i="3"/>
  <c r="D179" i="3"/>
  <c r="A179" i="3"/>
  <c r="H178" i="3"/>
  <c r="B178" i="3"/>
  <c r="D178" i="3"/>
  <c r="A178" i="3"/>
  <c r="H177" i="3"/>
  <c r="B177" i="3"/>
  <c r="D177" i="3"/>
  <c r="A177" i="3"/>
  <c r="H176" i="3"/>
  <c r="B176" i="3"/>
  <c r="D176" i="3"/>
  <c r="A176" i="3"/>
  <c r="H175" i="3"/>
  <c r="B175" i="3"/>
  <c r="D175" i="3"/>
  <c r="A175" i="3"/>
  <c r="H174" i="3"/>
  <c r="B174" i="3"/>
  <c r="D174" i="3"/>
  <c r="A174" i="3"/>
  <c r="H173" i="3"/>
  <c r="B173" i="3"/>
  <c r="D173" i="3"/>
  <c r="A173" i="3"/>
  <c r="H172" i="3"/>
  <c r="B172" i="3"/>
  <c r="D172" i="3"/>
  <c r="A172" i="3"/>
  <c r="H171" i="3"/>
  <c r="B171" i="3"/>
  <c r="D171" i="3"/>
  <c r="A171" i="3"/>
  <c r="H170" i="3"/>
  <c r="B170" i="3"/>
  <c r="D170" i="3"/>
  <c r="A170" i="3"/>
  <c r="H169" i="3"/>
  <c r="B169" i="3"/>
  <c r="D169" i="3"/>
  <c r="A169" i="3"/>
  <c r="H168" i="3"/>
  <c r="B168" i="3"/>
  <c r="D168" i="3"/>
  <c r="A16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Q255" i="1"/>
  <c r="Q251" i="1"/>
  <c r="Q253" i="1"/>
  <c r="Q245" i="1"/>
  <c r="Q246" i="1"/>
  <c r="Q247" i="1"/>
  <c r="Q249" i="1"/>
  <c r="Q240" i="1"/>
  <c r="Q248" i="1"/>
  <c r="F16" i="1"/>
  <c r="F17" i="1" s="1"/>
  <c r="C17" i="1"/>
  <c r="Q243" i="1"/>
  <c r="Q244" i="1"/>
  <c r="Q237" i="1"/>
  <c r="Q99" i="1"/>
  <c r="Q106" i="1"/>
  <c r="Q196" i="1"/>
  <c r="Q197" i="1"/>
  <c r="Q199" i="1"/>
  <c r="Q239" i="1"/>
  <c r="Q234" i="1"/>
  <c r="Q236" i="1"/>
  <c r="Q112" i="1"/>
  <c r="Q113" i="1"/>
  <c r="Q115" i="1"/>
  <c r="Q116" i="1"/>
  <c r="Q118" i="1"/>
  <c r="Q119" i="1"/>
  <c r="Q120" i="1"/>
  <c r="Q124" i="1"/>
  <c r="Q126" i="1"/>
  <c r="Q129" i="1"/>
  <c r="Q130" i="1"/>
  <c r="Q132" i="1"/>
  <c r="Q133" i="1"/>
  <c r="Q134" i="1"/>
  <c r="Q135" i="1"/>
  <c r="Q136" i="1"/>
  <c r="Q137" i="1"/>
  <c r="Q138" i="1"/>
  <c r="Q139" i="1"/>
  <c r="Q140" i="1"/>
  <c r="Q141" i="1"/>
  <c r="Q143" i="1"/>
  <c r="Q145" i="1"/>
  <c r="Q146" i="1"/>
  <c r="Q148" i="1"/>
  <c r="Q149" i="1"/>
  <c r="Q151" i="1"/>
  <c r="Q152" i="1"/>
  <c r="Q153" i="1"/>
  <c r="Q154" i="1"/>
  <c r="Q155" i="1"/>
  <c r="Q157" i="1"/>
  <c r="Q158" i="1"/>
  <c r="Q159" i="1"/>
  <c r="Q160" i="1"/>
  <c r="Q163" i="1"/>
  <c r="Q164" i="1"/>
  <c r="Q167" i="1"/>
  <c r="Q168" i="1"/>
  <c r="Q169" i="1"/>
  <c r="Q170" i="1"/>
  <c r="Q172" i="1"/>
  <c r="Q173" i="1"/>
  <c r="Q174" i="1"/>
  <c r="Q175" i="1"/>
  <c r="Q180" i="1"/>
  <c r="Q182" i="1"/>
  <c r="Q183" i="1"/>
  <c r="Q185" i="1"/>
  <c r="Q186" i="1"/>
  <c r="Q188" i="1"/>
  <c r="Q189" i="1"/>
  <c r="Q190" i="1"/>
  <c r="Q191" i="1"/>
  <c r="Q193" i="1"/>
  <c r="Q195" i="1"/>
  <c r="Q200" i="1"/>
  <c r="Q201" i="1"/>
  <c r="Q203" i="1"/>
  <c r="Q204" i="1"/>
  <c r="Q205" i="1"/>
  <c r="Q210" i="1"/>
  <c r="Q212" i="1"/>
  <c r="Q214" i="1"/>
  <c r="Q215" i="1"/>
  <c r="Q216" i="1"/>
  <c r="Q217" i="1"/>
  <c r="Q218" i="1"/>
  <c r="Q219" i="1"/>
  <c r="Q220" i="1"/>
  <c r="Q221" i="1"/>
  <c r="Q110" i="1"/>
  <c r="Q122" i="1"/>
  <c r="Q123" i="1"/>
  <c r="Q125" i="1"/>
  <c r="Q142" i="1"/>
  <c r="Q144" i="1"/>
  <c r="Q147" i="1"/>
  <c r="Q150" i="1"/>
  <c r="Q156" i="1"/>
  <c r="Q161" i="1"/>
  <c r="Q162" i="1"/>
  <c r="Q165" i="1"/>
  <c r="Q166" i="1"/>
  <c r="Q171" i="1"/>
  <c r="Q176" i="1"/>
  <c r="Q177" i="1"/>
  <c r="Q178" i="1"/>
  <c r="Q179" i="1"/>
  <c r="Q181" i="1"/>
  <c r="Q184" i="1"/>
  <c r="Q187" i="1"/>
  <c r="Q192" i="1"/>
  <c r="Q194" i="1"/>
  <c r="Q211" i="1"/>
  <c r="Q107" i="1"/>
  <c r="Q108" i="1"/>
  <c r="Q111" i="1"/>
  <c r="Q114" i="1"/>
  <c r="Q121" i="1"/>
  <c r="Q127" i="1"/>
  <c r="Q131" i="1"/>
  <c r="Q206" i="1"/>
  <c r="Q227" i="1"/>
  <c r="Q46" i="1"/>
  <c r="E206" i="3"/>
  <c r="E231" i="3"/>
  <c r="C11" i="1"/>
  <c r="C12" i="1"/>
  <c r="O267" i="1" l="1"/>
  <c r="O266" i="1"/>
  <c r="E107" i="3"/>
  <c r="E126" i="3"/>
  <c r="E82" i="3"/>
  <c r="E152" i="3"/>
  <c r="E46" i="3"/>
  <c r="E88" i="3"/>
  <c r="E103" i="3"/>
  <c r="F60" i="1"/>
  <c r="G60" i="1" s="1"/>
  <c r="H60" i="1" s="1"/>
  <c r="F54" i="1"/>
  <c r="G54" i="1" s="1"/>
  <c r="H54" i="1" s="1"/>
  <c r="F135" i="1"/>
  <c r="G135" i="1" s="1"/>
  <c r="I135" i="1" s="1"/>
  <c r="E179" i="3"/>
  <c r="E232" i="3"/>
  <c r="E23" i="3"/>
  <c r="E148" i="3"/>
  <c r="E203" i="3"/>
  <c r="E128" i="3"/>
  <c r="E123" i="3"/>
  <c r="E175" i="3"/>
  <c r="E234" i="3"/>
  <c r="E131" i="3"/>
  <c r="E189" i="3"/>
  <c r="E62" i="3"/>
  <c r="E101" i="3"/>
  <c r="E120" i="3"/>
  <c r="E170" i="3"/>
  <c r="E200" i="3"/>
  <c r="E212" i="3"/>
  <c r="E99" i="3"/>
  <c r="E225" i="3"/>
  <c r="E151" i="3"/>
  <c r="E195" i="3"/>
  <c r="E28" i="3"/>
  <c r="E36" i="3"/>
  <c r="E66" i="3"/>
  <c r="E230" i="3"/>
  <c r="E135" i="3"/>
  <c r="E160" i="3"/>
  <c r="E182" i="3"/>
  <c r="E83" i="3"/>
  <c r="E226" i="3"/>
  <c r="E155" i="3"/>
  <c r="E96" i="3"/>
  <c r="E221" i="3"/>
  <c r="E129" i="3"/>
  <c r="E172" i="3"/>
  <c r="E93" i="3"/>
  <c r="E127" i="3"/>
  <c r="E64" i="3"/>
  <c r="E146" i="3"/>
  <c r="E154" i="3"/>
  <c r="E162" i="3"/>
  <c r="E186" i="3"/>
  <c r="E144" i="3"/>
  <c r="E81" i="3"/>
  <c r="E68" i="3"/>
  <c r="O265" i="1"/>
  <c r="O40" i="1"/>
  <c r="O155" i="1"/>
  <c r="O131" i="1"/>
  <c r="O165" i="1"/>
  <c r="O33" i="1"/>
  <c r="O74" i="1"/>
  <c r="O184" i="1"/>
  <c r="O61" i="1"/>
  <c r="O254" i="1"/>
  <c r="O58" i="1"/>
  <c r="O114" i="1"/>
  <c r="O23" i="1"/>
  <c r="O31" i="1"/>
  <c r="O147" i="1"/>
  <c r="O72" i="1"/>
  <c r="O198" i="1"/>
  <c r="O103" i="1"/>
  <c r="O29" i="1"/>
  <c r="O176" i="1"/>
  <c r="O157" i="1"/>
  <c r="O260" i="1"/>
  <c r="O241" i="1"/>
  <c r="O160" i="1"/>
  <c r="O118" i="1"/>
  <c r="O253" i="1"/>
  <c r="O151" i="1"/>
  <c r="O134" i="1"/>
  <c r="O226" i="1"/>
  <c r="O110" i="1"/>
  <c r="O199" i="1"/>
  <c r="O60" i="1"/>
  <c r="O75" i="1"/>
  <c r="O21" i="1"/>
  <c r="O77" i="1"/>
  <c r="O183" i="1"/>
  <c r="O81" i="1"/>
  <c r="O25" i="1"/>
  <c r="O248" i="1"/>
  <c r="O167" i="1"/>
  <c r="O42" i="1"/>
  <c r="O139" i="1"/>
  <c r="O212" i="1"/>
  <c r="O236" i="1"/>
  <c r="O50" i="1"/>
  <c r="O171" i="1"/>
  <c r="O203" i="1"/>
  <c r="O79" i="1"/>
  <c r="O129" i="1"/>
  <c r="O189" i="1"/>
  <c r="O227" i="1"/>
  <c r="O148" i="1"/>
  <c r="O243" i="1"/>
  <c r="O48" i="1"/>
  <c r="O27" i="1"/>
  <c r="O156" i="1"/>
  <c r="O71" i="1"/>
  <c r="O108" i="1"/>
  <c r="O105" i="1"/>
  <c r="O121" i="1"/>
  <c r="O239" i="1"/>
  <c r="O83" i="1"/>
  <c r="O63" i="1"/>
  <c r="O240" i="1"/>
  <c r="O80" i="1"/>
  <c r="O264" i="1"/>
  <c r="O238" i="1"/>
  <c r="O101" i="1"/>
  <c r="O52" i="1"/>
  <c r="O34" i="1"/>
  <c r="O106" i="1"/>
  <c r="O230" i="1"/>
  <c r="O223" i="1"/>
  <c r="O87" i="1"/>
  <c r="O245" i="1"/>
  <c r="O28" i="1"/>
  <c r="O143" i="1"/>
  <c r="O255" i="1"/>
  <c r="O256" i="1"/>
  <c r="O233" i="1"/>
  <c r="O216" i="1"/>
  <c r="O113" i="1"/>
  <c r="O90" i="1"/>
  <c r="O66" i="1"/>
  <c r="O224" i="1"/>
  <c r="O209" i="1"/>
  <c r="O162" i="1"/>
  <c r="O149" i="1"/>
  <c r="O76" i="1"/>
  <c r="O185" i="1"/>
  <c r="O194" i="1"/>
  <c r="O196" i="1"/>
  <c r="O128" i="1"/>
  <c r="O177" i="1"/>
  <c r="O95" i="1"/>
  <c r="O73" i="1"/>
  <c r="O190" i="1"/>
  <c r="O250" i="1"/>
  <c r="O102" i="1"/>
  <c r="O97" i="1"/>
  <c r="O68" i="1"/>
  <c r="O244" i="1"/>
  <c r="O120" i="1"/>
  <c r="O175" i="1"/>
  <c r="O136" i="1"/>
  <c r="O130" i="1"/>
  <c r="O70" i="1"/>
  <c r="O210" i="1"/>
  <c r="O222" i="1"/>
  <c r="O30" i="1"/>
  <c r="O69" i="1"/>
  <c r="O172" i="1"/>
  <c r="O213" i="1"/>
  <c r="O91" i="1"/>
  <c r="O53" i="1"/>
  <c r="O39" i="1"/>
  <c r="O242" i="1"/>
  <c r="O141" i="1"/>
  <c r="O249" i="1"/>
  <c r="O67" i="1"/>
  <c r="O98" i="1"/>
  <c r="O140" i="1"/>
  <c r="O232" i="1"/>
  <c r="O152" i="1"/>
  <c r="O218" i="1"/>
  <c r="O133" i="1"/>
  <c r="O221" i="1"/>
  <c r="O150" i="1"/>
  <c r="O122" i="1"/>
  <c r="O166" i="1"/>
  <c r="O55" i="1"/>
  <c r="O96" i="1"/>
  <c r="O192" i="1"/>
  <c r="O43" i="1"/>
  <c r="O258" i="1"/>
  <c r="O164" i="1"/>
  <c r="O182" i="1"/>
  <c r="O123" i="1"/>
  <c r="O36" i="1"/>
  <c r="O109" i="1"/>
  <c r="O142" i="1"/>
  <c r="O32" i="1"/>
  <c r="O112" i="1"/>
  <c r="O37" i="1"/>
  <c r="O88" i="1"/>
  <c r="O85" i="1"/>
  <c r="O225" i="1"/>
  <c r="O215" i="1"/>
  <c r="O45" i="1"/>
  <c r="O173" i="1"/>
  <c r="O208" i="1"/>
  <c r="O214" i="1"/>
  <c r="O92" i="1"/>
  <c r="O99" i="1"/>
  <c r="O89" i="1"/>
  <c r="O170" i="1"/>
  <c r="O235" i="1"/>
  <c r="O86" i="1"/>
  <c r="O146" i="1"/>
  <c r="O100" i="1"/>
  <c r="O126" i="1"/>
  <c r="O200" i="1"/>
  <c r="O65" i="1"/>
  <c r="O124" i="1"/>
  <c r="O154" i="1"/>
  <c r="O228" i="1"/>
  <c r="O94" i="1"/>
  <c r="O247" i="1"/>
  <c r="O202" i="1"/>
  <c r="O24" i="1"/>
  <c r="O57" i="1"/>
  <c r="O193" i="1"/>
  <c r="O138" i="1"/>
  <c r="O186" i="1"/>
  <c r="O127" i="1"/>
  <c r="O49" i="1"/>
  <c r="O158" i="1"/>
  <c r="O246" i="1"/>
  <c r="O168" i="1"/>
  <c r="O191" i="1"/>
  <c r="O201" i="1"/>
  <c r="O206" i="1"/>
  <c r="O116" i="1"/>
  <c r="O161" i="1"/>
  <c r="O188" i="1"/>
  <c r="O252" i="1"/>
  <c r="O38" i="1"/>
  <c r="O125" i="1"/>
  <c r="O78" i="1"/>
  <c r="O204" i="1"/>
  <c r="O262" i="1"/>
  <c r="O197" i="1"/>
  <c r="O82" i="1"/>
  <c r="O51" i="1"/>
  <c r="O261" i="1"/>
  <c r="O179" i="1"/>
  <c r="O159" i="1"/>
  <c r="O181" i="1"/>
  <c r="O180" i="1"/>
  <c r="O220" i="1"/>
  <c r="O163" i="1"/>
  <c r="O62" i="1"/>
  <c r="O46" i="1"/>
  <c r="O169" i="1"/>
  <c r="O111" i="1"/>
  <c r="O153" i="1"/>
  <c r="O237" i="1"/>
  <c r="O26" i="1"/>
  <c r="O137" i="1"/>
  <c r="O44" i="1"/>
  <c r="O144" i="1"/>
  <c r="O135" i="1"/>
  <c r="O219" i="1"/>
  <c r="O93" i="1"/>
  <c r="O84" i="1"/>
  <c r="O217" i="1"/>
  <c r="O47" i="1"/>
  <c r="O107" i="1"/>
  <c r="O187" i="1"/>
  <c r="O234" i="1"/>
  <c r="O35" i="1"/>
  <c r="O174" i="1"/>
  <c r="O22" i="1"/>
  <c r="O64" i="1"/>
  <c r="O205" i="1"/>
  <c r="O178" i="1"/>
  <c r="O229" i="1"/>
  <c r="O115" i="1"/>
  <c r="O104" i="1"/>
  <c r="O56" i="1"/>
  <c r="O259" i="1"/>
  <c r="O41" i="1"/>
  <c r="O54" i="1"/>
  <c r="O195" i="1"/>
  <c r="O59" i="1"/>
  <c r="O145" i="1"/>
  <c r="O263" i="1"/>
  <c r="O231" i="1"/>
  <c r="O251" i="1"/>
  <c r="O117" i="1"/>
  <c r="O207" i="1"/>
  <c r="O119" i="1"/>
  <c r="O257" i="1"/>
  <c r="O211" i="1"/>
  <c r="O132" i="1"/>
  <c r="C16" i="1"/>
  <c r="D18" i="1" s="1"/>
  <c r="C15" i="1" l="1"/>
  <c r="F18" i="1" s="1"/>
  <c r="F19" i="1" s="1"/>
  <c r="C18" i="1" l="1"/>
</calcChain>
</file>

<file path=xl/sharedStrings.xml><?xml version="1.0" encoding="utf-8"?>
<sst xmlns="http://schemas.openxmlformats.org/spreadsheetml/2006/main" count="2537" uniqueCount="866">
  <si>
    <t>JAVSO..47..105</t>
  </si>
  <si>
    <t>IBVS 6244</t>
  </si>
  <si>
    <t/>
  </si>
  <si>
    <t>* Mallama, A.D., 1980, Astroph.J. Supp. Series, 44: 241-272 (Oct 1980)</t>
  </si>
  <si>
    <t>Calc</t>
  </si>
  <si>
    <t>Epoch =</t>
  </si>
  <si>
    <t>error</t>
  </si>
  <si>
    <t>GCVS 4</t>
  </si>
  <si>
    <t>IBVS 4263</t>
  </si>
  <si>
    <t>IBVS 4340</t>
  </si>
  <si>
    <t>Mallama 1980</t>
  </si>
  <si>
    <t>n</t>
  </si>
  <si>
    <t>n'</t>
  </si>
  <si>
    <t>New Ephemeris =</t>
  </si>
  <si>
    <t>New Period =</t>
  </si>
  <si>
    <t>O-C</t>
  </si>
  <si>
    <t>Period =</t>
  </si>
  <si>
    <t>Source</t>
  </si>
  <si>
    <t>ToM</t>
  </si>
  <si>
    <t>Type</t>
  </si>
  <si>
    <t>Date</t>
  </si>
  <si>
    <t>IBVS 5040</t>
  </si>
  <si>
    <t>Lin. Fit</t>
  </si>
  <si>
    <t>Q. fit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</si>
  <si>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</si>
  <si>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</si>
  <si>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</si>
  <si>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</si>
  <si>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</si>
  <si>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</si>
  <si>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</si>
  <si>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</si>
  <si>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</si>
  <si>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M.</t>
  </si>
  <si>
    <t>Baldwin</t>
  </si>
  <si>
    <t>G.</t>
  </si>
  <si>
    <t>Samolyk</t>
  </si>
  <si>
    <t>D.</t>
  </si>
  <si>
    <t>Williams</t>
  </si>
  <si>
    <t>27)</t>
  </si>
  <si>
    <t>P.</t>
  </si>
  <si>
    <t>Atwood</t>
  </si>
  <si>
    <t>Smith</t>
  </si>
  <si>
    <t>:</t>
  </si>
  <si>
    <t>R.</t>
  </si>
  <si>
    <t>Hill</t>
  </si>
  <si>
    <t>OMT #3</t>
  </si>
  <si>
    <t>OMT = "Observed Minima Timings" = see www.aavso.org</t>
  </si>
  <si>
    <t>Peter H</t>
  </si>
  <si>
    <t>BBSAG Bull.8</t>
  </si>
  <si>
    <t>B</t>
  </si>
  <si>
    <t>Locher K</t>
  </si>
  <si>
    <t>BBSAG Bull.14</t>
  </si>
  <si>
    <t>v</t>
  </si>
  <si>
    <t>BBSAG Bull.19</t>
  </si>
  <si>
    <t>BBSAG Bull.20</t>
  </si>
  <si>
    <t>BBSAG Bull.21</t>
  </si>
  <si>
    <t>JAAVSO 7,1,28</t>
  </si>
  <si>
    <t>K</t>
  </si>
  <si>
    <t>BBSAG Bull.26</t>
  </si>
  <si>
    <t>AN 301,6,327</t>
  </si>
  <si>
    <t>BBSAG Bull.33</t>
  </si>
  <si>
    <t>BBSAG Bull.36</t>
  </si>
  <si>
    <t>BBSAG Bull.40</t>
  </si>
  <si>
    <t>BBSAG Bull.41</t>
  </si>
  <si>
    <t>BBSAG Bull.42</t>
  </si>
  <si>
    <t>BBSAG Bull.45</t>
  </si>
  <si>
    <t>BBSAG Bull.46</t>
  </si>
  <si>
    <t>BBSAG Bull.50</t>
  </si>
  <si>
    <t>Mallama A</t>
  </si>
  <si>
    <t>BBSAG Bull.52</t>
  </si>
  <si>
    <t>BBSAG Bull.53</t>
  </si>
  <si>
    <t>BBSAG Bull.54</t>
  </si>
  <si>
    <t>BBSAG Bull.59</t>
  </si>
  <si>
    <t>BBSAG Bull.62</t>
  </si>
  <si>
    <t>BBSAG Bull.64</t>
  </si>
  <si>
    <t>Nikolaou I</t>
  </si>
  <si>
    <t>BBSAG Bull.65</t>
  </si>
  <si>
    <t>BBSAG Bull.70</t>
  </si>
  <si>
    <t>Kohl M</t>
  </si>
  <si>
    <t>BBSAG Bull.71</t>
  </si>
  <si>
    <t>BAAVSS 61,14</t>
  </si>
  <si>
    <t>BBSAG Bull.74</t>
  </si>
  <si>
    <t>BRNO 27</t>
  </si>
  <si>
    <t>BBSAG Bull.78</t>
  </si>
  <si>
    <t>BBSAG Bull.79</t>
  </si>
  <si>
    <t>BBSAG Bull.83</t>
  </si>
  <si>
    <t>BBSAG Bull.86</t>
  </si>
  <si>
    <t>BRNO 30</t>
  </si>
  <si>
    <t>BBSAG Bull.87</t>
  </si>
  <si>
    <t>BBSAG Bull.90</t>
  </si>
  <si>
    <t>BBSAG Bull.91</t>
  </si>
  <si>
    <t>BBSAG Bull.92</t>
  </si>
  <si>
    <t>BBSAG Bull.93</t>
  </si>
  <si>
    <t>BBSAG Bull.94</t>
  </si>
  <si>
    <t>BBSAG Bull.97</t>
  </si>
  <si>
    <t>BBSAG Bull.99</t>
  </si>
  <si>
    <t>BBSAG Bull.100</t>
  </si>
  <si>
    <t>BBSAG Bull.101</t>
  </si>
  <si>
    <t>BBSAG Bull.106</t>
  </si>
  <si>
    <t>BBSAG Bull.107</t>
  </si>
  <si>
    <t>BBSAG Bull.109</t>
  </si>
  <si>
    <t>BBSAG Bull.110</t>
  </si>
  <si>
    <t>BAV-M 93</t>
  </si>
  <si>
    <t>BBSAG Bull.111</t>
  </si>
  <si>
    <t>BBSAG Bull.114</t>
  </si>
  <si>
    <t>BBSAG Bull.116</t>
  </si>
  <si>
    <t>BBSAG Bull.117</t>
  </si>
  <si>
    <t>BBSAG Bull.118</t>
  </si>
  <si>
    <t>K.Locher</t>
  </si>
  <si>
    <t>BBSAG 119</t>
  </si>
  <si>
    <t>BBSAG 120</t>
  </si>
  <si>
    <t>IBVS 5371</t>
  </si>
  <si>
    <t>Dvorak, private comm</t>
  </si>
  <si>
    <t>IBVS 5543</t>
  </si>
  <si>
    <t>I</t>
  </si>
  <si>
    <t>II</t>
  </si>
  <si>
    <t>IBVS 0046</t>
  </si>
  <si>
    <t>IBVS 0795</t>
  </si>
  <si>
    <t>EA/SD</t>
  </si>
  <si>
    <t># of data points:</t>
  </si>
  <si>
    <t>RW Gem / GSC 01864-01994</t>
  </si>
  <si>
    <t>IBVS 5438</t>
  </si>
  <si>
    <t>Oh, my!</t>
  </si>
  <si>
    <t>My time zone &gt;&gt;&gt;&gt;&gt;</t>
  </si>
  <si>
    <t>(PST=8, PDT=MDT=7, MDT=CST=6, etc.)</t>
  </si>
  <si>
    <t>na</t>
  </si>
  <si>
    <t>JD today</t>
  </si>
  <si>
    <t>New Cycle</t>
  </si>
  <si>
    <t>Next ToM</t>
  </si>
  <si>
    <t>IBVS 5802</t>
  </si>
  <si>
    <t>Start of linear fit &gt;&gt;&gt;&gt;&gt;&gt;&gt;&gt;&gt;&gt;&gt;&gt;&gt;&gt;&gt;&gt;&gt;&gt;&gt;&gt;&gt;</t>
  </si>
  <si>
    <t>Add cycle</t>
  </si>
  <si>
    <t>Old Cycle</t>
  </si>
  <si>
    <t>IBVS 5820</t>
  </si>
  <si>
    <t>IBVS 5918</t>
  </si>
  <si>
    <t>OEJV 0003</t>
  </si>
  <si>
    <t>JAVSO..36..171</t>
  </si>
  <si>
    <t>JAVSO..38..183</t>
  </si>
  <si>
    <t>JAVSO..41..122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</si>
  <si>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</si>
  <si>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</si>
  <si>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</si>
  <si>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</si>
  <si>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</si>
  <si>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</si>
  <si>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</si>
  <si>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</si>
  <si>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</si>
  <si>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</si>
  <si>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</si>
  <si>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</si>
  <si>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</si>
  <si>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</si>
  <si>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2417153.594 </t>
  </si>
  <si>
    <t> 04.11.1905 02:15 </t>
  </si>
  <si>
    <t> 0.003 </t>
  </si>
  <si>
    <t>P </t>
  </si>
  <si>
    <t> M.&amp; G.Wolf </t>
  </si>
  <si>
    <t> AN 170.368 </t>
  </si>
  <si>
    <t>2417262.431 </t>
  </si>
  <si>
    <t> 20.02.1906 22:20 </t>
  </si>
  <si>
    <t> -0.049 </t>
  </si>
  <si>
    <t>2417265.340 </t>
  </si>
  <si>
    <t> 23.02.1906 20:09 </t>
  </si>
  <si>
    <t> -0.005 </t>
  </si>
  <si>
    <t> K.Graff </t>
  </si>
  <si>
    <t> AN 170.369 </t>
  </si>
  <si>
    <t>2417305.456 </t>
  </si>
  <si>
    <t> 04.04.1906 22:56 </t>
  </si>
  <si>
    <t> -0.006 </t>
  </si>
  <si>
    <t>V </t>
  </si>
  <si>
    <t> E.Hartwig </t>
  </si>
  <si>
    <t> AN 171.44 </t>
  </si>
  <si>
    <t>2417305.467 </t>
  </si>
  <si>
    <t> 04.04.1906 23:12 </t>
  </si>
  <si>
    <t> 0.005 </t>
  </si>
  <si>
    <t> A.A.Nijland </t>
  </si>
  <si>
    <t> AN 229.389 </t>
  </si>
  <si>
    <t>2417308.329 </t>
  </si>
  <si>
    <t> 07.04.1906 19:53 </t>
  </si>
  <si>
    <t> 0.002 </t>
  </si>
  <si>
    <t>2417308.330 </t>
  </si>
  <si>
    <t> 07.04.1906 19:55 </t>
  </si>
  <si>
    <t>2417308.340 </t>
  </si>
  <si>
    <t> 07.04.1906 20:09 </t>
  </si>
  <si>
    <t> 0.013 </t>
  </si>
  <si>
    <t> AN 171.45 </t>
  </si>
  <si>
    <t>2417311.185 </t>
  </si>
  <si>
    <t> 10.04.1906 16:26 </t>
  </si>
  <si>
    <t> -0.008 </t>
  </si>
  <si>
    <t>2417328.393 </t>
  </si>
  <si>
    <t> 27.04.1906 21:25 </t>
  </si>
  <si>
    <t> 0.007 </t>
  </si>
  <si>
    <t> AN 176.393 </t>
  </si>
  <si>
    <t>2417494.589 </t>
  </si>
  <si>
    <t> 11.10.1906 02:08 </t>
  </si>
  <si>
    <t> 0.004 </t>
  </si>
  <si>
    <t>2417517.503 </t>
  </si>
  <si>
    <t> 03.11.1906 00:04 </t>
  </si>
  <si>
    <t>2417537.551 </t>
  </si>
  <si>
    <t> 23.11.1906 01:13 </t>
  </si>
  <si>
    <t> -0.016 </t>
  </si>
  <si>
    <t>2417560.481 </t>
  </si>
  <si>
    <t> 15.12.1906 23:32 </t>
  </si>
  <si>
    <t> -0.010 </t>
  </si>
  <si>
    <t>2417609.193 </t>
  </si>
  <si>
    <t> 02.02.1907 16:37 </t>
  </si>
  <si>
    <t> -0.012 </t>
  </si>
  <si>
    <t>2417646.434 </t>
  </si>
  <si>
    <t> 11.03.1907 22:24 </t>
  </si>
  <si>
    <t> -0.022 </t>
  </si>
  <si>
    <t>2417649.316 </t>
  </si>
  <si>
    <t> 14.03.1907 19:35 </t>
  </si>
  <si>
    <t>2417652.185 </t>
  </si>
  <si>
    <t> 17.03.1907 16:26 </t>
  </si>
  <si>
    <t> -0.002 </t>
  </si>
  <si>
    <t>2417881.429 </t>
  </si>
  <si>
    <t> 01.11.1907 22:17 </t>
  </si>
  <si>
    <t>2417921.546 </t>
  </si>
  <si>
    <t> 12.12.1907 01:06 </t>
  </si>
  <si>
    <t>2417924.391 </t>
  </si>
  <si>
    <t> 14.12.1907 21:23 </t>
  </si>
  <si>
    <t> -0.018 </t>
  </si>
  <si>
    <t>2418010.381 </t>
  </si>
  <si>
    <t> 09.03.1908 21:08 </t>
  </si>
  <si>
    <t>2418199.495 </t>
  </si>
  <si>
    <t> 14.09.1908 23:52 </t>
  </si>
  <si>
    <t>2418222.418 </t>
  </si>
  <si>
    <t> 07.10.1908 22:01 </t>
  </si>
  <si>
    <t>2418265.403 </t>
  </si>
  <si>
    <t> 19.11.1908 21:40 </t>
  </si>
  <si>
    <t> -0.001 </t>
  </si>
  <si>
    <t>2418302.656 </t>
  </si>
  <si>
    <t> 27.12.1908 03:44 </t>
  </si>
  <si>
    <t> 0.001 </t>
  </si>
  <si>
    <t>2418325.582 </t>
  </si>
  <si>
    <t> 19.01.1909 01:58 </t>
  </si>
  <si>
    <t>2418331.315 </t>
  </si>
  <si>
    <t> 24.01.1909 19:33 </t>
  </si>
  <si>
    <t>2418334.175 </t>
  </si>
  <si>
    <t> 27.01.1909 16:12 </t>
  </si>
  <si>
    <t> -0.000 </t>
  </si>
  <si>
    <t>2418626.454 </t>
  </si>
  <si>
    <t> 15.11.1909 22:53 </t>
  </si>
  <si>
    <t>2418646.507 </t>
  </si>
  <si>
    <t> 06.12.1909 00:10 </t>
  </si>
  <si>
    <t>2418649.378 </t>
  </si>
  <si>
    <t> 08.12.1909 21:04 </t>
  </si>
  <si>
    <t>2418689.501 </t>
  </si>
  <si>
    <t> 18.01.1910 00:01 </t>
  </si>
  <si>
    <t>2418712.423 </t>
  </si>
  <si>
    <t> 09.02.1910 22:09 </t>
  </si>
  <si>
    <t>2418732.477 </t>
  </si>
  <si>
    <t> 01.03.1910 23:26 </t>
  </si>
  <si>
    <t>2418735.349 </t>
  </si>
  <si>
    <t> 04.03.1910 20:22 </t>
  </si>
  <si>
    <t>2418758.274 </t>
  </si>
  <si>
    <t> 27.03.1910 18:34 </t>
  </si>
  <si>
    <t>2418775.459 </t>
  </si>
  <si>
    <t> 13.04.1910 23:00 </t>
  </si>
  <si>
    <t>2418967.458 </t>
  </si>
  <si>
    <t> 22.10.1910 22:59 </t>
  </si>
  <si>
    <t> 0.008 </t>
  </si>
  <si>
    <t>2418984.638 </t>
  </si>
  <si>
    <t> 09.11.1910 03:18 </t>
  </si>
  <si>
    <t>2418987.507 </t>
  </si>
  <si>
    <t> 12.11.1910 00:10 </t>
  </si>
  <si>
    <t>2418990.388 </t>
  </si>
  <si>
    <t> 14.11.1910 21:18 </t>
  </si>
  <si>
    <t> 0.014 </t>
  </si>
  <si>
    <t>2419027.625 </t>
  </si>
  <si>
    <t> 22.12.1910 03:00 </t>
  </si>
  <si>
    <t>2419030.490 </t>
  </si>
  <si>
    <t> 24.12.1910 23:45 </t>
  </si>
  <si>
    <t>2419033.361 </t>
  </si>
  <si>
    <t> 27.12.1910 20:39 </t>
  </si>
  <si>
    <t>2427698.627 </t>
  </si>
  <si>
    <t> 18.09.1934 03:02 </t>
  </si>
  <si>
    <t> S.Piotrowski </t>
  </si>
  <si>
    <t> AAC 2.124 </t>
  </si>
  <si>
    <t>2427755.867 </t>
  </si>
  <si>
    <t> 14.11.1934 08:48 </t>
  </si>
  <si>
    <t> -0.063 </t>
  </si>
  <si>
    <t> F.Lause </t>
  </si>
  <si>
    <t> AN 267.323 </t>
  </si>
  <si>
    <t>2427827.599 </t>
  </si>
  <si>
    <t> 25.01.1935 02:22 </t>
  </si>
  <si>
    <t> 0.031 </t>
  </si>
  <si>
    <t>2427856.243 </t>
  </si>
  <si>
    <t> 22.02.1935 17:49 </t>
  </si>
  <si>
    <t> 0.020 </t>
  </si>
  <si>
    <t>2427873.417 </t>
  </si>
  <si>
    <t> 11.03.1935 22:00 </t>
  </si>
  <si>
    <t>2428638.513 </t>
  </si>
  <si>
    <t> 15.04.1937 00:18 </t>
  </si>
  <si>
    <t> 0.010 </t>
  </si>
  <si>
    <t>2428833.367 </t>
  </si>
  <si>
    <t> 26.10.1937 20:48 </t>
  </si>
  <si>
    <t>2428899.263 </t>
  </si>
  <si>
    <t> 31.12.1937 18:18 </t>
  </si>
  <si>
    <t>2428899.273 </t>
  </si>
  <si>
    <t> 31.12.1937 18:33 </t>
  </si>
  <si>
    <t> 0.009 </t>
  </si>
  <si>
    <t> E.Woodward </t>
  </si>
  <si>
    <t> HB 917.7 </t>
  </si>
  <si>
    <t>2428902.128 </t>
  </si>
  <si>
    <t> 03.01.1938 15:04 </t>
  </si>
  <si>
    <t>2428956.589 </t>
  </si>
  <si>
    <t> 27.02.1938 02:08 </t>
  </si>
  <si>
    <t> 0.015 </t>
  </si>
  <si>
    <t>2428962.309 </t>
  </si>
  <si>
    <t> 04.03.1938 19:24 </t>
  </si>
  <si>
    <t>2429733.111 </t>
  </si>
  <si>
    <t> 13.04.1940 14:39 </t>
  </si>
  <si>
    <t> S.Gaposchkin </t>
  </si>
  <si>
    <t> HA 113.74 </t>
  </si>
  <si>
    <t>2431128.563 </t>
  </si>
  <si>
    <t> 08.02.1944 01:30 </t>
  </si>
  <si>
    <t> -0.057 </t>
  </si>
  <si>
    <t> O.Tchudowitschewa </t>
  </si>
  <si>
    <t> PZ 9.135 </t>
  </si>
  <si>
    <t>2432985.468 </t>
  </si>
  <si>
    <t> 09.03.1949 23:13 </t>
  </si>
  <si>
    <t> R.Szafraniec </t>
  </si>
  <si>
    <t> AAC 5.6 </t>
  </si>
  <si>
    <t>2433317.91 </t>
  </si>
  <si>
    <t> 05.02.1950 09:50 </t>
  </si>
  <si>
    <t> 0.05 </t>
  </si>
  <si>
    <t> S.Kaho </t>
  </si>
  <si>
    <t> BTOK 30.218 </t>
  </si>
  <si>
    <t>2433561.430 </t>
  </si>
  <si>
    <t> 06.10.1950 22:19 </t>
  </si>
  <si>
    <t> AAC 5.11 </t>
  </si>
  <si>
    <t>2433633.064 </t>
  </si>
  <si>
    <t> 17.12.1950 13:32 </t>
  </si>
  <si>
    <t> BTOK 49.385 </t>
  </si>
  <si>
    <t>2433690.383 </t>
  </si>
  <si>
    <t> 12.02.1951 21:11 </t>
  </si>
  <si>
    <t>2434458.333 </t>
  </si>
  <si>
    <t> 21.03.1953 19:59 </t>
  </si>
  <si>
    <t> AAC 5.190 </t>
  </si>
  <si>
    <t>2435071.543 </t>
  </si>
  <si>
    <t> 25.11.1954 01:01 </t>
  </si>
  <si>
    <t> AAC 5.194 </t>
  </si>
  <si>
    <t>2435134.587 </t>
  </si>
  <si>
    <t> 27.01.1955 02:05 </t>
  </si>
  <si>
    <t> AA 7.189 </t>
  </si>
  <si>
    <t>2435862.473 </t>
  </si>
  <si>
    <t> 23.01.1957 23:21 </t>
  </si>
  <si>
    <t> 0.051 </t>
  </si>
  <si>
    <t> H.Huth </t>
  </si>
  <si>
    <t> MVS 2.123 </t>
  </si>
  <si>
    <t>2435905.408 </t>
  </si>
  <si>
    <t> 07.03.1957 21:47 </t>
  </si>
  <si>
    <t> AA 8.190 </t>
  </si>
  <si>
    <t>2436114.630 </t>
  </si>
  <si>
    <t> 03.10.1957 03:07 </t>
  </si>
  <si>
    <t> 0.044 </t>
  </si>
  <si>
    <t>2436541.514 </t>
  </si>
  <si>
    <t> 04.12.1958 00:20 </t>
  </si>
  <si>
    <t> -0.031 </t>
  </si>
  <si>
    <t>2436607.494 </t>
  </si>
  <si>
    <t> 07.02.1959 23:51 </t>
  </si>
  <si>
    <t> 0.043 </t>
  </si>
  <si>
    <t>2436610.285 </t>
  </si>
  <si>
    <t> 10.02.1959 18:50 </t>
  </si>
  <si>
    <t> -0.032 </t>
  </si>
  <si>
    <t> K.Häussler </t>
  </si>
  <si>
    <t> HABZ 90 </t>
  </si>
  <si>
    <t>2436630.363 </t>
  </si>
  <si>
    <t> 02.03.1959 20:42 </t>
  </si>
  <si>
    <t> AA 10.69 </t>
  </si>
  <si>
    <t>2437375.348 </t>
  </si>
  <si>
    <t> 16.03.1961 20:21 </t>
  </si>
  <si>
    <t> -0.056 </t>
  </si>
  <si>
    <t>2437398.326 </t>
  </si>
  <si>
    <t> 08.04.1961 19:49 </t>
  </si>
  <si>
    <t> P.Ahnert </t>
  </si>
  <si>
    <t> MVS 638 </t>
  </si>
  <si>
    <t>2437696.350 </t>
  </si>
  <si>
    <t> 31.01.1962 20:24 </t>
  </si>
  <si>
    <t>2438418.4428 </t>
  </si>
  <si>
    <t> 23.01.1964 22:37 </t>
  </si>
  <si>
    <t> -0.0025 </t>
  </si>
  <si>
    <t> K.Kordylewski </t>
  </si>
  <si>
    <t>IBVS 46 </t>
  </si>
  <si>
    <t>2438673.479 </t>
  </si>
  <si>
    <t> 04.10.1964 23:29 </t>
  </si>
  <si>
    <t> AA 16.158 </t>
  </si>
  <si>
    <t>2439146.338 </t>
  </si>
  <si>
    <t> 20.01.1966 20:06 </t>
  </si>
  <si>
    <t> 0.056 </t>
  </si>
  <si>
    <t>2439527.342 </t>
  </si>
  <si>
    <t> 05.02.1967 20:12 </t>
  </si>
  <si>
    <t> -0.051 </t>
  </si>
  <si>
    <t>2439888.4448 </t>
  </si>
  <si>
    <t> 01.02.1968 22:40 </t>
  </si>
  <si>
    <t> -0.0006 </t>
  </si>
  <si>
    <t>E </t>
  </si>
  <si>
    <t>?</t>
  </si>
  <si>
    <t> J.Tremko </t>
  </si>
  <si>
    <t> BAC 25.332 </t>
  </si>
  <si>
    <t>2440183.5914 </t>
  </si>
  <si>
    <t> 23.11.1968 02:11 </t>
  </si>
  <si>
    <t> -0.0002 </t>
  </si>
  <si>
    <t>2440229.4383 </t>
  </si>
  <si>
    <t> 07.01.1969 22:31 </t>
  </si>
  <si>
    <t> -0.0013 </t>
  </si>
  <si>
    <t>2440587.629 </t>
  </si>
  <si>
    <t> 01.01.1970 03:05 </t>
  </si>
  <si>
    <t> L.Hazel </t>
  </si>
  <si>
    <t>IBVS 795 </t>
  </si>
  <si>
    <t>2441765.3476 </t>
  </si>
  <si>
    <t> 23.03.1973 20:20 </t>
  </si>
  <si>
    <t> 0.0015 </t>
  </si>
  <si>
    <t>2441765.354 </t>
  </si>
  <si>
    <t> 23.03.1973 20:29 </t>
  </si>
  <si>
    <t> H.Peter </t>
  </si>
  <si>
    <t> BBS 8 </t>
  </si>
  <si>
    <t>2442106.343 </t>
  </si>
  <si>
    <t> 27.02.1974 20:13 </t>
  </si>
  <si>
    <t> K.Locher </t>
  </si>
  <si>
    <t> BBS 14 </t>
  </si>
  <si>
    <t>2442404.353 </t>
  </si>
  <si>
    <t> 22.12.1974 20:28 </t>
  </si>
  <si>
    <t> BBS 19 </t>
  </si>
  <si>
    <t>2442424.421 </t>
  </si>
  <si>
    <t> 11.01.1975 22:06 </t>
  </si>
  <si>
    <t> 0.011 </t>
  </si>
  <si>
    <t> BBS 20 </t>
  </si>
  <si>
    <t>2442427.279 </t>
  </si>
  <si>
    <t> 14.01.1975 18:41 </t>
  </si>
  <si>
    <t>2442427.315 </t>
  </si>
  <si>
    <t> 14.01.1975 19:33 </t>
  </si>
  <si>
    <t> 0.039 </t>
  </si>
  <si>
    <t>2442447.335 </t>
  </si>
  <si>
    <t> 03.02.1975 20:02 </t>
  </si>
  <si>
    <t> BBS 21 </t>
  </si>
  <si>
    <t>2442467.391 </t>
  </si>
  <si>
    <t> 23.02.1975 21:23 </t>
  </si>
  <si>
    <t>2442504.645 </t>
  </si>
  <si>
    <t> 02.04.1975 03:28 </t>
  </si>
  <si>
    <t> M.Baldwin </t>
  </si>
  <si>
    <t> AVSJ 7.35 </t>
  </si>
  <si>
    <t>2442782.596 </t>
  </si>
  <si>
    <t> 05.01.1976 02:18 </t>
  </si>
  <si>
    <t> AOEB 3 </t>
  </si>
  <si>
    <t>2442802.658 </t>
  </si>
  <si>
    <t> 25.01.1976 03:47 </t>
  </si>
  <si>
    <t>2442828.449 </t>
  </si>
  <si>
    <t> 19.02.1976 22:46 </t>
  </si>
  <si>
    <t> BBS 26 </t>
  </si>
  <si>
    <t>2442845.644 </t>
  </si>
  <si>
    <t> 08.03.1976 03:27 </t>
  </si>
  <si>
    <t>2442871.426 </t>
  </si>
  <si>
    <t> 02.04.1976 22:13 </t>
  </si>
  <si>
    <t> M.Winiarski </t>
  </si>
  <si>
    <t> AN 301.327 </t>
  </si>
  <si>
    <t>2443192.372 </t>
  </si>
  <si>
    <t> 17.02.1977 20:55 </t>
  </si>
  <si>
    <t>2443212.416 </t>
  </si>
  <si>
    <t> 09.03.1977 21:59 </t>
  </si>
  <si>
    <t> BBS 33 </t>
  </si>
  <si>
    <t>2443212.424 </t>
  </si>
  <si>
    <t> 09.03.1977 22:10 </t>
  </si>
  <si>
    <t>2443510.430 </t>
  </si>
  <si>
    <t> 01.01.1978 22:19 </t>
  </si>
  <si>
    <t> -0.004 </t>
  </si>
  <si>
    <t> BBS 36 </t>
  </si>
  <si>
    <t>2443510.435 </t>
  </si>
  <si>
    <t> 01.01.1978 22:26 </t>
  </si>
  <si>
    <t>2443828.501 </t>
  </si>
  <si>
    <t> 16.11.1978 00:01 </t>
  </si>
  <si>
    <t> BBS 40 </t>
  </si>
  <si>
    <t>2443848.564 </t>
  </si>
  <si>
    <t> 06.12.1978 01:32 </t>
  </si>
  <si>
    <t> BBS 41 </t>
  </si>
  <si>
    <t>2443960.316 </t>
  </si>
  <si>
    <t> 27.03.1979 19:35 </t>
  </si>
  <si>
    <t> BBS 42 </t>
  </si>
  <si>
    <t>2444189.557 </t>
  </si>
  <si>
    <t> 12.11.1979 01:22 </t>
  </si>
  <si>
    <t> 0.000 </t>
  </si>
  <si>
    <t> BBS 45 </t>
  </si>
  <si>
    <t>2444215.349 </t>
  </si>
  <si>
    <t> 07.12.1979 20:22 </t>
  </si>
  <si>
    <t> BBS 46 </t>
  </si>
  <si>
    <t>2444278.392 </t>
  </si>
  <si>
    <t> 08.02.1980 21:24 </t>
  </si>
  <si>
    <t>2444487.561 </t>
  </si>
  <si>
    <t> 05.09.1980 01:27 </t>
  </si>
  <si>
    <t> -0.007 </t>
  </si>
  <si>
    <t> BBS 50 </t>
  </si>
  <si>
    <t>2444613.648 </t>
  </si>
  <si>
    <t> 09.01.1981 03:33 </t>
  </si>
  <si>
    <t> A.Mallama </t>
  </si>
  <si>
    <t> BBS 52 </t>
  </si>
  <si>
    <t>2444633.713 </t>
  </si>
  <si>
    <t> 29.01.1981 05:06 </t>
  </si>
  <si>
    <t> G.Samolyk </t>
  </si>
  <si>
    <t>2444662.366 </t>
  </si>
  <si>
    <t> 26.02.1981 20:47 </t>
  </si>
  <si>
    <t> BBS 53 </t>
  </si>
  <si>
    <t>2444676.697 </t>
  </si>
  <si>
    <t> 13.03.1981 04:43 </t>
  </si>
  <si>
    <t> 0.006 </t>
  </si>
  <si>
    <t>2444705.350 </t>
  </si>
  <si>
    <t> 10.04.1981 20:24 </t>
  </si>
  <si>
    <t> BBS 54 </t>
  </si>
  <si>
    <t>2445003.356 </t>
  </si>
  <si>
    <t> 02.02.1982 20:32 </t>
  </si>
  <si>
    <t> BBS 59 </t>
  </si>
  <si>
    <t>2445060.668 </t>
  </si>
  <si>
    <t> 01.04.1982 04:01 </t>
  </si>
  <si>
    <t>2445232.596 </t>
  </si>
  <si>
    <t> 20.09.1982 02:18 </t>
  </si>
  <si>
    <t> BBS 62 </t>
  </si>
  <si>
    <t>2445295.641 </t>
  </si>
  <si>
    <t> 22.11.1982 03:23 </t>
  </si>
  <si>
    <t> BBS 64 </t>
  </si>
  <si>
    <t>2445338.621 </t>
  </si>
  <si>
    <t> 04.01.1983 02:54 </t>
  </si>
  <si>
    <t> D.Williams </t>
  </si>
  <si>
    <t>2445344.354 </t>
  </si>
  <si>
    <t> 09.01.1983 20:29 </t>
  </si>
  <si>
    <t>2445344.355 </t>
  </si>
  <si>
    <t> 09.01.1983 20:31 </t>
  </si>
  <si>
    <t> I.Nikolaou </t>
  </si>
  <si>
    <t>2445384.467 </t>
  </si>
  <si>
    <t> 18.02.1983 23:12 </t>
  </si>
  <si>
    <t> BBS 65 </t>
  </si>
  <si>
    <t>2445407.390 </t>
  </si>
  <si>
    <t> 13.03.1983 21:21 </t>
  </si>
  <si>
    <t>2445407.397 </t>
  </si>
  <si>
    <t> 13.03.1983 21:31 </t>
  </si>
  <si>
    <t>2445699.682 </t>
  </si>
  <si>
    <t> 31.12.1983 04:22 </t>
  </si>
  <si>
    <t>2445702.538 </t>
  </si>
  <si>
    <t> 03.01.1984 00:54 </t>
  </si>
  <si>
    <t> BBS 70 </t>
  </si>
  <si>
    <t>2445705.400 </t>
  </si>
  <si>
    <t> 05.01.1984 21:36 </t>
  </si>
  <si>
    <t> M.Kohl </t>
  </si>
  <si>
    <t>2445705.408 </t>
  </si>
  <si>
    <t> 05.01.1984 21:47 </t>
  </si>
  <si>
    <t>2445751.252 </t>
  </si>
  <si>
    <t> 20.02.1984 18:02 </t>
  </si>
  <si>
    <t> BBS 71 </t>
  </si>
  <si>
    <t>2445762.713 </t>
  </si>
  <si>
    <t> 03.03.1984 05:06 </t>
  </si>
  <si>
    <t>2445762.714 </t>
  </si>
  <si>
    <t> 03.03.1984 05:08 </t>
  </si>
  <si>
    <t>2445814.305 </t>
  </si>
  <si>
    <t> 23.04.1984 19:19 </t>
  </si>
  <si>
    <t> T.Brelstaff </t>
  </si>
  <si>
    <t> VSSC 61.18 </t>
  </si>
  <si>
    <t>2446023.470 </t>
  </si>
  <si>
    <t> 18.11.1984 23:16 </t>
  </si>
  <si>
    <t> BBS 74 </t>
  </si>
  <si>
    <t>2446060.741 </t>
  </si>
  <si>
    <t> 26.12.1984 05:47 </t>
  </si>
  <si>
    <t>2446100.833 </t>
  </si>
  <si>
    <t> 04.02.1985 07:59 </t>
  </si>
  <si>
    <t> P.Atwood </t>
  </si>
  <si>
    <t>2446112.316 </t>
  </si>
  <si>
    <t> 15.02.1985 19:35 </t>
  </si>
  <si>
    <t> J.Silhan </t>
  </si>
  <si>
    <t> BRNO 27 </t>
  </si>
  <si>
    <t>2446112.317 </t>
  </si>
  <si>
    <t> 15.02.1985 19:36 </t>
  </si>
  <si>
    <t> 0.012 </t>
  </si>
  <si>
    <t> P.Troubil </t>
  </si>
  <si>
    <t>2446318.616 </t>
  </si>
  <si>
    <t> 10.09.1985 02:47 </t>
  </si>
  <si>
    <t> BBS 78 </t>
  </si>
  <si>
    <t>2446404.579 </t>
  </si>
  <si>
    <t> 05.12.1985 01:53 </t>
  </si>
  <si>
    <t> BBS 79 </t>
  </si>
  <si>
    <t>2446421.787 </t>
  </si>
  <si>
    <t> 22.12.1985 06:53 </t>
  </si>
  <si>
    <t>2446877.391 </t>
  </si>
  <si>
    <t> 22.03.1987 21:23 </t>
  </si>
  <si>
    <t> BBS 83 </t>
  </si>
  <si>
    <t>2447149.582 </t>
  </si>
  <si>
    <t> 20.12.1987 01:58 </t>
  </si>
  <si>
    <t> -0.033 </t>
  </si>
  <si>
    <t> BBS 86 </t>
  </si>
  <si>
    <t>2447155.351 </t>
  </si>
  <si>
    <t> 25.12.1987 20:25 </t>
  </si>
  <si>
    <t> R.Polloczek </t>
  </si>
  <si>
    <t> BRNO 30 </t>
  </si>
  <si>
    <t>2447195.462 </t>
  </si>
  <si>
    <t> 03.02.1988 23:05 </t>
  </si>
  <si>
    <t> BBS 87 </t>
  </si>
  <si>
    <t>2447209.792 </t>
  </si>
  <si>
    <t> 18.02.1988 07:00 </t>
  </si>
  <si>
    <t>2447212.657 </t>
  </si>
  <si>
    <t> 21.02.1988 03:46 </t>
  </si>
  <si>
    <t>2447255.630 </t>
  </si>
  <si>
    <t> 04.04.1988 03:07 </t>
  </si>
  <si>
    <t> -0.009 </t>
  </si>
  <si>
    <t> M.Smith </t>
  </si>
  <si>
    <t>2447255.655 </t>
  </si>
  <si>
    <t> 04.04.1988 03:43 </t>
  </si>
  <si>
    <t> 0.016 </t>
  </si>
  <si>
    <t>2447496.339 </t>
  </si>
  <si>
    <t> 30.11.1988 20:08 </t>
  </si>
  <si>
    <t> BBS 90 </t>
  </si>
  <si>
    <t>2447510.667 </t>
  </si>
  <si>
    <t> 15.12.1988 04:00 </t>
  </si>
  <si>
    <t>2447556.514 </t>
  </si>
  <si>
    <t> 30.01.1989 00:20 </t>
  </si>
  <si>
    <t> BBS 91 </t>
  </si>
  <si>
    <t>2447579.427 </t>
  </si>
  <si>
    <t> 21.02.1989 22:14 </t>
  </si>
  <si>
    <t> -0.013 </t>
  </si>
  <si>
    <t>2447596.635 </t>
  </si>
  <si>
    <t> 11.03.1989 03:14 </t>
  </si>
  <si>
    <t>2447768.566 </t>
  </si>
  <si>
    <t> 30.08.1989 01:35 </t>
  </si>
  <si>
    <t> BBS 92 </t>
  </si>
  <si>
    <t>2447854.529 </t>
  </si>
  <si>
    <t> 24.11.1989 00:41 </t>
  </si>
  <si>
    <t> BBS 93 </t>
  </si>
  <si>
    <t>2447894.647 </t>
  </si>
  <si>
    <t> 03.01.1990 03:31 </t>
  </si>
  <si>
    <t>2447943.378 </t>
  </si>
  <si>
    <t> 20.02.1990 21:04 </t>
  </si>
  <si>
    <t> BBS 94 </t>
  </si>
  <si>
    <t>2448347.386 </t>
  </si>
  <si>
    <t> 31.03.1991 21:15 </t>
  </si>
  <si>
    <t> BBS 97 </t>
  </si>
  <si>
    <t>2448619.611 </t>
  </si>
  <si>
    <t> 29.12.1991 02:39 </t>
  </si>
  <si>
    <t> BBS 99 </t>
  </si>
  <si>
    <t>2448625.351 </t>
  </si>
  <si>
    <t> 03.01.1992 20:25 </t>
  </si>
  <si>
    <t> BBS 100 </t>
  </si>
  <si>
    <t>2448636.813 </t>
  </si>
  <si>
    <t> 15.01.1992 07:30 </t>
  </si>
  <si>
    <t> R.Hill </t>
  </si>
  <si>
    <t>2448665.458 </t>
  </si>
  <si>
    <t> 12.02.1992 22:59 </t>
  </si>
  <si>
    <t>2448682.653 </t>
  </si>
  <si>
    <t> 01.03.1992 03:40 </t>
  </si>
  <si>
    <t>2448688.388 </t>
  </si>
  <si>
    <t> 06.03.1992 21:18 </t>
  </si>
  <si>
    <t> BBS 101 </t>
  </si>
  <si>
    <t>2449390.4253 </t>
  </si>
  <si>
    <t> 06.02.1994 22:12 </t>
  </si>
  <si>
    <t> -0.0088 </t>
  </si>
  <si>
    <t>R</t>
  </si>
  <si>
    <t> G.Pajdosz&amp;J.Glenc </t>
  </si>
  <si>
    <t>IBVS 4263 </t>
  </si>
  <si>
    <t>2449390.4256 </t>
  </si>
  <si>
    <t> -0.0085 </t>
  </si>
  <si>
    <t>2449390.4263 </t>
  </si>
  <si>
    <t> 06.02.1994 22:13 </t>
  </si>
  <si>
    <t> -0.0078 </t>
  </si>
  <si>
    <t>G</t>
  </si>
  <si>
    <t>2449390.4272 </t>
  </si>
  <si>
    <t> 06.02.1994 22:15 </t>
  </si>
  <si>
    <t> -0.0069 </t>
  </si>
  <si>
    <t>U</t>
  </si>
  <si>
    <t>2449393.301 </t>
  </si>
  <si>
    <t> 09.02.1994 19:13 </t>
  </si>
  <si>
    <t> BBS 106 </t>
  </si>
  <si>
    <t>2449599.619 </t>
  </si>
  <si>
    <t> 04.09.1994 02:51 </t>
  </si>
  <si>
    <t> BBS 107 </t>
  </si>
  <si>
    <t>2449719.971 </t>
  </si>
  <si>
    <t> 02.01.1995 11:18 </t>
  </si>
  <si>
    <t> Y.Sekino </t>
  </si>
  <si>
    <t>VSB 47 </t>
  </si>
  <si>
    <t>2449817.375 </t>
  </si>
  <si>
    <t> 09.04.1995 21:00 </t>
  </si>
  <si>
    <t> BBS 109 </t>
  </si>
  <si>
    <t>2449817.389 </t>
  </si>
  <si>
    <t> 09.04.1995 21:20 </t>
  </si>
  <si>
    <t>2449983.595 </t>
  </si>
  <si>
    <t> 23.09.1995 02:16 </t>
  </si>
  <si>
    <t> BBS 110 </t>
  </si>
  <si>
    <t>2450046.6214 </t>
  </si>
  <si>
    <t> 25.11.1995 02:54 </t>
  </si>
  <si>
    <t> -0.0116 </t>
  </si>
  <si>
    <t> I.Biro </t>
  </si>
  <si>
    <t>IBVS 4340 </t>
  </si>
  <si>
    <t>2450095.3609 </t>
  </si>
  <si>
    <t> 12.01.1996 20:39 </t>
  </si>
  <si>
    <t> 0.0145 </t>
  </si>
  <si>
    <t> BRNO 32 </t>
  </si>
  <si>
    <t>2450109.685 </t>
  </si>
  <si>
    <t> 27.01.1996 04:26 </t>
  </si>
  <si>
    <t> C.Stephan </t>
  </si>
  <si>
    <t> AOEB 9 </t>
  </si>
  <si>
    <t>2450129.727 </t>
  </si>
  <si>
    <t> 16.02.1996 05:26 </t>
  </si>
  <si>
    <t>2450138.313 </t>
  </si>
  <si>
    <t> 24.02.1996 19:30 </t>
  </si>
  <si>
    <t> A.Viertel </t>
  </si>
  <si>
    <t>BAVM 93 </t>
  </si>
  <si>
    <t>2450152.651 </t>
  </si>
  <si>
    <t> 10.03.1996 03:37 </t>
  </si>
  <si>
    <t>2450158.386 </t>
  </si>
  <si>
    <t> 15.03.1996 21:15 </t>
  </si>
  <si>
    <t> BBS 111 </t>
  </si>
  <si>
    <t>2450513.704 </t>
  </si>
  <si>
    <t> 06.03.1997 04:53 </t>
  </si>
  <si>
    <t>2450519.411 </t>
  </si>
  <si>
    <t> 11.03.1997 21:51 </t>
  </si>
  <si>
    <t> -0.029 </t>
  </si>
  <si>
    <t> BBS 114 </t>
  </si>
  <si>
    <t>2450519.441 </t>
  </si>
  <si>
    <t> 11.03.1997 22:35 </t>
  </si>
  <si>
    <t>2450751.547 </t>
  </si>
  <si>
    <t> 30.10.1997 01:07 </t>
  </si>
  <si>
    <t> BBS 116 </t>
  </si>
  <si>
    <t>2450860.429 </t>
  </si>
  <si>
    <t> 15.02.1998 22:17 </t>
  </si>
  <si>
    <t> BBS 117 </t>
  </si>
  <si>
    <t>2450860.434 </t>
  </si>
  <si>
    <t> 15.02.1998 22:24 </t>
  </si>
  <si>
    <t> BBS 118 </t>
  </si>
  <si>
    <t>2450883.350 </t>
  </si>
  <si>
    <t> 10.03.1998 20:24 </t>
  </si>
  <si>
    <t>2451175.638 </t>
  </si>
  <si>
    <t> 28.12.1998 03:18 </t>
  </si>
  <si>
    <t> BBS 119 </t>
  </si>
  <si>
    <t>2451224.355 </t>
  </si>
  <si>
    <t> 14.02.1999 20:31 </t>
  </si>
  <si>
    <t> BBS 120 </t>
  </si>
  <si>
    <t>2451433.535 </t>
  </si>
  <si>
    <t> 12.09.1999 00:50 </t>
  </si>
  <si>
    <t> BBS 121 </t>
  </si>
  <si>
    <t>2451536.6918 </t>
  </si>
  <si>
    <t> 24.12.1999 04:36 </t>
  </si>
  <si>
    <t> 0.0003 </t>
  </si>
  <si>
    <t>C </t>
  </si>
  <si>
    <t>ns</t>
  </si>
  <si>
    <t> J.A.Howell </t>
  </si>
  <si>
    <t>2451579.672 </t>
  </si>
  <si>
    <t> 05.02.2000 04:07 </t>
  </si>
  <si>
    <t>2451602.602 </t>
  </si>
  <si>
    <t> 28.02.2000 02:26 </t>
  </si>
  <si>
    <t>2451609.776 </t>
  </si>
  <si>
    <t> 06.03.2000 06:37 </t>
  </si>
  <si>
    <t> R.H.Nelson </t>
  </si>
  <si>
    <t>IBVS 5040 </t>
  </si>
  <si>
    <t>2451814.643 </t>
  </si>
  <si>
    <t> 27.09.2000 03:25 </t>
  </si>
  <si>
    <t> BBS 123 </t>
  </si>
  <si>
    <t>2451874.816 </t>
  </si>
  <si>
    <t> 26.11.2000 07:35 </t>
  </si>
  <si>
    <t>2451877.687 </t>
  </si>
  <si>
    <t> 29.11.2000 04:29 </t>
  </si>
  <si>
    <t> BBS 124 </t>
  </si>
  <si>
    <t>2451940.727 </t>
  </si>
  <si>
    <t> 31.01.2001 05:26 </t>
  </si>
  <si>
    <t>2451983.707 </t>
  </si>
  <si>
    <t> 15.03.2001 04:58 </t>
  </si>
  <si>
    <t>2452224.411 </t>
  </si>
  <si>
    <t> 10.11.2001 21:51 </t>
  </si>
  <si>
    <t> BBS 127 </t>
  </si>
  <si>
    <t>2452235.8738 </t>
  </si>
  <si>
    <t> 22.11.2001 08:58 </t>
  </si>
  <si>
    <t> 0.0010 </t>
  </si>
  <si>
    <t> S.Dvorak </t>
  </si>
  <si>
    <t>2452290.315 </t>
  </si>
  <si>
    <t> 15.01.2002 19:33 </t>
  </si>
  <si>
    <t>BAVM 154 </t>
  </si>
  <si>
    <t>2452619.8506 </t>
  </si>
  <si>
    <t> 11.12.2002 08:24 </t>
  </si>
  <si>
    <t> 0.0011 </t>
  </si>
  <si>
    <t> R.Nelson </t>
  </si>
  <si>
    <t>IBVS 5371 </t>
  </si>
  <si>
    <t>2452691.491 </t>
  </si>
  <si>
    <t> 20.02.2003 23:47 </t>
  </si>
  <si>
    <t> BBS 129 </t>
  </si>
  <si>
    <t>2452731.6050 </t>
  </si>
  <si>
    <t> 02.04.2003 02:31 </t>
  </si>
  <si>
    <t>2453052.543 </t>
  </si>
  <si>
    <t> 17.02.2004 01:01 </t>
  </si>
  <si>
    <t> BBS 130 </t>
  </si>
  <si>
    <t>2453370.610 </t>
  </si>
  <si>
    <t> 31.12.2004 02:38 </t>
  </si>
  <si>
    <t>OEJV 0003 </t>
  </si>
  <si>
    <t>2454069.7914 </t>
  </si>
  <si>
    <t> 30.11.2006 06:59 </t>
  </si>
  <si>
    <t> J.Bialozynski </t>
  </si>
  <si>
    <t> AOEB 12 </t>
  </si>
  <si>
    <t>2454135.6987 </t>
  </si>
  <si>
    <t> 04.02.2007 04:46 </t>
  </si>
  <si>
    <t> 0.0012 </t>
  </si>
  <si>
    <t>2454141.4307 </t>
  </si>
  <si>
    <t> 09.02.2007 22:20 </t>
  </si>
  <si>
    <t> 0.0022 </t>
  </si>
  <si>
    <t>-I</t>
  </si>
  <si>
    <t> F.Agerer </t>
  </si>
  <si>
    <t>BAVM 186 </t>
  </si>
  <si>
    <t>2454155.7573 </t>
  </si>
  <si>
    <t> 24.02.2007 06:10 </t>
  </si>
  <si>
    <t>12512</t>
  </si>
  <si>
    <t> 0.0013 </t>
  </si>
  <si>
    <t>IBVS 5820 </t>
  </si>
  <si>
    <t>2454453.7710 </t>
  </si>
  <si>
    <t> 19.12.2007 06:30 </t>
  </si>
  <si>
    <t>12616</t>
  </si>
  <si>
    <t> 0.0033 </t>
  </si>
  <si>
    <t>JAAVSO 36(2);171 </t>
  </si>
  <si>
    <t>2454476.6932 </t>
  </si>
  <si>
    <t> 11.01.2008 04:38 </t>
  </si>
  <si>
    <t>12624</t>
  </si>
  <si>
    <t>2454519.6755 </t>
  </si>
  <si>
    <t> 23.02.2008 04:12 </t>
  </si>
  <si>
    <t>12639</t>
  </si>
  <si>
    <t> 0.0014 </t>
  </si>
  <si>
    <t>2454866.4016 </t>
  </si>
  <si>
    <t> 03.02.2009 21:38 </t>
  </si>
  <si>
    <t>12760</t>
  </si>
  <si>
    <t> 0.0023 </t>
  </si>
  <si>
    <t>BAVM 209 </t>
  </si>
  <si>
    <t>2455201.6642 </t>
  </si>
  <si>
    <t> 05.01.2010 03:56 </t>
  </si>
  <si>
    <t>12877</t>
  </si>
  <si>
    <t> 0.0018 </t>
  </si>
  <si>
    <t> R.Poklar </t>
  </si>
  <si>
    <t> JAAVSO 38;120 </t>
  </si>
  <si>
    <t>2455599.9632 </t>
  </si>
  <si>
    <t> 07.02.2011 11:07 </t>
  </si>
  <si>
    <t>13016</t>
  </si>
  <si>
    <t> -0.0034 </t>
  </si>
  <si>
    <t>cG</t>
  </si>
  <si>
    <t> K.Hirosawa </t>
  </si>
  <si>
    <t>VSB 53 </t>
  </si>
  <si>
    <t>2455946.6937 </t>
  </si>
  <si>
    <t> 20.01.2012 04:38 </t>
  </si>
  <si>
    <t>13137</t>
  </si>
  <si>
    <t> 0.0020 </t>
  </si>
  <si>
    <t> JAAVSO 41;122 </t>
  </si>
  <si>
    <t>2456221.7814 </t>
  </si>
  <si>
    <t> 21.10.2012 06:45 </t>
  </si>
  <si>
    <t>13233</t>
  </si>
  <si>
    <t> K.Menzies </t>
  </si>
  <si>
    <t>2456660.2020 </t>
  </si>
  <si>
    <t> 02.01.2014 16:50 </t>
  </si>
  <si>
    <t>13386</t>
  </si>
  <si>
    <t>Rc</t>
  </si>
  <si>
    <t> K.Shiokawa </t>
  </si>
  <si>
    <t>VSB 59 </t>
  </si>
  <si>
    <t>2456700.3172 </t>
  </si>
  <si>
    <t> 11.02.2014 19:36 </t>
  </si>
  <si>
    <t>13400</t>
  </si>
  <si>
    <t> -0.0003 </t>
  </si>
  <si>
    <t>BAVM 234 </t>
  </si>
  <si>
    <t>JAVSO..45..121</t>
  </si>
  <si>
    <t>s5</t>
  </si>
  <si>
    <t>s6</t>
  </si>
  <si>
    <t>s7</t>
  </si>
  <si>
    <t>JAVSO..47..263</t>
  </si>
  <si>
    <t>JAVSO..48..256</t>
  </si>
  <si>
    <t>JAVSO 49, 108</t>
  </si>
  <si>
    <t>JAVSO 49, 256</t>
  </si>
  <si>
    <t>JAAVSO, 50, 255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</si>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</sst>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0">
    <xf numFmtId="0" fontId="0" fillId="0" borderId="0"/>
    <xf numFmtId="3" fontId="22" fillId="2" borderId="0"/>
    <xf numFmtId="164" fontId="22" fillId="2" borderId="0"/>
    <xf numFmtId="0" fontId="22" fillId="2" borderId="0"/>
    <xf numFmtId="2" fontId="22" fillId="2" borderId="0"/>
    <xf numFmtId="0" fontId="1" fillId="2" borderId="0"/>
    <xf numFmtId="0" fontId="2" fillId="2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2" fillId="2" borderId="2"/>
  </cellStyleXfs>
  <cellXfs count="96">
    <xf numFmtId="0" fontId="0" fillId="2" borderId="0" xfId="0" applyFill="1"/>
    <xf numFmtId="0" fontId="5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4" fontId="0" fillId="2" borderId="3" xfId="0" applyNumberForma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3" fillId="2" borderId="1" xfId="0" applyFont="1" applyFill="1" applyBorder="1"/>
    <xf numFmtId="0" fontId="9" fillId="0" borderId="0" xfId="0" applyFont="1"/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4" fillId="2" borderId="7" xfId="0" applyFont="1" applyFill="1" applyBorder="1"/>
    <xf numFmtId="0" fontId="15" fillId="0" borderId="0" xfId="0" applyFont="1"/>
    <xf numFmtId="0" fontId="16" fillId="0" borderId="0" xfId="0" applyFont="1"/>
    <xf numFmtId="0" fontId="12" fillId="0" borderId="0" xfId="0" applyFont="1"/>
    <xf numFmtId="22" fontId="11" fillId="0" borderId="0" xfId="0" applyNumberFormat="1" applyFont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20" fillId="0" borderId="0" xfId="7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0" xfId="0" quotePrefix="1"/>
    <xf numFmtId="0" fontId="9" fillId="3" borderId="19" xfId="0" applyFont="1" applyFill="1" applyBorder="1" applyAlignment="1">
      <alignment horizontal="left" vertical="top" wrapText="1" indent="1"/>
    </xf>
    <xf numFmtId="0" fontId="9" fillId="3" borderId="19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right" vertical="top" wrapText="1"/>
    </xf>
    <xf numFmtId="0" fontId="20" fillId="3" borderId="19" xfId="7" applyFill="1" applyBorder="1" applyAlignment="1" applyProtection="1">
      <alignment horizontal="right" vertical="top"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1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24" fillId="0" borderId="0" xfId="8" applyFont="1" applyAlignment="1">
      <alignment horizontal="left"/>
    </xf>
    <xf numFmtId="0" fontId="24" fillId="0" borderId="0" xfId="8" applyFont="1" applyAlignment="1">
      <alignment horizontal="center"/>
    </xf>
    <xf numFmtId="0" fontId="18" fillId="0" borderId="0" xfId="0" applyFont="1" applyAlignment="1">
      <alignment wrapText="1"/>
    </xf>
    <xf numFmtId="0" fontId="9" fillId="0" borderId="0" xfId="8" applyFont="1" applyAlignment="1">
      <alignment horizontal="left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9" fillId="0" borderId="0" xfId="8" applyFont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8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left" vertical="center" wrapText="1"/>
    </xf>
    <xf numFmtId="165" fontId="25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Gem - O-C Diagr.</a:t>
            </a:r>
          </a:p>
        </c:rich>
      </c:tx>
      <c:layout>
        <c:manualLayout>
          <c:xMode val="edge"/>
          <c:yMode val="edge"/>
          <c:x val="0.3800298062593144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16552593422541"/>
          <c:y val="0.20000741839414304"/>
          <c:w val="0.74785129105648251"/>
          <c:h val="0.5230963250308355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Active!$H$21:$H$962</c:f>
              <c:numCache>
                <c:formatCode>General</c:formatCode>
                <c:ptCount val="942"/>
                <c:pt idx="0">
                  <c:v>1.140000000668806E-2</c:v>
                </c:pt>
                <c:pt idx="1">
                  <c:v>-4.0493599994078977E-2</c:v>
                </c:pt>
                <c:pt idx="2">
                  <c:v>3.0092000051809009E-3</c:v>
                </c:pt>
                <c:pt idx="3">
                  <c:v>2.0484000015130732E-3</c:v>
                </c:pt>
                <c:pt idx="4">
                  <c:v>1.3048400003754068E-2</c:v>
                </c:pt>
                <c:pt idx="5">
                  <c:v>9.5512000043527223E-3</c:v>
                </c:pt>
                <c:pt idx="6">
                  <c:v>1.0551200004556449E-2</c:v>
                </c:pt>
                <c:pt idx="7">
                  <c:v>2.0551200002955738E-2</c:v>
                </c:pt>
                <c:pt idx="8">
                  <c:v>5.4000003729015589E-5</c:v>
                </c:pt>
                <c:pt idx="9">
                  <c:v>1.5070800003741169E-2</c:v>
                </c:pt>
                <c:pt idx="10">
                  <c:v>1.2233200002810918E-2</c:v>
                </c:pt>
                <c:pt idx="11">
                  <c:v>2.255600003991276E-3</c:v>
                </c:pt>
                <c:pt idx="12">
                  <c:v>-8.2247999962419271E-3</c:v>
                </c:pt>
                <c:pt idx="13">
                  <c:v>-2.2023999954399187E-3</c:v>
                </c:pt>
                <c:pt idx="14">
                  <c:v>-3.6547999952745158E-3</c:v>
                </c:pt>
                <c:pt idx="15">
                  <c:v>-1.4118399994913489E-2</c:v>
                </c:pt>
                <c:pt idx="16">
                  <c:v>2.3844000024837442E-3</c:v>
                </c:pt>
                <c:pt idx="17">
                  <c:v>5.887200004508486E-3</c:v>
                </c:pt>
                <c:pt idx="18">
                  <c:v>1.0111200004757848E-2</c:v>
                </c:pt>
                <c:pt idx="19">
                  <c:v>1.0150400001293747E-2</c:v>
                </c:pt>
                <c:pt idx="20">
                  <c:v>-1.0346799997932976E-2</c:v>
                </c:pt>
                <c:pt idx="21">
                  <c:v>1.4737200006493367E-2</c:v>
                </c:pt>
                <c:pt idx="22">
                  <c:v>5.9220000039204024E-3</c:v>
                </c:pt>
                <c:pt idx="23">
                  <c:v>4.9444000069343019E-3</c:v>
                </c:pt>
                <c:pt idx="24">
                  <c:v>7.4864000016532373E-3</c:v>
                </c:pt>
                <c:pt idx="25">
                  <c:v>8.0228000042552594E-3</c:v>
                </c:pt>
                <c:pt idx="26">
                  <c:v>9.0228000044589862E-3</c:v>
                </c:pt>
                <c:pt idx="27">
                  <c:v>1.1045200000808109E-2</c:v>
                </c:pt>
                <c:pt idx="28">
                  <c:v>1.3050800003838958E-2</c:v>
                </c:pt>
                <c:pt idx="29">
                  <c:v>7.5536000040301587E-3</c:v>
                </c:pt>
                <c:pt idx="30">
                  <c:v>5.8392000064486638E-3</c:v>
                </c:pt>
                <c:pt idx="31">
                  <c:v>3.5880000359611586E-4</c:v>
                </c:pt>
                <c:pt idx="32">
                  <c:v>5.8616000060283113E-3</c:v>
                </c:pt>
                <c:pt idx="33">
                  <c:v>1.1900800003786571E-2</c:v>
                </c:pt>
                <c:pt idx="34">
                  <c:v>9.9232000029587653E-3</c:v>
                </c:pt>
                <c:pt idx="35">
                  <c:v>5.442800003947923E-3</c:v>
                </c:pt>
                <c:pt idx="36">
                  <c:v>1.1945600002945866E-2</c:v>
                </c:pt>
                <c:pt idx="37">
                  <c:v>1.296800000636722E-2</c:v>
                </c:pt>
                <c:pt idx="38">
                  <c:v>4.9848000016936567E-3</c:v>
                </c:pt>
                <c:pt idx="39">
                  <c:v>1.5672400004405063E-2</c:v>
                </c:pt>
                <c:pt idx="40">
                  <c:v>2.6892000023508444E-3</c:v>
                </c:pt>
                <c:pt idx="41">
                  <c:v>6.1920000043755863E-3</c:v>
                </c:pt>
                <c:pt idx="42">
                  <c:v>2.1694800001569092E-2</c:v>
                </c:pt>
                <c:pt idx="43">
                  <c:v>7.231200004753191E-3</c:v>
                </c:pt>
                <c:pt idx="44">
                  <c:v>6.7340000059630256E-3</c:v>
                </c:pt>
                <c:pt idx="45">
                  <c:v>1.2236800004757242E-2</c:v>
                </c:pt>
                <c:pt idx="46">
                  <c:v>1.4704000004712725E-2</c:v>
                </c:pt>
                <c:pt idx="47">
                  <c:v>-5.5239999997866107E-2</c:v>
                </c:pt>
                <c:pt idx="48">
                  <c:v>3.9330000003246823E-2</c:v>
                </c:pt>
                <c:pt idx="49">
                  <c:v>2.8358000003208872E-2</c:v>
                </c:pt>
                <c:pt idx="50">
                  <c:v>9.3748000035702717E-3</c:v>
                </c:pt>
                <c:pt idx="51">
                  <c:v>1.7622400002437644E-2</c:v>
                </c:pt>
                <c:pt idx="52">
                  <c:v>1.7812800000683637E-2</c:v>
                </c:pt>
                <c:pt idx="53">
                  <c:v>7.3772000032477081E-3</c:v>
                </c:pt>
                <c:pt idx="54">
                  <c:v>1.7377200005284976E-2</c:v>
                </c:pt>
                <c:pt idx="55">
                  <c:v>6.8800000044575427E-3</c:v>
                </c:pt>
                <c:pt idx="56">
                  <c:v>2.3433200003637467E-2</c:v>
                </c:pt>
                <c:pt idx="57">
                  <c:v>1.2438800004019868E-2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E-4B83-BF26-85E44CDE29D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Active!$I$21:$I$962</c:f>
              <c:numCache>
                <c:formatCode>General</c:formatCode>
                <c:ptCount val="942"/>
                <c:pt idx="58">
                  <c:v>-4.3079999959445558E-3</c:v>
                </c:pt>
                <c:pt idx="59">
                  <c:v>-4.944439999962924E-2</c:v>
                </c:pt>
                <c:pt idx="60">
                  <c:v>1.3370000007853378E-2</c:v>
                </c:pt>
                <c:pt idx="61">
                  <c:v>5.7694800008903258E-2</c:v>
                </c:pt>
                <c:pt idx="62">
                  <c:v>1.0432800001581199E-2</c:v>
                </c:pt>
                <c:pt idx="63">
                  <c:v>7.0028000045567751E-3</c:v>
                </c:pt>
                <c:pt idx="64">
                  <c:v>1.6058800007158425E-2</c:v>
                </c:pt>
                <c:pt idx="65">
                  <c:v>1.2809200001356658E-2</c:v>
                </c:pt>
                <c:pt idx="66">
                  <c:v>6.4083999968715943E-3</c:v>
                </c:pt>
                <c:pt idx="67">
                  <c:v>9.4700000045122579E-3</c:v>
                </c:pt>
                <c:pt idx="68">
                  <c:v>5.9181200005696155E-2</c:v>
                </c:pt>
                <c:pt idx="69">
                  <c:v>1.1723200004780665E-2</c:v>
                </c:pt>
                <c:pt idx="70">
                  <c:v>5.2427599999646191E-2</c:v>
                </c:pt>
                <c:pt idx="71">
                  <c:v>-2.2655199994915165E-2</c:v>
                </c:pt>
                <c:pt idx="72">
                  <c:v>5.0909200006572064E-2</c:v>
                </c:pt>
                <c:pt idx="73">
                  <c:v>-2.3587999996379949E-2</c:v>
                </c:pt>
                <c:pt idx="74">
                  <c:v>-4.0683999977773055E-3</c:v>
                </c:pt>
                <c:pt idx="75">
                  <c:v>-4.8340399996959604E-2</c:v>
                </c:pt>
                <c:pt idx="76">
                  <c:v>5.6820000027073547E-3</c:v>
                </c:pt>
                <c:pt idx="77">
                  <c:v>1.7973200003325474E-2</c:v>
                </c:pt>
                <c:pt idx="78">
                  <c:v>5.4787999979453161E-3</c:v>
                </c:pt>
                <c:pt idx="79">
                  <c:v>1.2428000001818873E-2</c:v>
                </c:pt>
                <c:pt idx="80">
                  <c:v>6.4390000006824266E-2</c:v>
                </c:pt>
                <c:pt idx="81">
                  <c:v>-4.27376000006916E-2</c:v>
                </c:pt>
                <c:pt idx="85">
                  <c:v>1.0298400004103314E-2</c:v>
                </c:pt>
                <c:pt idx="87">
                  <c:v>1.6368000004149508E-2</c:v>
                </c:pt>
                <c:pt idx="89">
                  <c:v>1.5949200002069119E-2</c:v>
                </c:pt>
                <c:pt idx="90">
                  <c:v>1.1326400002872106E-2</c:v>
                </c:pt>
                <c:pt idx="91">
                  <c:v>1.0782400007883552E-2</c:v>
                </c:pt>
                <c:pt idx="92">
                  <c:v>9.0736000056494959E-3</c:v>
                </c:pt>
                <c:pt idx="93">
                  <c:v>1.1182000002008863E-2</c:v>
                </c:pt>
                <c:pt idx="94">
                  <c:v>1.8593200002214871E-2</c:v>
                </c:pt>
                <c:pt idx="95">
                  <c:v>1.1096000009274576E-2</c:v>
                </c:pt>
                <c:pt idx="96">
                  <c:v>4.7096000009332784E-2</c:v>
                </c:pt>
                <c:pt idx="97">
                  <c:v>8.6156000033952296E-3</c:v>
                </c:pt>
                <c:pt idx="98">
                  <c:v>6.1352000047918409E-3</c:v>
                </c:pt>
                <c:pt idx="99">
                  <c:v>8.6716000005253591E-3</c:v>
                </c:pt>
                <c:pt idx="100">
                  <c:v>1.2337600004684646E-2</c:v>
                </c:pt>
                <c:pt idx="101">
                  <c:v>6.4431999999214895E-3</c:v>
                </c:pt>
                <c:pt idx="102">
                  <c:v>9.9628000098164193E-3</c:v>
                </c:pt>
                <c:pt idx="103">
                  <c:v>1.1488000003737397E-2</c:v>
                </c:pt>
                <c:pt idx="104">
                  <c:v>1.3504800001101103E-2</c:v>
                </c:pt>
                <c:pt idx="105">
                  <c:v>6.0300000041024759E-3</c:v>
                </c:pt>
                <c:pt idx="106">
                  <c:v>5.7960000049206428E-3</c:v>
                </c:pt>
                <c:pt idx="107">
                  <c:v>1.6343600007530767E-2</c:v>
                </c:pt>
                <c:pt idx="108">
                  <c:v>1.8631999992066994E-3</c:v>
                </c:pt>
                <c:pt idx="109">
                  <c:v>9.8632000008365139E-3</c:v>
                </c:pt>
                <c:pt idx="110">
                  <c:v>6.7516000053728931E-3</c:v>
                </c:pt>
                <c:pt idx="111">
                  <c:v>4.1544000050635077E-3</c:v>
                </c:pt>
                <c:pt idx="112">
                  <c:v>9.154400002444163E-3</c:v>
                </c:pt>
                <c:pt idx="113">
                  <c:v>4.9652000016067177E-3</c:v>
                </c:pt>
                <c:pt idx="114">
                  <c:v>9.4848000007914379E-3</c:v>
                </c:pt>
                <c:pt idx="115">
                  <c:v>7.0940000005066395E-3</c:v>
                </c:pt>
                <c:pt idx="116">
                  <c:v>8.3180000074207783E-3</c:v>
                </c:pt>
                <c:pt idx="117">
                  <c:v>1.0843200005183462E-2</c:v>
                </c:pt>
                <c:pt idx="118">
                  <c:v>1.2904800001706462E-2</c:v>
                </c:pt>
                <c:pt idx="119">
                  <c:v>6.092000039643608E-4</c:v>
                </c:pt>
                <c:pt idx="120">
                  <c:v>5.7324000081280246E-3</c:v>
                </c:pt>
                <c:pt idx="121">
                  <c:v>1.2252000007720198E-2</c:v>
                </c:pt>
                <c:pt idx="122">
                  <c:v>1.0280000002239831E-2</c:v>
                </c:pt>
                <c:pt idx="123">
                  <c:v>1.3794000005873386E-2</c:v>
                </c:pt>
                <c:pt idx="124">
                  <c:v>1.1822000000393018E-2</c:v>
                </c:pt>
                <c:pt idx="125">
                  <c:v>6.1132000046200119E-3</c:v>
                </c:pt>
                <c:pt idx="126">
                  <c:v>8.169200002157595E-3</c:v>
                </c:pt>
                <c:pt idx="127">
                  <c:v>6.3372000004164875E-3</c:v>
                </c:pt>
                <c:pt idx="128">
                  <c:v>1.0398800004622899E-2</c:v>
                </c:pt>
                <c:pt idx="129">
                  <c:v>7.9408000019611791E-3</c:v>
                </c:pt>
                <c:pt idx="130">
                  <c:v>9.9464000013540499E-3</c:v>
                </c:pt>
                <c:pt idx="131">
                  <c:v>1.0946400005195756E-2</c:v>
                </c:pt>
                <c:pt idx="132">
                  <c:v>5.9856000007130206E-3</c:v>
                </c:pt>
                <c:pt idx="133">
                  <c:v>5.0080000000889413E-3</c:v>
                </c:pt>
                <c:pt idx="134">
                  <c:v>1.200799999787705E-2</c:v>
                </c:pt>
                <c:pt idx="135">
                  <c:v>1.6293600005155895E-2</c:v>
                </c:pt>
                <c:pt idx="136">
                  <c:v>6.7964000045321882E-3</c:v>
                </c:pt>
                <c:pt idx="137">
                  <c:v>3.2992000051308423E-3</c:v>
                </c:pt>
                <c:pt idx="138">
                  <c:v>1.1299200006760657E-2</c:v>
                </c:pt>
                <c:pt idx="139">
                  <c:v>7.3440000051050447E-3</c:v>
                </c:pt>
                <c:pt idx="140">
                  <c:v>6.3552000065101311E-3</c:v>
                </c:pt>
                <c:pt idx="141">
                  <c:v>7.3552000030758791E-3</c:v>
                </c:pt>
                <c:pt idx="142">
                  <c:v>1.9405600003665313E-2</c:v>
                </c:pt>
                <c:pt idx="143">
                  <c:v>3.1100000051083043E-3</c:v>
                </c:pt>
                <c:pt idx="144">
                  <c:v>2.2646400007943157E-2</c:v>
                </c:pt>
                <c:pt idx="145">
                  <c:v>-2.3144000006141141E-3</c:v>
                </c:pt>
                <c:pt idx="146">
                  <c:v>1.8696800005272962E-2</c:v>
                </c:pt>
                <c:pt idx="147">
                  <c:v>1.9696800009114668E-2</c:v>
                </c:pt>
                <c:pt idx="148">
                  <c:v>2.89840000186814E-3</c:v>
                </c:pt>
                <c:pt idx="149">
                  <c:v>9.8240000079385936E-4</c:v>
                </c:pt>
                <c:pt idx="150">
                  <c:v>1.5999199997168034E-2</c:v>
                </c:pt>
                <c:pt idx="151">
                  <c:v>5.9444000071380287E-3</c:v>
                </c:pt>
                <c:pt idx="152">
                  <c:v>-2.5289599994721357E-2</c:v>
                </c:pt>
                <c:pt idx="153">
                  <c:v>1.2716000004729722E-2</c:v>
                </c:pt>
                <c:pt idx="154">
                  <c:v>6.7552000036812387E-3</c:v>
                </c:pt>
                <c:pt idx="155">
                  <c:v>9.2692000034730881E-3</c:v>
                </c:pt>
                <c:pt idx="156">
                  <c:v>8.7720000010449439E-3</c:v>
                </c:pt>
                <c:pt idx="157">
                  <c:v>-6.8599999940488487E-4</c:v>
                </c:pt>
                <c:pt idx="158">
                  <c:v>2.4314000002050307E-2</c:v>
                </c:pt>
                <c:pt idx="159">
                  <c:v>6.5492000067024492E-3</c:v>
                </c:pt>
                <c:pt idx="160">
                  <c:v>7.063200006086845E-3</c:v>
                </c:pt>
                <c:pt idx="161">
                  <c:v>6.1080000086803921E-3</c:v>
                </c:pt>
                <c:pt idx="162">
                  <c:v>-4.8695999939809553E-3</c:v>
                </c:pt>
                <c:pt idx="163">
                  <c:v>1.014720000239322E-2</c:v>
                </c:pt>
                <c:pt idx="164">
                  <c:v>1.1315200004901271E-2</c:v>
                </c:pt>
                <c:pt idx="165">
                  <c:v>9.3992000038269907E-3</c:v>
                </c:pt>
                <c:pt idx="166">
                  <c:v>1.0438400000566617E-2</c:v>
                </c:pt>
                <c:pt idx="167">
                  <c:v>2.798600000096485E-2</c:v>
                </c:pt>
                <c:pt idx="168">
                  <c:v>8.8079999841284007E-4</c:v>
                </c:pt>
                <c:pt idx="169">
                  <c:v>3.6468000034801662E-3</c:v>
                </c:pt>
                <c:pt idx="170">
                  <c:v>1.2652400007937104E-2</c:v>
                </c:pt>
                <c:pt idx="171">
                  <c:v>1.2663600005907938E-2</c:v>
                </c:pt>
                <c:pt idx="172">
                  <c:v>2.6915999987977557E-3</c:v>
                </c:pt>
                <c:pt idx="173">
                  <c:v>4.7084000034374185E-3</c:v>
                </c:pt>
                <c:pt idx="174">
                  <c:v>8.7140000032377429E-3</c:v>
                </c:pt>
                <c:pt idx="179">
                  <c:v>9.4028000021353364E-3</c:v>
                </c:pt>
                <c:pt idx="180">
                  <c:v>1.1604400002397597E-2</c:v>
                </c:pt>
                <c:pt idx="181">
                  <c:v>1.2721999999484979E-2</c:v>
                </c:pt>
                <c:pt idx="182">
                  <c:v>-1.0182799996982794E-2</c:v>
                </c:pt>
                <c:pt idx="183">
                  <c:v>3.8172000058693811E-3</c:v>
                </c:pt>
                <c:pt idx="184">
                  <c:v>1.0979600003338419E-2</c:v>
                </c:pt>
                <c:pt idx="187">
                  <c:v>1.9102799997199327E-2</c:v>
                </c:pt>
                <c:pt idx="188">
                  <c:v>2.6224000030197203E-3</c:v>
                </c:pt>
                <c:pt idx="189">
                  <c:v>-7.8691999951843172E-3</c:v>
                </c:pt>
                <c:pt idx="190">
                  <c:v>2.6447999989613891E-3</c:v>
                </c:pt>
                <c:pt idx="191">
                  <c:v>6.6503999987617135E-3</c:v>
                </c:pt>
                <c:pt idx="192">
                  <c:v>2.9976000005262904E-3</c:v>
                </c:pt>
                <c:pt idx="193">
                  <c:v>-2.0996799998101778E-2</c:v>
                </c:pt>
                <c:pt idx="194">
                  <c:v>9.0032000007340685E-3</c:v>
                </c:pt>
                <c:pt idx="195">
                  <c:v>9.7299999979441054E-3</c:v>
                </c:pt>
                <c:pt idx="196">
                  <c:v>2.8364000027067959E-3</c:v>
                </c:pt>
                <c:pt idx="197">
                  <c:v>7.8364000073634088E-3</c:v>
                </c:pt>
                <c:pt idx="198">
                  <c:v>-1.4119999832473695E-4</c:v>
                </c:pt>
                <c:pt idx="199">
                  <c:v>7.1443999986513518E-3</c:v>
                </c:pt>
                <c:pt idx="200">
                  <c:v>1.0692000003473368E-2</c:v>
                </c:pt>
                <c:pt idx="201">
                  <c:v>9.3964000043342821E-3</c:v>
                </c:pt>
                <c:pt idx="203">
                  <c:v>6.0392000013962388E-3</c:v>
                </c:pt>
                <c:pt idx="204">
                  <c:v>1.2061599998560268E-2</c:v>
                </c:pt>
                <c:pt idx="205">
                  <c:v>2.2318600000289734E-2</c:v>
                </c:pt>
                <c:pt idx="207">
                  <c:v>6.2687999961781316E-3</c:v>
                </c:pt>
                <c:pt idx="208">
                  <c:v>3.8276000050245784E-3</c:v>
                </c:pt>
                <c:pt idx="209">
                  <c:v>9.3304000038187951E-3</c:v>
                </c:pt>
                <c:pt idx="210">
                  <c:v>8.3920000033685938E-3</c:v>
                </c:pt>
                <c:pt idx="211">
                  <c:v>5.9340000079828314E-3</c:v>
                </c:pt>
                <c:pt idx="212">
                  <c:v>8.169200002157595E-3</c:v>
                </c:pt>
                <c:pt idx="214">
                  <c:v>5.7336000027135015E-3</c:v>
                </c:pt>
                <c:pt idx="216">
                  <c:v>1.2125600005674642E-2</c:v>
                </c:pt>
                <c:pt idx="217">
                  <c:v>9.1648000088753179E-3</c:v>
                </c:pt>
                <c:pt idx="218">
                  <c:v>1.1478400003397837E-2</c:v>
                </c:pt>
                <c:pt idx="219">
                  <c:v>8.2892000064020976E-3</c:v>
                </c:pt>
                <c:pt idx="233">
                  <c:v>9.503599998424761E-3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2E-4B83-BF26-85E44CDE29D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Active!$J$21:$J$962</c:f>
              <c:numCache>
                <c:formatCode>General</c:formatCode>
                <c:ptCount val="942"/>
                <c:pt idx="82">
                  <c:v>7.4152000015601516E-3</c:v>
                </c:pt>
                <c:pt idx="83">
                  <c:v>7.8035999977146275E-3</c:v>
                </c:pt>
                <c:pt idx="84">
                  <c:v>6.7484000028343871E-3</c:v>
                </c:pt>
                <c:pt idx="86">
                  <c:v>1.0498400006326847E-2</c:v>
                </c:pt>
                <c:pt idx="88">
                  <c:v>9.5492000036756508E-3</c:v>
                </c:pt>
                <c:pt idx="175">
                  <c:v>-7.9999999434221536E-4</c:v>
                </c:pt>
                <c:pt idx="176">
                  <c:v>-4.999999946448952E-4</c:v>
                </c:pt>
                <c:pt idx="177">
                  <c:v>2.0000000222353265E-4</c:v>
                </c:pt>
                <c:pt idx="178">
                  <c:v>1.1000000013154931E-3</c:v>
                </c:pt>
                <c:pt idx="185">
                  <c:v>-3.5587999955168925E-3</c:v>
                </c:pt>
                <c:pt idx="186">
                  <c:v>2.2488800001156051E-2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2E-4B83-BF26-85E44CDE29D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Active!$K$21:$K$962</c:f>
              <c:numCache>
                <c:formatCode>General</c:formatCode>
                <c:ptCount val="942"/>
                <c:pt idx="202">
                  <c:v>8.2972000018344261E-3</c:v>
                </c:pt>
                <c:pt idx="206">
                  <c:v>2.2688600096444134E-2</c:v>
                </c:pt>
                <c:pt idx="213">
                  <c:v>8.9804000017466024E-3</c:v>
                </c:pt>
                <c:pt idx="215">
                  <c:v>9.1556000043055974E-3</c:v>
                </c:pt>
                <c:pt idx="220">
                  <c:v>8.3724000069196336E-3</c:v>
                </c:pt>
                <c:pt idx="221">
                  <c:v>9.2368000041460618E-3</c:v>
                </c:pt>
                <c:pt idx="222">
                  <c:v>1.0242399999697227E-2</c:v>
                </c:pt>
                <c:pt idx="223">
                  <c:v>9.3563999980688095E-3</c:v>
                </c:pt>
                <c:pt idx="224">
                  <c:v>1.1347600004228298E-2</c:v>
                </c:pt>
                <c:pt idx="225">
                  <c:v>9.5700000019860454E-3</c:v>
                </c:pt>
                <c:pt idx="226">
                  <c:v>9.4119999994290993E-3</c:v>
                </c:pt>
                <c:pt idx="227">
                  <c:v>1.0350800002925098E-2</c:v>
                </c:pt>
                <c:pt idx="228">
                  <c:v>9.7784000026877038E-3</c:v>
                </c:pt>
                <c:pt idx="229">
                  <c:v>4.6675999983563088E-3</c:v>
                </c:pt>
                <c:pt idx="230">
                  <c:v>1.000640000711428E-2</c:v>
                </c:pt>
                <c:pt idx="231">
                  <c:v>9.9752000023727305E-3</c:v>
                </c:pt>
                <c:pt idx="232">
                  <c:v>1.0075199999846518E-2</c:v>
                </c:pt>
                <c:pt idx="234">
                  <c:v>7.7428000004147179E-3</c:v>
                </c:pt>
                <c:pt idx="235">
                  <c:v>1.0451200003444683E-2</c:v>
                </c:pt>
                <c:pt idx="236">
                  <c:v>1.1073200003011152E-2</c:v>
                </c:pt>
                <c:pt idx="237">
                  <c:v>1.1839599996164907E-2</c:v>
                </c:pt>
                <c:pt idx="238">
                  <c:v>1.0764800004835706E-2</c:v>
                </c:pt>
                <c:pt idx="239">
                  <c:v>1.0890000005019829E-2</c:v>
                </c:pt>
                <c:pt idx="240">
                  <c:v>1.0729200002970174E-2</c:v>
                </c:pt>
                <c:pt idx="241">
                  <c:v>1.053200000023935E-2</c:v>
                </c:pt>
                <c:pt idx="242">
                  <c:v>1.2956800004758406E-2</c:v>
                </c:pt>
                <c:pt idx="243">
                  <c:v>9.4600000011269003E-3</c:v>
                </c:pt>
                <c:pt idx="244">
                  <c:v>1.0329600001568906E-2</c:v>
                </c:pt>
                <c:pt idx="245">
                  <c:v>9.8340000040479936E-3</c:v>
                </c:pt>
                <c:pt idx="246">
                  <c:v>1.1362800003553275E-2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2E-4B83-BF26-85E44CDE29D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Active!$L$21:$L$962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2E-4B83-BF26-85E44CDE29D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Active!$M$21:$M$962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2E-4B83-BF26-85E44CDE29D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Active!$N$21:$N$962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2E-4B83-BF26-85E44CDE29D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-11250</c:v>
                </c:pt>
                <c:pt idx="1">
                  <c:v>-11212</c:v>
                </c:pt>
                <c:pt idx="2">
                  <c:v>-11211</c:v>
                </c:pt>
                <c:pt idx="3">
                  <c:v>-11197</c:v>
                </c:pt>
                <c:pt idx="4">
                  <c:v>-11197</c:v>
                </c:pt>
                <c:pt idx="5">
                  <c:v>-11196</c:v>
                </c:pt>
                <c:pt idx="6">
                  <c:v>-11196</c:v>
                </c:pt>
                <c:pt idx="7">
                  <c:v>-11196</c:v>
                </c:pt>
                <c:pt idx="8">
                  <c:v>-11195</c:v>
                </c:pt>
                <c:pt idx="9">
                  <c:v>-11189</c:v>
                </c:pt>
                <c:pt idx="10">
                  <c:v>-11131</c:v>
                </c:pt>
                <c:pt idx="11">
                  <c:v>-11123</c:v>
                </c:pt>
                <c:pt idx="12">
                  <c:v>-11116</c:v>
                </c:pt>
                <c:pt idx="13">
                  <c:v>-11108</c:v>
                </c:pt>
                <c:pt idx="14">
                  <c:v>-11091</c:v>
                </c:pt>
                <c:pt idx="15">
                  <c:v>-11078</c:v>
                </c:pt>
                <c:pt idx="16">
                  <c:v>-11077</c:v>
                </c:pt>
                <c:pt idx="17">
                  <c:v>-11076</c:v>
                </c:pt>
                <c:pt idx="18">
                  <c:v>-10996</c:v>
                </c:pt>
                <c:pt idx="19">
                  <c:v>-10982</c:v>
                </c:pt>
                <c:pt idx="20">
                  <c:v>-10981</c:v>
                </c:pt>
                <c:pt idx="21">
                  <c:v>-10951</c:v>
                </c:pt>
                <c:pt idx="22">
                  <c:v>-10885</c:v>
                </c:pt>
                <c:pt idx="23">
                  <c:v>-10877</c:v>
                </c:pt>
                <c:pt idx="24">
                  <c:v>-10862</c:v>
                </c:pt>
                <c:pt idx="25">
                  <c:v>-10849</c:v>
                </c:pt>
                <c:pt idx="26">
                  <c:v>-10849</c:v>
                </c:pt>
                <c:pt idx="27">
                  <c:v>-10841</c:v>
                </c:pt>
                <c:pt idx="28">
                  <c:v>-10839</c:v>
                </c:pt>
                <c:pt idx="29">
                  <c:v>-10838</c:v>
                </c:pt>
                <c:pt idx="30">
                  <c:v>-10736</c:v>
                </c:pt>
                <c:pt idx="31">
                  <c:v>-10729</c:v>
                </c:pt>
                <c:pt idx="32">
                  <c:v>-10728</c:v>
                </c:pt>
                <c:pt idx="33">
                  <c:v>-10714</c:v>
                </c:pt>
                <c:pt idx="34">
                  <c:v>-10706</c:v>
                </c:pt>
                <c:pt idx="35">
                  <c:v>-10699</c:v>
                </c:pt>
                <c:pt idx="36">
                  <c:v>-10698</c:v>
                </c:pt>
                <c:pt idx="37">
                  <c:v>-10690</c:v>
                </c:pt>
                <c:pt idx="38">
                  <c:v>-10684</c:v>
                </c:pt>
                <c:pt idx="39">
                  <c:v>-10617</c:v>
                </c:pt>
                <c:pt idx="40">
                  <c:v>-10611</c:v>
                </c:pt>
                <c:pt idx="41">
                  <c:v>-10610</c:v>
                </c:pt>
                <c:pt idx="42">
                  <c:v>-10609</c:v>
                </c:pt>
                <c:pt idx="43">
                  <c:v>-10596</c:v>
                </c:pt>
                <c:pt idx="44">
                  <c:v>-10595</c:v>
                </c:pt>
                <c:pt idx="45">
                  <c:v>-10594</c:v>
                </c:pt>
                <c:pt idx="46">
                  <c:v>-7570</c:v>
                </c:pt>
                <c:pt idx="47">
                  <c:v>-7550</c:v>
                </c:pt>
                <c:pt idx="48">
                  <c:v>-7525</c:v>
                </c:pt>
                <c:pt idx="49">
                  <c:v>-7515</c:v>
                </c:pt>
                <c:pt idx="50">
                  <c:v>-7509</c:v>
                </c:pt>
                <c:pt idx="51">
                  <c:v>-7242</c:v>
                </c:pt>
                <c:pt idx="52">
                  <c:v>-7174</c:v>
                </c:pt>
                <c:pt idx="53">
                  <c:v>-7151</c:v>
                </c:pt>
                <c:pt idx="54">
                  <c:v>-7151</c:v>
                </c:pt>
                <c:pt idx="55">
                  <c:v>-7150</c:v>
                </c:pt>
                <c:pt idx="56">
                  <c:v>-7131</c:v>
                </c:pt>
                <c:pt idx="57">
                  <c:v>-7129</c:v>
                </c:pt>
                <c:pt idx="58">
                  <c:v>-6860</c:v>
                </c:pt>
                <c:pt idx="59">
                  <c:v>-6373</c:v>
                </c:pt>
                <c:pt idx="60">
                  <c:v>-5725</c:v>
                </c:pt>
                <c:pt idx="61">
                  <c:v>-5609</c:v>
                </c:pt>
                <c:pt idx="62">
                  <c:v>-5524</c:v>
                </c:pt>
                <c:pt idx="63">
                  <c:v>-5499</c:v>
                </c:pt>
                <c:pt idx="64">
                  <c:v>-5479</c:v>
                </c:pt>
                <c:pt idx="65">
                  <c:v>-5211</c:v>
                </c:pt>
                <c:pt idx="66">
                  <c:v>-4997</c:v>
                </c:pt>
                <c:pt idx="67">
                  <c:v>-4975</c:v>
                </c:pt>
                <c:pt idx="68">
                  <c:v>-4721</c:v>
                </c:pt>
                <c:pt idx="69">
                  <c:v>-4706</c:v>
                </c:pt>
                <c:pt idx="70">
                  <c:v>-4633</c:v>
                </c:pt>
                <c:pt idx="71">
                  <c:v>-4484</c:v>
                </c:pt>
                <c:pt idx="72">
                  <c:v>-4461</c:v>
                </c:pt>
                <c:pt idx="73">
                  <c:v>-4460</c:v>
                </c:pt>
                <c:pt idx="74">
                  <c:v>-4453</c:v>
                </c:pt>
                <c:pt idx="75">
                  <c:v>-4193</c:v>
                </c:pt>
                <c:pt idx="76">
                  <c:v>-4185</c:v>
                </c:pt>
                <c:pt idx="77">
                  <c:v>-4081</c:v>
                </c:pt>
                <c:pt idx="78">
                  <c:v>-3829</c:v>
                </c:pt>
                <c:pt idx="79">
                  <c:v>-3740</c:v>
                </c:pt>
                <c:pt idx="80">
                  <c:v>-3575</c:v>
                </c:pt>
                <c:pt idx="81">
                  <c:v>-3442</c:v>
                </c:pt>
                <c:pt idx="82">
                  <c:v>-3316</c:v>
                </c:pt>
                <c:pt idx="83">
                  <c:v>-3213</c:v>
                </c:pt>
                <c:pt idx="84">
                  <c:v>-3197</c:v>
                </c:pt>
                <c:pt idx="85">
                  <c:v>-3072</c:v>
                </c:pt>
                <c:pt idx="86">
                  <c:v>-3072</c:v>
                </c:pt>
                <c:pt idx="87">
                  <c:v>-2690</c:v>
                </c:pt>
                <c:pt idx="88">
                  <c:v>-2661</c:v>
                </c:pt>
                <c:pt idx="89">
                  <c:v>-2661</c:v>
                </c:pt>
                <c:pt idx="90">
                  <c:v>-2562</c:v>
                </c:pt>
                <c:pt idx="91">
                  <c:v>-2542</c:v>
                </c:pt>
                <c:pt idx="92">
                  <c:v>-2438</c:v>
                </c:pt>
                <c:pt idx="93">
                  <c:v>-2435</c:v>
                </c:pt>
                <c:pt idx="94">
                  <c:v>-2431</c:v>
                </c:pt>
                <c:pt idx="95">
                  <c:v>-2430</c:v>
                </c:pt>
                <c:pt idx="96">
                  <c:v>-2430</c:v>
                </c:pt>
                <c:pt idx="97">
                  <c:v>-2423</c:v>
                </c:pt>
                <c:pt idx="98">
                  <c:v>-2416</c:v>
                </c:pt>
                <c:pt idx="99">
                  <c:v>-2403</c:v>
                </c:pt>
                <c:pt idx="100">
                  <c:v>-2308</c:v>
                </c:pt>
                <c:pt idx="101">
                  <c:v>-2306</c:v>
                </c:pt>
                <c:pt idx="102">
                  <c:v>-2299</c:v>
                </c:pt>
                <c:pt idx="103">
                  <c:v>-2290</c:v>
                </c:pt>
                <c:pt idx="104">
                  <c:v>-2284</c:v>
                </c:pt>
                <c:pt idx="105">
                  <c:v>-2275</c:v>
                </c:pt>
                <c:pt idx="106">
                  <c:v>-2180</c:v>
                </c:pt>
                <c:pt idx="107">
                  <c:v>-2163</c:v>
                </c:pt>
                <c:pt idx="108">
                  <c:v>-2156</c:v>
                </c:pt>
                <c:pt idx="109">
                  <c:v>-2156</c:v>
                </c:pt>
                <c:pt idx="110">
                  <c:v>-2053</c:v>
                </c:pt>
                <c:pt idx="111">
                  <c:v>-2052</c:v>
                </c:pt>
                <c:pt idx="112">
                  <c:v>-2052</c:v>
                </c:pt>
                <c:pt idx="113">
                  <c:v>-1941</c:v>
                </c:pt>
                <c:pt idx="114">
                  <c:v>-1934</c:v>
                </c:pt>
                <c:pt idx="115">
                  <c:v>-1895</c:v>
                </c:pt>
                <c:pt idx="116">
                  <c:v>-1815</c:v>
                </c:pt>
                <c:pt idx="117">
                  <c:v>-1806</c:v>
                </c:pt>
                <c:pt idx="118">
                  <c:v>-1784</c:v>
                </c:pt>
                <c:pt idx="119">
                  <c:v>-1711</c:v>
                </c:pt>
                <c:pt idx="120">
                  <c:v>-1667</c:v>
                </c:pt>
                <c:pt idx="121">
                  <c:v>-1660</c:v>
                </c:pt>
                <c:pt idx="122">
                  <c:v>-1650</c:v>
                </c:pt>
                <c:pt idx="123">
                  <c:v>-1645</c:v>
                </c:pt>
                <c:pt idx="124">
                  <c:v>-1635</c:v>
                </c:pt>
                <c:pt idx="125">
                  <c:v>-1531</c:v>
                </c:pt>
                <c:pt idx="126">
                  <c:v>-1511</c:v>
                </c:pt>
                <c:pt idx="127">
                  <c:v>-1451</c:v>
                </c:pt>
                <c:pt idx="128">
                  <c:v>-1429</c:v>
                </c:pt>
                <c:pt idx="129">
                  <c:v>-1414</c:v>
                </c:pt>
                <c:pt idx="130">
                  <c:v>-1412</c:v>
                </c:pt>
                <c:pt idx="131">
                  <c:v>-1412</c:v>
                </c:pt>
                <c:pt idx="132">
                  <c:v>-1398</c:v>
                </c:pt>
                <c:pt idx="133">
                  <c:v>-1390</c:v>
                </c:pt>
                <c:pt idx="134">
                  <c:v>-1390</c:v>
                </c:pt>
                <c:pt idx="135">
                  <c:v>-1288</c:v>
                </c:pt>
                <c:pt idx="136">
                  <c:v>-1287</c:v>
                </c:pt>
                <c:pt idx="137">
                  <c:v>-1286</c:v>
                </c:pt>
                <c:pt idx="138">
                  <c:v>-1286</c:v>
                </c:pt>
                <c:pt idx="139">
                  <c:v>-1270</c:v>
                </c:pt>
                <c:pt idx="140">
                  <c:v>-1266</c:v>
                </c:pt>
                <c:pt idx="141">
                  <c:v>-1266</c:v>
                </c:pt>
                <c:pt idx="142">
                  <c:v>-1248</c:v>
                </c:pt>
                <c:pt idx="143">
                  <c:v>-1175</c:v>
                </c:pt>
                <c:pt idx="144">
                  <c:v>-1162</c:v>
                </c:pt>
                <c:pt idx="145">
                  <c:v>-1148</c:v>
                </c:pt>
                <c:pt idx="146">
                  <c:v>-1144</c:v>
                </c:pt>
                <c:pt idx="147">
                  <c:v>-1144</c:v>
                </c:pt>
                <c:pt idx="148">
                  <c:v>-1072</c:v>
                </c:pt>
                <c:pt idx="149">
                  <c:v>-1042</c:v>
                </c:pt>
                <c:pt idx="150">
                  <c:v>-1036</c:v>
                </c:pt>
                <c:pt idx="151">
                  <c:v>-877</c:v>
                </c:pt>
                <c:pt idx="152">
                  <c:v>-782</c:v>
                </c:pt>
                <c:pt idx="153">
                  <c:v>-780</c:v>
                </c:pt>
                <c:pt idx="154">
                  <c:v>-766</c:v>
                </c:pt>
                <c:pt idx="155">
                  <c:v>-761</c:v>
                </c:pt>
                <c:pt idx="156">
                  <c:v>-760</c:v>
                </c:pt>
                <c:pt idx="157">
                  <c:v>-745</c:v>
                </c:pt>
                <c:pt idx="158">
                  <c:v>-745</c:v>
                </c:pt>
                <c:pt idx="159">
                  <c:v>-661</c:v>
                </c:pt>
                <c:pt idx="160">
                  <c:v>-656</c:v>
                </c:pt>
                <c:pt idx="161">
                  <c:v>-640</c:v>
                </c:pt>
                <c:pt idx="162">
                  <c:v>-632</c:v>
                </c:pt>
                <c:pt idx="163">
                  <c:v>-626</c:v>
                </c:pt>
                <c:pt idx="164">
                  <c:v>-566</c:v>
                </c:pt>
                <c:pt idx="165">
                  <c:v>-536</c:v>
                </c:pt>
                <c:pt idx="166">
                  <c:v>-522</c:v>
                </c:pt>
                <c:pt idx="167">
                  <c:v>-505</c:v>
                </c:pt>
                <c:pt idx="168">
                  <c:v>-364</c:v>
                </c:pt>
                <c:pt idx="169">
                  <c:v>-269</c:v>
                </c:pt>
                <c:pt idx="170">
                  <c:v>-267</c:v>
                </c:pt>
                <c:pt idx="171">
                  <c:v>-263</c:v>
                </c:pt>
                <c:pt idx="172">
                  <c:v>-253</c:v>
                </c:pt>
                <c:pt idx="173">
                  <c:v>-247</c:v>
                </c:pt>
                <c:pt idx="174">
                  <c:v>-245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73</c:v>
                </c:pt>
                <c:pt idx="181">
                  <c:v>115</c:v>
                </c:pt>
                <c:pt idx="182">
                  <c:v>149</c:v>
                </c:pt>
                <c:pt idx="183">
                  <c:v>149</c:v>
                </c:pt>
                <c:pt idx="184">
                  <c:v>207</c:v>
                </c:pt>
                <c:pt idx="185">
                  <c:v>229</c:v>
                </c:pt>
                <c:pt idx="186">
                  <c:v>246</c:v>
                </c:pt>
                <c:pt idx="187">
                  <c:v>251</c:v>
                </c:pt>
                <c:pt idx="188">
                  <c:v>258</c:v>
                </c:pt>
                <c:pt idx="189">
                  <c:v>261</c:v>
                </c:pt>
                <c:pt idx="190">
                  <c:v>266</c:v>
                </c:pt>
                <c:pt idx="191">
                  <c:v>268</c:v>
                </c:pt>
                <c:pt idx="192">
                  <c:v>392</c:v>
                </c:pt>
                <c:pt idx="193">
                  <c:v>394</c:v>
                </c:pt>
                <c:pt idx="194">
                  <c:v>394</c:v>
                </c:pt>
                <c:pt idx="195">
                  <c:v>475</c:v>
                </c:pt>
                <c:pt idx="196">
                  <c:v>513</c:v>
                </c:pt>
                <c:pt idx="197">
                  <c:v>513</c:v>
                </c:pt>
                <c:pt idx="198">
                  <c:v>521</c:v>
                </c:pt>
                <c:pt idx="199">
                  <c:v>623</c:v>
                </c:pt>
                <c:pt idx="200">
                  <c:v>640</c:v>
                </c:pt>
                <c:pt idx="201">
                  <c:v>713</c:v>
                </c:pt>
                <c:pt idx="202">
                  <c:v>749</c:v>
                </c:pt>
                <c:pt idx="203">
                  <c:v>764</c:v>
                </c:pt>
                <c:pt idx="204">
                  <c:v>772</c:v>
                </c:pt>
                <c:pt idx="205">
                  <c:v>774.5</c:v>
                </c:pt>
                <c:pt idx="206">
                  <c:v>774.5</c:v>
                </c:pt>
                <c:pt idx="207">
                  <c:v>846</c:v>
                </c:pt>
                <c:pt idx="208">
                  <c:v>867</c:v>
                </c:pt>
                <c:pt idx="209">
                  <c:v>868</c:v>
                </c:pt>
                <c:pt idx="210">
                  <c:v>890</c:v>
                </c:pt>
                <c:pt idx="211">
                  <c:v>905</c:v>
                </c:pt>
                <c:pt idx="212">
                  <c:v>989</c:v>
                </c:pt>
                <c:pt idx="213">
                  <c:v>993</c:v>
                </c:pt>
                <c:pt idx="214">
                  <c:v>1012</c:v>
                </c:pt>
                <c:pt idx="215">
                  <c:v>1127</c:v>
                </c:pt>
                <c:pt idx="216">
                  <c:v>1152</c:v>
                </c:pt>
                <c:pt idx="217">
                  <c:v>1166</c:v>
                </c:pt>
                <c:pt idx="218">
                  <c:v>1278</c:v>
                </c:pt>
                <c:pt idx="219">
                  <c:v>1389</c:v>
                </c:pt>
                <c:pt idx="220">
                  <c:v>1633</c:v>
                </c:pt>
                <c:pt idx="221">
                  <c:v>1656</c:v>
                </c:pt>
                <c:pt idx="222">
                  <c:v>1658</c:v>
                </c:pt>
                <c:pt idx="223">
                  <c:v>1663</c:v>
                </c:pt>
                <c:pt idx="224">
                  <c:v>1767</c:v>
                </c:pt>
                <c:pt idx="225">
                  <c:v>1775</c:v>
                </c:pt>
                <c:pt idx="226">
                  <c:v>1790</c:v>
                </c:pt>
                <c:pt idx="227">
                  <c:v>1911</c:v>
                </c:pt>
                <c:pt idx="228">
                  <c:v>2028</c:v>
                </c:pt>
                <c:pt idx="229">
                  <c:v>2167</c:v>
                </c:pt>
                <c:pt idx="230">
                  <c:v>2288</c:v>
                </c:pt>
                <c:pt idx="231">
                  <c:v>2384</c:v>
                </c:pt>
                <c:pt idx="232">
                  <c:v>2384</c:v>
                </c:pt>
                <c:pt idx="233">
                  <c:v>2537</c:v>
                </c:pt>
                <c:pt idx="234">
                  <c:v>2551</c:v>
                </c:pt>
                <c:pt idx="235">
                  <c:v>2804</c:v>
                </c:pt>
                <c:pt idx="236">
                  <c:v>2919</c:v>
                </c:pt>
                <c:pt idx="237">
                  <c:v>3157</c:v>
                </c:pt>
                <c:pt idx="238">
                  <c:v>3166</c:v>
                </c:pt>
                <c:pt idx="239">
                  <c:v>3175</c:v>
                </c:pt>
                <c:pt idx="240">
                  <c:v>3189</c:v>
                </c:pt>
                <c:pt idx="241">
                  <c:v>3190</c:v>
                </c:pt>
                <c:pt idx="242">
                  <c:v>3306</c:v>
                </c:pt>
                <c:pt idx="243">
                  <c:v>3450</c:v>
                </c:pt>
                <c:pt idx="244">
                  <c:v>3582</c:v>
                </c:pt>
                <c:pt idx="245">
                  <c:v>3655</c:v>
                </c:pt>
                <c:pt idx="246">
                  <c:v>3701</c:v>
                </c:pt>
              </c:numCache>
            </c:numRef>
          </c:xVal>
          <c:yVal>
            <c:numRef>
              <c:f>Active!$O$21:$O$962</c:f>
              <c:numCache>
                <c:formatCode>General</c:formatCode>
                <c:ptCount val="942"/>
                <c:pt idx="0">
                  <c:v>-7.9539825481494877E-4</c:v>
                </c:pt>
                <c:pt idx="1">
                  <c:v>-7.6732811876866012E-4</c:v>
                </c:pt>
                <c:pt idx="2">
                  <c:v>-7.6658943097796754E-4</c:v>
                </c:pt>
                <c:pt idx="3">
                  <c:v>-7.5624780190828179E-4</c:v>
                </c:pt>
                <c:pt idx="4">
                  <c:v>-7.5624780190828179E-4</c:v>
                </c:pt>
                <c:pt idx="5">
                  <c:v>-7.5550911411759094E-4</c:v>
                </c:pt>
                <c:pt idx="6">
                  <c:v>-7.5550911411759094E-4</c:v>
                </c:pt>
                <c:pt idx="7">
                  <c:v>-7.5550911411759094E-4</c:v>
                </c:pt>
                <c:pt idx="8">
                  <c:v>-7.5477042632689836E-4</c:v>
                </c:pt>
                <c:pt idx="9">
                  <c:v>-7.5033829958274807E-4</c:v>
                </c:pt>
                <c:pt idx="10">
                  <c:v>-7.0749440772262164E-4</c:v>
                </c:pt>
                <c:pt idx="11">
                  <c:v>-7.0158490539708792E-4</c:v>
                </c:pt>
                <c:pt idx="12">
                  <c:v>-6.9641409086224505E-4</c:v>
                </c:pt>
                <c:pt idx="13">
                  <c:v>-6.9050458853671132E-4</c:v>
                </c:pt>
                <c:pt idx="14">
                  <c:v>-6.7794689609494956E-4</c:v>
                </c:pt>
                <c:pt idx="15">
                  <c:v>-6.683439548159564E-4</c:v>
                </c:pt>
                <c:pt idx="16">
                  <c:v>-6.6760526702526381E-4</c:v>
                </c:pt>
                <c:pt idx="17">
                  <c:v>-6.6686657923457297E-4</c:v>
                </c:pt>
                <c:pt idx="18">
                  <c:v>-6.0777155597922707E-4</c:v>
                </c:pt>
                <c:pt idx="19">
                  <c:v>-5.9742992690954132E-4</c:v>
                </c:pt>
                <c:pt idx="20">
                  <c:v>-5.9669123911885048E-4</c:v>
                </c:pt>
                <c:pt idx="21">
                  <c:v>-5.7453060539809555E-4</c:v>
                </c:pt>
                <c:pt idx="22">
                  <c:v>-5.257772112124354E-4</c:v>
                </c:pt>
                <c:pt idx="23">
                  <c:v>-5.1986770888689995E-4</c:v>
                </c:pt>
                <c:pt idx="24">
                  <c:v>-5.0878739202652335E-4</c:v>
                </c:pt>
                <c:pt idx="25">
                  <c:v>-4.9918445074753019E-4</c:v>
                </c:pt>
                <c:pt idx="26">
                  <c:v>-4.9918445074753019E-4</c:v>
                </c:pt>
                <c:pt idx="27">
                  <c:v>-4.9327494842199473E-4</c:v>
                </c:pt>
                <c:pt idx="28">
                  <c:v>-4.917975728406113E-4</c:v>
                </c:pt>
                <c:pt idx="29">
                  <c:v>-4.9105888504992045E-4</c:v>
                </c:pt>
                <c:pt idx="30">
                  <c:v>-4.1571273039935509E-4</c:v>
                </c:pt>
                <c:pt idx="31">
                  <c:v>-4.1054191586451221E-4</c:v>
                </c:pt>
                <c:pt idx="32">
                  <c:v>-4.0980322807381963E-4</c:v>
                </c:pt>
                <c:pt idx="33">
                  <c:v>-3.9946159900413388E-4</c:v>
                </c:pt>
                <c:pt idx="34">
                  <c:v>-3.9355209667860016E-4</c:v>
                </c:pt>
                <c:pt idx="35">
                  <c:v>-3.8838128214375729E-4</c:v>
                </c:pt>
                <c:pt idx="36">
                  <c:v>-3.876425943530647E-4</c:v>
                </c:pt>
                <c:pt idx="37">
                  <c:v>-3.8173309202753098E-4</c:v>
                </c:pt>
                <c:pt idx="38">
                  <c:v>-3.7730096528338069E-4</c:v>
                </c:pt>
                <c:pt idx="39">
                  <c:v>-3.2780888330702796E-4</c:v>
                </c:pt>
                <c:pt idx="40">
                  <c:v>-3.2337675656287767E-4</c:v>
                </c:pt>
                <c:pt idx="41">
                  <c:v>-3.2263806877218509E-4</c:v>
                </c:pt>
                <c:pt idx="42">
                  <c:v>-3.2189938098149424E-4</c:v>
                </c:pt>
                <c:pt idx="43">
                  <c:v>-3.1229643970249934E-4</c:v>
                </c:pt>
                <c:pt idx="44">
                  <c:v>-3.1155775191180849E-4</c:v>
                </c:pt>
                <c:pt idx="45">
                  <c:v>-3.1081906412111591E-4</c:v>
                </c:pt>
                <c:pt idx="46">
                  <c:v>1.9229728149309389E-3</c:v>
                </c:pt>
                <c:pt idx="47">
                  <c:v>1.9377465707447758E-3</c:v>
                </c:pt>
                <c:pt idx="48">
                  <c:v>1.9562137655120704E-3</c:v>
                </c:pt>
                <c:pt idx="49">
                  <c:v>1.9636006434189893E-3</c:v>
                </c:pt>
                <c:pt idx="50">
                  <c:v>1.9680327701631396E-3</c:v>
                </c:pt>
                <c:pt idx="51">
                  <c:v>2.1652624102778554E-3</c:v>
                </c:pt>
                <c:pt idx="52">
                  <c:v>2.2154931800448989E-3</c:v>
                </c:pt>
                <c:pt idx="53">
                  <c:v>2.232482999230811E-3</c:v>
                </c:pt>
                <c:pt idx="54">
                  <c:v>2.232482999230811E-3</c:v>
                </c:pt>
                <c:pt idx="55">
                  <c:v>2.2332216870215027E-3</c:v>
                </c:pt>
                <c:pt idx="56">
                  <c:v>2.247256755044647E-3</c:v>
                </c:pt>
                <c:pt idx="57">
                  <c:v>2.2487341306260305E-3</c:v>
                </c:pt>
                <c:pt idx="58">
                  <c:v>2.4474411463221296E-3</c:v>
                </c:pt>
                <c:pt idx="59">
                  <c:v>2.8071821003890444E-3</c:v>
                </c:pt>
                <c:pt idx="60">
                  <c:v>3.2858517887573418E-3</c:v>
                </c:pt>
                <c:pt idx="61">
                  <c:v>3.3715395724775929E-3</c:v>
                </c:pt>
                <c:pt idx="62">
                  <c:v>3.4343280346863974E-3</c:v>
                </c:pt>
                <c:pt idx="63">
                  <c:v>3.4527952294536928E-3</c:v>
                </c:pt>
                <c:pt idx="64">
                  <c:v>3.4675689852675289E-3</c:v>
                </c:pt>
                <c:pt idx="65">
                  <c:v>3.6655373131729363E-3</c:v>
                </c:pt>
                <c:pt idx="66">
                  <c:v>3.8236165003809851E-3</c:v>
                </c:pt>
                <c:pt idx="67">
                  <c:v>3.839867631776205E-3</c:v>
                </c:pt>
                <c:pt idx="68">
                  <c:v>4.0274943306119262E-3</c:v>
                </c:pt>
                <c:pt idx="69">
                  <c:v>4.0385746474723037E-3</c:v>
                </c:pt>
                <c:pt idx="70">
                  <c:v>4.0924988561928067E-3</c:v>
                </c:pt>
                <c:pt idx="71">
                  <c:v>4.2025633370058879E-3</c:v>
                </c:pt>
                <c:pt idx="72">
                  <c:v>4.2195531561917991E-3</c:v>
                </c:pt>
                <c:pt idx="73">
                  <c:v>4.2202918439824908E-3</c:v>
                </c:pt>
                <c:pt idx="74">
                  <c:v>4.2254626585173337E-3</c:v>
                </c:pt>
                <c:pt idx="75">
                  <c:v>4.4175214840972057E-3</c:v>
                </c:pt>
                <c:pt idx="76">
                  <c:v>4.4234309864227411E-3</c:v>
                </c:pt>
                <c:pt idx="77">
                  <c:v>4.5002545166546899E-3</c:v>
                </c:pt>
                <c:pt idx="78">
                  <c:v>4.6864038399090282E-3</c:v>
                </c:pt>
                <c:pt idx="79">
                  <c:v>4.7521470532805995E-3</c:v>
                </c:pt>
                <c:pt idx="80">
                  <c:v>4.8740305387447499E-3</c:v>
                </c:pt>
                <c:pt idx="81">
                  <c:v>4.972276014906761E-3</c:v>
                </c:pt>
                <c:pt idx="82">
                  <c:v>5.0653506765339302E-3</c:v>
                </c:pt>
                <c:pt idx="83">
                  <c:v>5.1414355189751872E-3</c:v>
                </c:pt>
                <c:pt idx="84">
                  <c:v>5.1532545236262564E-3</c:v>
                </c:pt>
                <c:pt idx="85">
                  <c:v>5.2455904974627338E-3</c:v>
                </c:pt>
                <c:pt idx="86">
                  <c:v>5.2455904974627338E-3</c:v>
                </c:pt>
                <c:pt idx="87">
                  <c:v>5.5277692335070072E-3</c:v>
                </c:pt>
                <c:pt idx="88">
                  <c:v>5.5491911794370704E-3</c:v>
                </c:pt>
                <c:pt idx="89">
                  <c:v>5.5491911794370704E-3</c:v>
                </c:pt>
                <c:pt idx="90">
                  <c:v>5.6223212707155606E-3</c:v>
                </c:pt>
                <c:pt idx="91">
                  <c:v>5.6370950265293967E-3</c:v>
                </c:pt>
                <c:pt idx="92">
                  <c:v>5.7139185567613455E-3</c:v>
                </c:pt>
                <c:pt idx="93">
                  <c:v>5.7161346201334215E-3</c:v>
                </c:pt>
                <c:pt idx="94">
                  <c:v>5.7190893712961884E-3</c:v>
                </c:pt>
                <c:pt idx="95">
                  <c:v>5.7198280590868801E-3</c:v>
                </c:pt>
                <c:pt idx="96">
                  <c:v>5.7198280590868801E-3</c:v>
                </c:pt>
                <c:pt idx="97">
                  <c:v>5.7249988736217229E-3</c:v>
                </c:pt>
                <c:pt idx="98">
                  <c:v>5.7301696881565658E-3</c:v>
                </c:pt>
                <c:pt idx="99">
                  <c:v>5.739772629435559E-3</c:v>
                </c:pt>
                <c:pt idx="100">
                  <c:v>5.8099479695512823E-3</c:v>
                </c:pt>
                <c:pt idx="101">
                  <c:v>5.8114253451326658E-3</c:v>
                </c:pt>
                <c:pt idx="102">
                  <c:v>5.8165961596675086E-3</c:v>
                </c:pt>
                <c:pt idx="103">
                  <c:v>5.823244349783735E-3</c:v>
                </c:pt>
                <c:pt idx="104">
                  <c:v>5.8276764765278852E-3</c:v>
                </c:pt>
                <c:pt idx="105">
                  <c:v>5.8343246666441115E-3</c:v>
                </c:pt>
                <c:pt idx="106">
                  <c:v>5.904500006759834E-3</c:v>
                </c:pt>
                <c:pt idx="107">
                  <c:v>5.9170576992015958E-3</c:v>
                </c:pt>
                <c:pt idx="108">
                  <c:v>5.9222285137364378E-3</c:v>
                </c:pt>
                <c:pt idx="109">
                  <c:v>5.9222285137364378E-3</c:v>
                </c:pt>
                <c:pt idx="110">
                  <c:v>5.9983133561776949E-3</c:v>
                </c:pt>
                <c:pt idx="111">
                  <c:v>5.9990520439683875E-3</c:v>
                </c:pt>
                <c:pt idx="112">
                  <c:v>5.9990520439683875E-3</c:v>
                </c:pt>
                <c:pt idx="113">
                  <c:v>6.0810463887351791E-3</c:v>
                </c:pt>
                <c:pt idx="114">
                  <c:v>6.086217203270022E-3</c:v>
                </c:pt>
                <c:pt idx="115">
                  <c:v>6.1150260271070024E-3</c:v>
                </c:pt>
                <c:pt idx="116">
                  <c:v>6.1741210503623474E-3</c:v>
                </c:pt>
                <c:pt idx="117">
                  <c:v>6.1807692404785737E-3</c:v>
                </c:pt>
                <c:pt idx="118">
                  <c:v>6.197020371873794E-3</c:v>
                </c:pt>
                <c:pt idx="119">
                  <c:v>6.2509445805942971E-3</c:v>
                </c:pt>
                <c:pt idx="120">
                  <c:v>6.2834468433847369E-3</c:v>
                </c:pt>
                <c:pt idx="121">
                  <c:v>6.2886176579195797E-3</c:v>
                </c:pt>
                <c:pt idx="122">
                  <c:v>6.2960045358264978E-3</c:v>
                </c:pt>
                <c:pt idx="123">
                  <c:v>6.2996979747799563E-3</c:v>
                </c:pt>
                <c:pt idx="124">
                  <c:v>6.3070848526868752E-3</c:v>
                </c:pt>
                <c:pt idx="125">
                  <c:v>6.383908382918824E-3</c:v>
                </c:pt>
                <c:pt idx="126">
                  <c:v>6.3986821387326601E-3</c:v>
                </c:pt>
                <c:pt idx="127">
                  <c:v>6.443003406174169E-3</c:v>
                </c:pt>
                <c:pt idx="128">
                  <c:v>6.4592545375693894E-3</c:v>
                </c:pt>
                <c:pt idx="129">
                  <c:v>6.470334854429766E-3</c:v>
                </c:pt>
                <c:pt idx="130">
                  <c:v>6.4718122300111503E-3</c:v>
                </c:pt>
                <c:pt idx="131">
                  <c:v>6.4718122300111503E-3</c:v>
                </c:pt>
                <c:pt idx="132">
                  <c:v>6.4821538590808352E-3</c:v>
                </c:pt>
                <c:pt idx="133">
                  <c:v>6.4880633614063706E-3</c:v>
                </c:pt>
                <c:pt idx="134">
                  <c:v>6.4880633614063706E-3</c:v>
                </c:pt>
                <c:pt idx="135">
                  <c:v>6.5634095160569351E-3</c:v>
                </c:pt>
                <c:pt idx="136">
                  <c:v>6.5641482038476268E-3</c:v>
                </c:pt>
                <c:pt idx="137">
                  <c:v>6.5648868916383194E-3</c:v>
                </c:pt>
                <c:pt idx="138">
                  <c:v>6.5648868916383194E-3</c:v>
                </c:pt>
                <c:pt idx="139">
                  <c:v>6.5767058962893886E-3</c:v>
                </c:pt>
                <c:pt idx="140">
                  <c:v>6.5796606474521555E-3</c:v>
                </c:pt>
                <c:pt idx="141">
                  <c:v>6.5796606474521555E-3</c:v>
                </c:pt>
                <c:pt idx="142">
                  <c:v>6.5929570276846081E-3</c:v>
                </c:pt>
                <c:pt idx="143">
                  <c:v>6.6468812364051111E-3</c:v>
                </c:pt>
                <c:pt idx="144">
                  <c:v>6.6564841776841042E-3</c:v>
                </c:pt>
                <c:pt idx="145">
                  <c:v>6.66682580675379E-3</c:v>
                </c:pt>
                <c:pt idx="146">
                  <c:v>6.6697805579165569E-3</c:v>
                </c:pt>
                <c:pt idx="147">
                  <c:v>6.6697805579165569E-3</c:v>
                </c:pt>
                <c:pt idx="148">
                  <c:v>6.7229660788463682E-3</c:v>
                </c:pt>
                <c:pt idx="149">
                  <c:v>6.7451267125671222E-3</c:v>
                </c:pt>
                <c:pt idx="150">
                  <c:v>6.7495588393112734E-3</c:v>
                </c:pt>
                <c:pt idx="151">
                  <c:v>6.8670101980312726E-3</c:v>
                </c:pt>
                <c:pt idx="152">
                  <c:v>6.9371855381469951E-3</c:v>
                </c:pt>
                <c:pt idx="153">
                  <c:v>6.9386629137283785E-3</c:v>
                </c:pt>
                <c:pt idx="154">
                  <c:v>6.9490045427980643E-3</c:v>
                </c:pt>
                <c:pt idx="155">
                  <c:v>6.9526979817515228E-3</c:v>
                </c:pt>
                <c:pt idx="156">
                  <c:v>6.9534366695422154E-3</c:v>
                </c:pt>
                <c:pt idx="157">
                  <c:v>6.964516986402592E-3</c:v>
                </c:pt>
                <c:pt idx="158">
                  <c:v>6.964516986402592E-3</c:v>
                </c:pt>
                <c:pt idx="159">
                  <c:v>7.0265667608207048E-3</c:v>
                </c:pt>
                <c:pt idx="160">
                  <c:v>7.0302601997741642E-3</c:v>
                </c:pt>
                <c:pt idx="161">
                  <c:v>7.0420792044252334E-3</c:v>
                </c:pt>
                <c:pt idx="162">
                  <c:v>7.047988706750768E-3</c:v>
                </c:pt>
                <c:pt idx="163">
                  <c:v>7.0524208334949183E-3</c:v>
                </c:pt>
                <c:pt idx="164">
                  <c:v>7.0967421009364273E-3</c:v>
                </c:pt>
                <c:pt idx="165">
                  <c:v>7.1189027346571822E-3</c:v>
                </c:pt>
                <c:pt idx="166">
                  <c:v>7.1292443637268679E-3</c:v>
                </c:pt>
                <c:pt idx="167">
                  <c:v>7.1418020561686288E-3</c:v>
                </c:pt>
                <c:pt idx="168">
                  <c:v>7.2459570346561746E-3</c:v>
                </c:pt>
                <c:pt idx="169">
                  <c:v>7.316132374771897E-3</c:v>
                </c:pt>
                <c:pt idx="170">
                  <c:v>7.3176097503532813E-3</c:v>
                </c:pt>
                <c:pt idx="171">
                  <c:v>7.3205645015160482E-3</c:v>
                </c:pt>
                <c:pt idx="172">
                  <c:v>7.3279513794229662E-3</c:v>
                </c:pt>
                <c:pt idx="173">
                  <c:v>7.3323835061671174E-3</c:v>
                </c:pt>
                <c:pt idx="174">
                  <c:v>7.3338608817485008E-3</c:v>
                </c:pt>
                <c:pt idx="175">
                  <c:v>7.5148393904679962E-3</c:v>
                </c:pt>
                <c:pt idx="176">
                  <c:v>7.5148393904679962E-3</c:v>
                </c:pt>
                <c:pt idx="177">
                  <c:v>7.5148393904679962E-3</c:v>
                </c:pt>
                <c:pt idx="178">
                  <c:v>7.5148393904679962E-3</c:v>
                </c:pt>
                <c:pt idx="179">
                  <c:v>7.5155780782586879E-3</c:v>
                </c:pt>
                <c:pt idx="180">
                  <c:v>7.5687635991884992E-3</c:v>
                </c:pt>
                <c:pt idx="181">
                  <c:v>7.5997884863975556E-3</c:v>
                </c:pt>
                <c:pt idx="182">
                  <c:v>7.6249038712810774E-3</c:v>
                </c:pt>
                <c:pt idx="183">
                  <c:v>7.6249038712810774E-3</c:v>
                </c:pt>
                <c:pt idx="184">
                  <c:v>7.6677477631412021E-3</c:v>
                </c:pt>
                <c:pt idx="185">
                  <c:v>7.6839988945364224E-3</c:v>
                </c:pt>
                <c:pt idx="186">
                  <c:v>7.6965565869781833E-3</c:v>
                </c:pt>
                <c:pt idx="187">
                  <c:v>7.7002500259316427E-3</c:v>
                </c:pt>
                <c:pt idx="188">
                  <c:v>7.7054208404664848E-3</c:v>
                </c:pt>
                <c:pt idx="189">
                  <c:v>7.7076369038385608E-3</c:v>
                </c:pt>
                <c:pt idx="190">
                  <c:v>7.7113303427920193E-3</c:v>
                </c:pt>
                <c:pt idx="191">
                  <c:v>7.7128077183734036E-3</c:v>
                </c:pt>
                <c:pt idx="192">
                  <c:v>7.8044050044191885E-3</c:v>
                </c:pt>
                <c:pt idx="193">
                  <c:v>7.8058823800005719E-3</c:v>
                </c:pt>
                <c:pt idx="194">
                  <c:v>7.8058823800005719E-3</c:v>
                </c:pt>
                <c:pt idx="195">
                  <c:v>7.8657160910466095E-3</c:v>
                </c:pt>
                <c:pt idx="196">
                  <c:v>7.8937862270928982E-3</c:v>
                </c:pt>
                <c:pt idx="197">
                  <c:v>7.8937862270928982E-3</c:v>
                </c:pt>
                <c:pt idx="198">
                  <c:v>7.8996957294184336E-3</c:v>
                </c:pt>
                <c:pt idx="199">
                  <c:v>7.975041884068999E-3</c:v>
                </c:pt>
                <c:pt idx="200">
                  <c:v>7.987599576510759E-3</c:v>
                </c:pt>
                <c:pt idx="201">
                  <c:v>8.041523785231262E-3</c:v>
                </c:pt>
                <c:pt idx="202">
                  <c:v>8.0681165456961672E-3</c:v>
                </c:pt>
                <c:pt idx="203">
                  <c:v>8.0791968625565438E-3</c:v>
                </c:pt>
                <c:pt idx="204">
                  <c:v>8.0851063648820793E-3</c:v>
                </c:pt>
                <c:pt idx="205">
                  <c:v>8.086953084358809E-3</c:v>
                </c:pt>
                <c:pt idx="206">
                  <c:v>8.086953084358809E-3</c:v>
                </c:pt>
                <c:pt idx="207">
                  <c:v>8.1397692613932732E-3</c:v>
                </c:pt>
                <c:pt idx="208">
                  <c:v>8.1552817049978018E-3</c:v>
                </c:pt>
                <c:pt idx="209">
                  <c:v>8.1560203927884944E-3</c:v>
                </c:pt>
                <c:pt idx="210">
                  <c:v>8.1722715241837138E-3</c:v>
                </c:pt>
                <c:pt idx="211">
                  <c:v>8.1833518410440904E-3</c:v>
                </c:pt>
                <c:pt idx="212">
                  <c:v>8.2454016154622032E-3</c:v>
                </c:pt>
                <c:pt idx="213">
                  <c:v>8.2483563666249701E-3</c:v>
                </c:pt>
                <c:pt idx="214">
                  <c:v>8.2623914346481152E-3</c:v>
                </c:pt>
                <c:pt idx="215">
                  <c:v>8.3473405305776738E-3</c:v>
                </c:pt>
                <c:pt idx="216">
                  <c:v>8.3658077253449693E-3</c:v>
                </c:pt>
                <c:pt idx="217">
                  <c:v>8.376149354414655E-3</c:v>
                </c:pt>
                <c:pt idx="218">
                  <c:v>8.4588823869721393E-3</c:v>
                </c:pt>
                <c:pt idx="219">
                  <c:v>8.5408767317389309E-3</c:v>
                </c:pt>
                <c:pt idx="220">
                  <c:v>8.7211165526677337E-3</c:v>
                </c:pt>
                <c:pt idx="221">
                  <c:v>8.7381063718536458E-3</c:v>
                </c:pt>
                <c:pt idx="222">
                  <c:v>8.7395837474350292E-3</c:v>
                </c:pt>
                <c:pt idx="223">
                  <c:v>8.7432771863884887E-3</c:v>
                </c:pt>
                <c:pt idx="224">
                  <c:v>8.8201007166204375E-3</c:v>
                </c:pt>
                <c:pt idx="225">
                  <c:v>8.8260102189459712E-3</c:v>
                </c:pt>
                <c:pt idx="226">
                  <c:v>8.8370905358063495E-3</c:v>
                </c:pt>
                <c:pt idx="227">
                  <c:v>8.9264717584800583E-3</c:v>
                </c:pt>
                <c:pt idx="228">
                  <c:v>9.012898229991002E-3</c:v>
                </c:pt>
                <c:pt idx="229">
                  <c:v>9.1155758328971652E-3</c:v>
                </c:pt>
                <c:pt idx="230">
                  <c:v>9.204957055570874E-3</c:v>
                </c:pt>
                <c:pt idx="231">
                  <c:v>9.2758710834772891E-3</c:v>
                </c:pt>
                <c:pt idx="232">
                  <c:v>9.2758710834772891E-3</c:v>
                </c:pt>
                <c:pt idx="233">
                  <c:v>9.3888903154531363E-3</c:v>
                </c:pt>
                <c:pt idx="234">
                  <c:v>9.399231944522822E-3</c:v>
                </c:pt>
                <c:pt idx="235">
                  <c:v>9.5861199555678511E-3</c:v>
                </c:pt>
                <c:pt idx="236">
                  <c:v>9.6710690514974114E-3</c:v>
                </c:pt>
                <c:pt idx="237">
                  <c:v>9.8468767456820639E-3</c:v>
                </c:pt>
                <c:pt idx="238">
                  <c:v>9.8535249357982902E-3</c:v>
                </c:pt>
                <c:pt idx="239">
                  <c:v>9.8601731259145165E-3</c:v>
                </c:pt>
                <c:pt idx="240">
                  <c:v>9.8705147549842023E-3</c:v>
                </c:pt>
                <c:pt idx="241">
                  <c:v>9.8712534427748931E-3</c:v>
                </c:pt>
                <c:pt idx="242">
                  <c:v>9.9569412264951442E-3</c:v>
                </c:pt>
                <c:pt idx="243">
                  <c:v>1.0063312268354767E-2</c:v>
                </c:pt>
                <c:pt idx="244">
                  <c:v>1.0160819056726085E-2</c:v>
                </c:pt>
                <c:pt idx="245">
                  <c:v>1.0214743265446588E-2</c:v>
                </c:pt>
                <c:pt idx="246">
                  <c:v>1.0248722903818413E-2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2E-4B83-BF26-85E44CDE2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73080"/>
        <c:axId val="1"/>
      </c:scatterChart>
      <c:valAx>
        <c:axId val="7181730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55141579731746"/>
              <c:y val="0.85106382978723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63189269746647E-2"/>
              <c:y val="0.3768996960486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73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0</xdr:rowOff>
    </xdr:from>
    <xdr:to>
      <xdr:col>17</xdr:col>
      <xdr:colOff>542925</xdr:colOff>
      <xdr:row>18</xdr:row>
      <xdr:rowOff>66675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AF5AF4FA-5F9E-3DC2-BD6F-9CF7B0EAD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4340" TargetMode="External"/><Relationship Id="rId13" Type="http://schemas.openxmlformats.org/officeDocument/2006/relationships/hyperlink" Target="http://var.astro.cz/oejv/issues/oejv0003.pdf" TargetMode="External"/><Relationship Id="rId18" Type="http://schemas.openxmlformats.org/officeDocument/2006/relationships/hyperlink" Target="http://www.aavso.org/sites/default/files/jaavso/v36n2/171.pdf" TargetMode="External"/><Relationship Id="rId3" Type="http://schemas.openxmlformats.org/officeDocument/2006/relationships/hyperlink" Target="http://www.konkoly.hu/cgi-bin/IBVS?4263" TargetMode="External"/><Relationship Id="rId21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vsolj.cetus-net.org/no47.pdf" TargetMode="External"/><Relationship Id="rId12" Type="http://schemas.openxmlformats.org/officeDocument/2006/relationships/hyperlink" Target="http://www.konkoly.hu/cgi-bin/IBVS?5371" TargetMode="External"/><Relationship Id="rId17" Type="http://schemas.openxmlformats.org/officeDocument/2006/relationships/hyperlink" Target="http://www.aavso.org/sites/default/files/jaavso/v36n2/171.pdf" TargetMode="External"/><Relationship Id="rId2" Type="http://schemas.openxmlformats.org/officeDocument/2006/relationships/hyperlink" Target="http://www.konkoly.hu/cgi-bin/IBVS?795" TargetMode="External"/><Relationship Id="rId16" Type="http://schemas.openxmlformats.org/officeDocument/2006/relationships/hyperlink" Target="http://www.aavso.org/sites/default/files/jaavso/v36n2/171.pdf" TargetMode="External"/><Relationship Id="rId20" Type="http://schemas.openxmlformats.org/officeDocument/2006/relationships/hyperlink" Target="http://vsolj.cetus-net.org/vsoljno53.pdf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www.konkoly.hu/cgi-bin/IBVS?4263" TargetMode="External"/><Relationship Id="rId11" Type="http://schemas.openxmlformats.org/officeDocument/2006/relationships/hyperlink" Target="http://www.bav-astro.de/sfs/BAVM_link.php?BAVMnr=154" TargetMode="External"/><Relationship Id="rId5" Type="http://schemas.openxmlformats.org/officeDocument/2006/relationships/hyperlink" Target="http://www.konkoly.hu/cgi-bin/IBVS?4263" TargetMode="External"/><Relationship Id="rId15" Type="http://schemas.openxmlformats.org/officeDocument/2006/relationships/hyperlink" Target="http://www.konkoly.hu/cgi-bin/IBVS?5820" TargetMode="External"/><Relationship Id="rId10" Type="http://schemas.openxmlformats.org/officeDocument/2006/relationships/hyperlink" Target="http://www.konkoly.hu/cgi-bin/IBVS?5040" TargetMode="External"/><Relationship Id="rId19" Type="http://schemas.openxmlformats.org/officeDocument/2006/relationships/hyperlink" Target="http://www.bav-astro.de/sfs/BAVM_link.php?BAVMnr=209" TargetMode="External"/><Relationship Id="rId4" Type="http://schemas.openxmlformats.org/officeDocument/2006/relationships/hyperlink" Target="http://www.konkoly.hu/cgi-bin/IBVS?4263" TargetMode="External"/><Relationship Id="rId9" Type="http://schemas.openxmlformats.org/officeDocument/2006/relationships/hyperlink" Target="http://www.bav-astro.de/sfs/BAVM_link.php?BAVMnr=93" TargetMode="External"/><Relationship Id="rId14" Type="http://schemas.openxmlformats.org/officeDocument/2006/relationships/hyperlink" Target="http://www.bav-astro.de/sfs/BAVM_link.php?BAVMnr=186" TargetMode="External"/><Relationship Id="rId22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60"/>
  <sheetViews>
    <sheetView tabSelected="1" workbookViewId="0">
      <pane xSplit="14" ySplit="22" topLeftCell="O259" activePane="bottomRight" state="frozen"/>
      <selection pane="topRight" activeCell="O1" sqref="O1"/>
      <selection pane="bottomLeft" activeCell="A23" sqref="A23"/>
      <selection pane="bottomRight" activeCell="E12" sqref="E12:F12"/>
    </sheetView>
  </sheetViews>
  <sheetFormatPr defaultRowHeight="12.75" x14ac:dyDescent="0.2"/>
  <cols>
    <col min="1" max="1" width="16.7109375" style="3" customWidth="1"/>
    <col min="2" max="2" width="5.140625" style="3" customWidth="1"/>
    <col min="3" max="3" width="15" style="3" customWidth="1"/>
    <col min="4" max="4" width="9.140625" style="3"/>
    <col min="5" max="5" width="11" style="3" customWidth="1"/>
    <col min="6" max="6" width="15" style="3" customWidth="1"/>
    <col min="7" max="7" width="7.5703125" style="3" customWidth="1"/>
    <col min="8" max="14" width="8.42578125" style="3" customWidth="1"/>
    <col min="15" max="15" width="7.5703125" style="3" customWidth="1"/>
    <col min="16" max="16" width="5.7109375" style="3" customWidth="1"/>
    <col min="17" max="17" width="10.140625" style="3" bestFit="1" customWidth="1"/>
    <col min="18" max="16384" width="9.140625" style="3"/>
  </cols>
  <sheetData>
    <row r="1" spans="1:7" ht="20.25" x14ac:dyDescent="0.3">
      <c r="A1" s="30" t="s">
        <v>121</v>
      </c>
      <c r="B1" s="2"/>
    </row>
    <row r="2" spans="1:7" x14ac:dyDescent="0.2">
      <c r="A2" s="15" t="s">
        <v>24</v>
      </c>
      <c r="B2" s="26" t="s">
        <v>119</v>
      </c>
      <c r="C2" s="1"/>
      <c r="D2" s="3" t="s">
        <v>3</v>
      </c>
    </row>
    <row r="3" spans="1:7" ht="13.5" thickBot="1" x14ac:dyDescent="0.25">
      <c r="A3" s="15"/>
      <c r="B3" s="2"/>
      <c r="C3" s="35" t="s">
        <v>123</v>
      </c>
      <c r="D3" s="11"/>
      <c r="E3" s="3" t="s">
        <v>47</v>
      </c>
    </row>
    <row r="4" spans="1:7" ht="13.5" thickBot="1" x14ac:dyDescent="0.25">
      <c r="A4" s="16" t="s">
        <v>25</v>
      </c>
      <c r="B4" s="9"/>
      <c r="C4" s="12">
        <v>18302.654999999999</v>
      </c>
      <c r="D4" s="13">
        <v>2.8654972000000001</v>
      </c>
      <c r="E4" s="10"/>
    </row>
    <row r="5" spans="1:7" x14ac:dyDescent="0.2">
      <c r="A5" s="36" t="s">
        <v>124</v>
      </c>
      <c r="B5" s="15"/>
      <c r="C5" s="37">
        <v>-9.5</v>
      </c>
      <c r="D5" s="15" t="s">
        <v>125</v>
      </c>
    </row>
    <row r="6" spans="1:7" x14ac:dyDescent="0.2">
      <c r="A6" s="16" t="s">
        <v>26</v>
      </c>
      <c r="B6" s="2"/>
    </row>
    <row r="7" spans="1:7" x14ac:dyDescent="0.2">
      <c r="A7" s="15" t="s">
        <v>5</v>
      </c>
      <c r="B7" s="2"/>
      <c r="C7" s="3">
        <v>49390.426099999997</v>
      </c>
    </row>
    <row r="8" spans="1:7" x14ac:dyDescent="0.2">
      <c r="A8" s="15" t="s">
        <v>16</v>
      </c>
      <c r="B8" s="2"/>
      <c r="C8" s="4">
        <v>2.8654972000000001</v>
      </c>
    </row>
    <row r="9" spans="1:7" x14ac:dyDescent="0.2">
      <c r="A9" s="44" t="s">
        <v>131</v>
      </c>
      <c r="B9" s="45">
        <v>160</v>
      </c>
      <c r="C9" s="43" t="str">
        <f>"F"&amp;B9</f>
        <v>F160</v>
      </c>
      <c r="D9" s="42" t="str">
        <f>"G"&amp;B9</f>
        <v>G160</v>
      </c>
      <c r="F9" s="15"/>
      <c r="G9" s="15"/>
    </row>
    <row r="10" spans="1:7" ht="13.5" thickBot="1" x14ac:dyDescent="0.25">
      <c r="A10" s="15"/>
      <c r="B10" s="15"/>
      <c r="C10" s="18" t="s">
        <v>31</v>
      </c>
      <c r="D10" s="18" t="s">
        <v>32</v>
      </c>
      <c r="E10" s="15"/>
      <c r="F10" s="15"/>
      <c r="G10" s="15"/>
    </row>
    <row r="11" spans="1:7" x14ac:dyDescent="0.2">
      <c r="A11" s="15" t="s">
        <v>27</v>
      </c>
      <c r="B11" s="15"/>
      <c r="C11" s="42">
        <f ca="1">INTERCEPT(INDIRECT($D$9):G986,INDIRECT($C$9):F986)</f>
        <v>7.5148393904679962E-3</v>
      </c>
      <c r="D11" s="19"/>
      <c r="E11" s="15"/>
    </row>
    <row r="12" spans="1:7" x14ac:dyDescent="0.2">
      <c r="A12" s="15" t="s">
        <v>28</v>
      </c>
      <c r="B12" s="15"/>
      <c r="C12" s="42">
        <f ca="1">SLOPE(INDIRECT($D$9):G986,INDIRECT($C$9):F986)</f>
        <v>7.3868779069181732E-7</v>
      </c>
      <c r="D12" s="19"/>
      <c r="E12" s="15"/>
      <c r="F12" s="15"/>
      <c r="G12" s="15"/>
    </row>
    <row r="13" spans="1:7" x14ac:dyDescent="0.2">
      <c r="A13" s="15" t="s">
        <v>29</v>
      </c>
      <c r="B13" s="15"/>
      <c r="C13" s="19" t="s">
        <v>126</v>
      </c>
      <c r="F13" s="15"/>
      <c r="G13" s="15"/>
    </row>
    <row r="14" spans="1:7" x14ac:dyDescent="0.2">
      <c r="A14" s="15"/>
      <c r="B14" s="15"/>
      <c r="C14" s="15"/>
      <c r="F14" s="15"/>
      <c r="G14" s="15"/>
    </row>
    <row r="15" spans="1:7" x14ac:dyDescent="0.2">
      <c r="A15" s="17" t="s">
        <v>30</v>
      </c>
      <c r="B15" s="15"/>
      <c r="C15" s="27">
        <f ca="1">(C7+C11)+(C8+C12)*INT(MAX(F21:F3527))</f>
        <v>59995.641485922897</v>
      </c>
      <c r="E15" s="29" t="s">
        <v>132</v>
      </c>
      <c r="F15" s="37">
        <v>1</v>
      </c>
      <c r="G15" s="15"/>
    </row>
    <row r="16" spans="1:7" x14ac:dyDescent="0.2">
      <c r="A16" s="16" t="s">
        <v>14</v>
      </c>
      <c r="B16" s="15"/>
      <c r="C16" s="28">
        <f ca="1">+C8+C12</f>
        <v>2.8654979386877906</v>
      </c>
      <c r="E16" s="29" t="s">
        <v>127</v>
      </c>
      <c r="F16" s="38">
        <f ca="1">NOW()+15018.5+$C$5/24</f>
        <v>60308.716543981478</v>
      </c>
      <c r="G16" s="15"/>
    </row>
    <row r="17" spans="1:17" ht="13.5" thickBot="1" x14ac:dyDescent="0.25">
      <c r="A17" s="29" t="s">
        <v>120</v>
      </c>
      <c r="B17" s="15"/>
      <c r="C17" s="15">
        <f>COUNT(C21:C2185)</f>
        <v>247</v>
      </c>
      <c r="E17" s="29" t="s">
        <v>133</v>
      </c>
      <c r="F17" s="38">
        <f ca="1">ROUND(2*(F16-$C$7)/$C$8,0)/2+F15</f>
        <v>3811.5</v>
      </c>
      <c r="G17" s="15"/>
    </row>
    <row r="18" spans="1:17" ht="14.25" thickTop="1" thickBot="1" x14ac:dyDescent="0.25">
      <c r="A18" s="16" t="s">
        <v>13</v>
      </c>
      <c r="B18" s="15"/>
      <c r="C18" s="40">
        <f ca="1">+C15</f>
        <v>59995.641485922897</v>
      </c>
      <c r="D18" s="41">
        <f ca="1">+C16</f>
        <v>2.8654979386877906</v>
      </c>
      <c r="E18" s="29" t="s">
        <v>128</v>
      </c>
      <c r="F18" s="42">
        <f ca="1">ROUND(2*(F16-$C$15)/$C$16,0)/2+F15</f>
        <v>110.5</v>
      </c>
      <c r="G18" s="15"/>
    </row>
    <row r="19" spans="1:17" ht="13.5" thickTop="1" x14ac:dyDescent="0.2">
      <c r="E19" s="29" t="s">
        <v>129</v>
      </c>
      <c r="F19" s="39">
        <f ca="1">+$C$15+$C$16*F18-15018.5-$C$5/24</f>
        <v>45294.174841481232</v>
      </c>
      <c r="G19" s="15"/>
      <c r="O19" s="3" t="s">
        <v>4</v>
      </c>
    </row>
    <row r="20" spans="1:17" ht="13.5" thickBot="1" x14ac:dyDescent="0.25">
      <c r="A20" s="6" t="s">
        <v>17</v>
      </c>
      <c r="B20" s="7" t="s">
        <v>19</v>
      </c>
      <c r="C20" s="6" t="s">
        <v>18</v>
      </c>
      <c r="D20" s="6" t="s">
        <v>6</v>
      </c>
      <c r="E20" s="6" t="s">
        <v>12</v>
      </c>
      <c r="F20" s="6" t="s">
        <v>11</v>
      </c>
      <c r="G20" s="6" t="s">
        <v>15</v>
      </c>
      <c r="H20" s="8" t="s">
        <v>148</v>
      </c>
      <c r="I20" s="8" t="s">
        <v>151</v>
      </c>
      <c r="J20" s="8" t="s">
        <v>145</v>
      </c>
      <c r="K20" s="8" t="s">
        <v>143</v>
      </c>
      <c r="L20" s="8" t="s">
        <v>856</v>
      </c>
      <c r="M20" s="8" t="s">
        <v>857</v>
      </c>
      <c r="N20" s="8" t="s">
        <v>858</v>
      </c>
      <c r="O20" s="8" t="s">
        <v>22</v>
      </c>
      <c r="P20" s="6" t="s">
        <v>23</v>
      </c>
      <c r="Q20" s="6" t="s">
        <v>20</v>
      </c>
    </row>
    <row r="21" spans="1:17" x14ac:dyDescent="0.2">
      <c r="A21" s="68" t="s">
        <v>159</v>
      </c>
      <c r="B21" s="69" t="s">
        <v>115</v>
      </c>
      <c r="C21" s="68">
        <v>17153.594000000001</v>
      </c>
      <c r="D21" s="68" t="s">
        <v>151</v>
      </c>
      <c r="E21" s="5">
        <f t="shared" ref="E21:E84" si="0">(C21-C$7)/C$8</f>
        <v>-11249.996021632824</v>
      </c>
      <c r="F21" s="5">
        <f t="shared" ref="F21:F84" si="1">ROUND(2*E21,0)/2</f>
        <v>-11250</v>
      </c>
      <c r="G21" s="5">
        <f t="shared" ref="G21:G84" si="2">C21-(C$7+F21*C$8)</f>
        <v>1.140000000668806E-2</v>
      </c>
      <c r="H21" s="5">
        <f t="shared" ref="H21:H52" si="3">G21</f>
        <v>1.140000000668806E-2</v>
      </c>
      <c r="I21" s="5"/>
      <c r="J21" s="5"/>
      <c r="K21" s="5"/>
      <c r="L21" s="5"/>
      <c r="M21" s="5"/>
      <c r="O21" s="5">
        <f t="shared" ref="O21:O84" ca="1" si="4">+C$11+C$12*F21</f>
        <v>-7.9539825481494877E-4</v>
      </c>
      <c r="P21" s="5"/>
      <c r="Q21" s="14">
        <f t="shared" ref="Q21:Q84" si="5">+C21-15018.5</f>
        <v>2135.094000000001</v>
      </c>
    </row>
    <row r="22" spans="1:17" x14ac:dyDescent="0.2">
      <c r="A22" s="65" t="s">
        <v>159</v>
      </c>
      <c r="B22" s="66" t="s">
        <v>115</v>
      </c>
      <c r="C22" s="65">
        <v>17262.431</v>
      </c>
      <c r="D22" s="65" t="s">
        <v>151</v>
      </c>
      <c r="E22" s="3">
        <f t="shared" si="0"/>
        <v>-11212.014131439388</v>
      </c>
      <c r="F22" s="5">
        <f t="shared" si="1"/>
        <v>-11212</v>
      </c>
      <c r="G22" s="3">
        <f t="shared" si="2"/>
        <v>-4.0493599994078977E-2</v>
      </c>
      <c r="H22" s="5">
        <f t="shared" si="3"/>
        <v>-4.0493599994078977E-2</v>
      </c>
      <c r="M22" s="5"/>
      <c r="O22" s="5">
        <f t="shared" ca="1" si="4"/>
        <v>-7.6732811876866012E-4</v>
      </c>
      <c r="Q22" s="14">
        <f t="shared" si="5"/>
        <v>2243.9310000000005</v>
      </c>
    </row>
    <row r="23" spans="1:17" x14ac:dyDescent="0.2">
      <c r="A23" s="65" t="s">
        <v>167</v>
      </c>
      <c r="B23" s="66" t="s">
        <v>115</v>
      </c>
      <c r="C23" s="65">
        <v>17265.34</v>
      </c>
      <c r="D23" s="65" t="s">
        <v>151</v>
      </c>
      <c r="E23" s="3">
        <f t="shared" si="0"/>
        <v>-11210.998949850657</v>
      </c>
      <c r="F23" s="5">
        <f t="shared" si="1"/>
        <v>-11211</v>
      </c>
      <c r="G23" s="3">
        <f t="shared" si="2"/>
        <v>3.0092000051809009E-3</v>
      </c>
      <c r="H23" s="5">
        <f t="shared" si="3"/>
        <v>3.0092000051809009E-3</v>
      </c>
      <c r="M23" s="5"/>
      <c r="O23" s="5">
        <f t="shared" ca="1" si="4"/>
        <v>-7.6658943097796754E-4</v>
      </c>
      <c r="Q23" s="14">
        <f t="shared" si="5"/>
        <v>2246.84</v>
      </c>
    </row>
    <row r="24" spans="1:17" x14ac:dyDescent="0.2">
      <c r="A24" s="65" t="s">
        <v>173</v>
      </c>
      <c r="B24" s="66" t="s">
        <v>115</v>
      </c>
      <c r="C24" s="65">
        <v>17305.455999999998</v>
      </c>
      <c r="D24" s="65" t="s">
        <v>151</v>
      </c>
      <c r="E24" s="3">
        <f t="shared" si="0"/>
        <v>-11196.999285150234</v>
      </c>
      <c r="F24" s="5">
        <f t="shared" si="1"/>
        <v>-11197</v>
      </c>
      <c r="G24" s="3">
        <f t="shared" si="2"/>
        <v>2.0484000015130732E-3</v>
      </c>
      <c r="H24" s="5">
        <f t="shared" si="3"/>
        <v>2.0484000015130732E-3</v>
      </c>
      <c r="M24" s="5"/>
      <c r="O24" s="5">
        <f t="shared" ca="1" si="4"/>
        <v>-7.5624780190828179E-4</v>
      </c>
      <c r="Q24" s="14">
        <f t="shared" si="5"/>
        <v>2286.9559999999983</v>
      </c>
    </row>
    <row r="25" spans="1:17" x14ac:dyDescent="0.2">
      <c r="A25" s="65" t="s">
        <v>178</v>
      </c>
      <c r="B25" s="66" t="s">
        <v>115</v>
      </c>
      <c r="C25" s="65">
        <v>17305.467000000001</v>
      </c>
      <c r="D25" s="65" t="s">
        <v>151</v>
      </c>
      <c r="E25" s="3">
        <f t="shared" si="0"/>
        <v>-11196.995446374889</v>
      </c>
      <c r="F25" s="5">
        <f t="shared" si="1"/>
        <v>-11197</v>
      </c>
      <c r="G25" s="3">
        <f t="shared" si="2"/>
        <v>1.3048400003754068E-2</v>
      </c>
      <c r="H25" s="5">
        <f t="shared" si="3"/>
        <v>1.3048400003754068E-2</v>
      </c>
      <c r="M25" s="5"/>
      <c r="O25" s="5">
        <f t="shared" ca="1" si="4"/>
        <v>-7.5624780190828179E-4</v>
      </c>
      <c r="Q25" s="14">
        <f t="shared" si="5"/>
        <v>2286.9670000000006</v>
      </c>
    </row>
    <row r="26" spans="1:17" x14ac:dyDescent="0.2">
      <c r="A26" s="65" t="s">
        <v>178</v>
      </c>
      <c r="B26" s="66" t="s">
        <v>115</v>
      </c>
      <c r="C26" s="65">
        <v>17308.329000000002</v>
      </c>
      <c r="D26" s="65" t="s">
        <v>151</v>
      </c>
      <c r="E26" s="3">
        <f t="shared" si="0"/>
        <v>-11195.996666826264</v>
      </c>
      <c r="F26" s="5">
        <f t="shared" si="1"/>
        <v>-11196</v>
      </c>
      <c r="G26" s="3">
        <f t="shared" si="2"/>
        <v>9.5512000043527223E-3</v>
      </c>
      <c r="H26" s="5">
        <f t="shared" si="3"/>
        <v>9.5512000043527223E-3</v>
      </c>
      <c r="M26" s="5"/>
      <c r="O26" s="5">
        <f t="shared" ca="1" si="4"/>
        <v>-7.5550911411759094E-4</v>
      </c>
      <c r="Q26" s="14">
        <f t="shared" si="5"/>
        <v>2289.8290000000015</v>
      </c>
    </row>
    <row r="27" spans="1:17" x14ac:dyDescent="0.2">
      <c r="A27" s="65" t="s">
        <v>173</v>
      </c>
      <c r="B27" s="66" t="s">
        <v>115</v>
      </c>
      <c r="C27" s="65">
        <v>17308.330000000002</v>
      </c>
      <c r="D27" s="65" t="s">
        <v>151</v>
      </c>
      <c r="E27" s="3">
        <f t="shared" si="0"/>
        <v>-11195.996317846688</v>
      </c>
      <c r="F27" s="5">
        <f t="shared" si="1"/>
        <v>-11196</v>
      </c>
      <c r="G27" s="3">
        <f t="shared" si="2"/>
        <v>1.0551200004556449E-2</v>
      </c>
      <c r="H27" s="5">
        <f t="shared" si="3"/>
        <v>1.0551200004556449E-2</v>
      </c>
      <c r="M27" s="5"/>
      <c r="O27" s="5">
        <f t="shared" ca="1" si="4"/>
        <v>-7.5550911411759094E-4</v>
      </c>
      <c r="Q27" s="14">
        <f t="shared" si="5"/>
        <v>2289.8300000000017</v>
      </c>
    </row>
    <row r="28" spans="1:17" x14ac:dyDescent="0.2">
      <c r="A28" s="65" t="s">
        <v>187</v>
      </c>
      <c r="B28" s="66" t="s">
        <v>115</v>
      </c>
      <c r="C28" s="65">
        <v>17308.34</v>
      </c>
      <c r="D28" s="65" t="s">
        <v>151</v>
      </c>
      <c r="E28" s="3">
        <f t="shared" si="0"/>
        <v>-11195.992828050921</v>
      </c>
      <c r="F28" s="5">
        <f t="shared" si="1"/>
        <v>-11196</v>
      </c>
      <c r="G28" s="3">
        <f t="shared" si="2"/>
        <v>2.0551200002955738E-2</v>
      </c>
      <c r="H28" s="5">
        <f t="shared" si="3"/>
        <v>2.0551200002955738E-2</v>
      </c>
      <c r="M28" s="5"/>
      <c r="O28" s="5">
        <f t="shared" ca="1" si="4"/>
        <v>-7.5550911411759094E-4</v>
      </c>
      <c r="Q28" s="14">
        <f t="shared" si="5"/>
        <v>2289.84</v>
      </c>
    </row>
    <row r="29" spans="1:17" x14ac:dyDescent="0.2">
      <c r="A29" s="65" t="s">
        <v>178</v>
      </c>
      <c r="B29" s="66" t="s">
        <v>115</v>
      </c>
      <c r="C29" s="65">
        <v>17311.185000000001</v>
      </c>
      <c r="D29" s="65" t="s">
        <v>151</v>
      </c>
      <c r="E29" s="3">
        <f t="shared" si="0"/>
        <v>-11194.999981155101</v>
      </c>
      <c r="F29" s="5">
        <f t="shared" si="1"/>
        <v>-11195</v>
      </c>
      <c r="G29" s="3">
        <f t="shared" si="2"/>
        <v>5.4000003729015589E-5</v>
      </c>
      <c r="H29" s="5">
        <f t="shared" si="3"/>
        <v>5.4000003729015589E-5</v>
      </c>
      <c r="M29" s="5"/>
      <c r="O29" s="5">
        <f t="shared" ca="1" si="4"/>
        <v>-7.5477042632689836E-4</v>
      </c>
      <c r="Q29" s="14">
        <f t="shared" si="5"/>
        <v>2292.6850000000013</v>
      </c>
    </row>
    <row r="30" spans="1:17" x14ac:dyDescent="0.2">
      <c r="A30" s="65" t="s">
        <v>194</v>
      </c>
      <c r="B30" s="66" t="s">
        <v>115</v>
      </c>
      <c r="C30" s="65">
        <v>17328.393</v>
      </c>
      <c r="D30" s="65" t="s">
        <v>151</v>
      </c>
      <c r="E30" s="3">
        <f t="shared" si="0"/>
        <v>-11188.994740598593</v>
      </c>
      <c r="F30" s="5">
        <f t="shared" si="1"/>
        <v>-11189</v>
      </c>
      <c r="G30" s="3">
        <f t="shared" si="2"/>
        <v>1.5070800003741169E-2</v>
      </c>
      <c r="H30" s="5">
        <f t="shared" si="3"/>
        <v>1.5070800003741169E-2</v>
      </c>
      <c r="M30" s="5"/>
      <c r="O30" s="5">
        <f t="shared" ca="1" si="4"/>
        <v>-7.5033829958274807E-4</v>
      </c>
      <c r="Q30" s="14">
        <f t="shared" si="5"/>
        <v>2309.893</v>
      </c>
    </row>
    <row r="31" spans="1:17" x14ac:dyDescent="0.2">
      <c r="A31" s="65" t="s">
        <v>194</v>
      </c>
      <c r="B31" s="66" t="s">
        <v>115</v>
      </c>
      <c r="C31" s="65">
        <v>17494.589</v>
      </c>
      <c r="D31" s="65" t="s">
        <v>151</v>
      </c>
      <c r="E31" s="3">
        <f t="shared" si="0"/>
        <v>-11130.99573086304</v>
      </c>
      <c r="F31" s="5">
        <f t="shared" si="1"/>
        <v>-11131</v>
      </c>
      <c r="G31" s="3">
        <f t="shared" si="2"/>
        <v>1.2233200002810918E-2</v>
      </c>
      <c r="H31" s="5">
        <f t="shared" si="3"/>
        <v>1.2233200002810918E-2</v>
      </c>
      <c r="M31" s="5"/>
      <c r="O31" s="5">
        <f t="shared" ca="1" si="4"/>
        <v>-7.0749440772262164E-4</v>
      </c>
      <c r="Q31" s="14">
        <f t="shared" si="5"/>
        <v>2476.0889999999999</v>
      </c>
    </row>
    <row r="32" spans="1:17" x14ac:dyDescent="0.2">
      <c r="A32" s="65" t="s">
        <v>178</v>
      </c>
      <c r="B32" s="66" t="s">
        <v>115</v>
      </c>
      <c r="C32" s="65">
        <v>17517.503000000001</v>
      </c>
      <c r="D32" s="65" t="s">
        <v>151</v>
      </c>
      <c r="E32" s="3">
        <f t="shared" si="0"/>
        <v>-11122.999212841665</v>
      </c>
      <c r="F32" s="5">
        <f t="shared" si="1"/>
        <v>-11123</v>
      </c>
      <c r="G32" s="3">
        <f t="shared" si="2"/>
        <v>2.255600003991276E-3</v>
      </c>
      <c r="H32" s="5">
        <f t="shared" si="3"/>
        <v>2.255600003991276E-3</v>
      </c>
      <c r="M32" s="5"/>
      <c r="O32" s="5">
        <f t="shared" ca="1" si="4"/>
        <v>-7.0158490539708792E-4</v>
      </c>
      <c r="Q32" s="14">
        <f t="shared" si="5"/>
        <v>2499.0030000000006</v>
      </c>
    </row>
    <row r="33" spans="1:17" x14ac:dyDescent="0.2">
      <c r="A33" s="65" t="s">
        <v>194</v>
      </c>
      <c r="B33" s="66" t="s">
        <v>115</v>
      </c>
      <c r="C33" s="65">
        <v>17537.550999999999</v>
      </c>
      <c r="D33" s="65" t="s">
        <v>151</v>
      </c>
      <c r="E33" s="3">
        <f t="shared" si="0"/>
        <v>-11116.002870287222</v>
      </c>
      <c r="F33" s="5">
        <f t="shared" si="1"/>
        <v>-11116</v>
      </c>
      <c r="G33" s="3">
        <f t="shared" si="2"/>
        <v>-8.2247999962419271E-3</v>
      </c>
      <c r="H33" s="5">
        <f t="shared" si="3"/>
        <v>-8.2247999962419271E-3</v>
      </c>
      <c r="M33" s="5"/>
      <c r="O33" s="5">
        <f t="shared" ca="1" si="4"/>
        <v>-6.9641409086224505E-4</v>
      </c>
      <c r="Q33" s="14">
        <f t="shared" si="5"/>
        <v>2519.0509999999995</v>
      </c>
    </row>
    <row r="34" spans="1:17" x14ac:dyDescent="0.2">
      <c r="A34" s="65" t="s">
        <v>178</v>
      </c>
      <c r="B34" s="66" t="s">
        <v>115</v>
      </c>
      <c r="C34" s="65">
        <v>17560.481</v>
      </c>
      <c r="D34" s="65" t="s">
        <v>151</v>
      </c>
      <c r="E34" s="3">
        <f t="shared" si="0"/>
        <v>-11108.000768592619</v>
      </c>
      <c r="F34" s="5">
        <f t="shared" si="1"/>
        <v>-11108</v>
      </c>
      <c r="G34" s="3">
        <f t="shared" si="2"/>
        <v>-2.2023999954399187E-3</v>
      </c>
      <c r="H34" s="5">
        <f t="shared" si="3"/>
        <v>-2.2023999954399187E-3</v>
      </c>
      <c r="M34" s="5"/>
      <c r="O34" s="5">
        <f t="shared" ca="1" si="4"/>
        <v>-6.9050458853671132E-4</v>
      </c>
      <c r="Q34" s="14">
        <f t="shared" si="5"/>
        <v>2541.9809999999998</v>
      </c>
    </row>
    <row r="35" spans="1:17" x14ac:dyDescent="0.2">
      <c r="A35" s="65" t="s">
        <v>178</v>
      </c>
      <c r="B35" s="66" t="s">
        <v>115</v>
      </c>
      <c r="C35" s="65">
        <v>17609.192999999999</v>
      </c>
      <c r="D35" s="65" t="s">
        <v>151</v>
      </c>
      <c r="E35" s="3">
        <f t="shared" si="0"/>
        <v>-11091.001275450555</v>
      </c>
      <c r="F35" s="5">
        <f t="shared" si="1"/>
        <v>-11091</v>
      </c>
      <c r="G35" s="3">
        <f t="shared" si="2"/>
        <v>-3.6547999952745158E-3</v>
      </c>
      <c r="H35" s="5">
        <f t="shared" si="3"/>
        <v>-3.6547999952745158E-3</v>
      </c>
      <c r="M35" s="5"/>
      <c r="O35" s="5">
        <f t="shared" ca="1" si="4"/>
        <v>-6.7794689609494956E-4</v>
      </c>
      <c r="Q35" s="14">
        <f t="shared" si="5"/>
        <v>2590.6929999999993</v>
      </c>
    </row>
    <row r="36" spans="1:17" x14ac:dyDescent="0.2">
      <c r="A36" s="65" t="s">
        <v>194</v>
      </c>
      <c r="B36" s="66" t="s">
        <v>115</v>
      </c>
      <c r="C36" s="65">
        <v>17646.434000000001</v>
      </c>
      <c r="D36" s="65" t="s">
        <v>151</v>
      </c>
      <c r="E36" s="3">
        <f t="shared" si="0"/>
        <v>-11078.004927033255</v>
      </c>
      <c r="F36" s="5">
        <f t="shared" si="1"/>
        <v>-11078</v>
      </c>
      <c r="G36" s="3">
        <f t="shared" si="2"/>
        <v>-1.4118399994913489E-2</v>
      </c>
      <c r="H36" s="5">
        <f t="shared" si="3"/>
        <v>-1.4118399994913489E-2</v>
      </c>
      <c r="M36" s="5"/>
      <c r="O36" s="5">
        <f t="shared" ca="1" si="4"/>
        <v>-6.683439548159564E-4</v>
      </c>
      <c r="Q36" s="14">
        <f t="shared" si="5"/>
        <v>2627.9340000000011</v>
      </c>
    </row>
    <row r="37" spans="1:17" x14ac:dyDescent="0.2">
      <c r="A37" s="65" t="s">
        <v>194</v>
      </c>
      <c r="B37" s="66" t="s">
        <v>115</v>
      </c>
      <c r="C37" s="65">
        <v>17649.315999999999</v>
      </c>
      <c r="D37" s="65" t="s">
        <v>151</v>
      </c>
      <c r="E37" s="3">
        <f t="shared" si="0"/>
        <v>-11076.999167893096</v>
      </c>
      <c r="F37" s="5">
        <f t="shared" si="1"/>
        <v>-11077</v>
      </c>
      <c r="G37" s="3">
        <f t="shared" si="2"/>
        <v>2.3844000024837442E-3</v>
      </c>
      <c r="H37" s="5">
        <f t="shared" si="3"/>
        <v>2.3844000024837442E-3</v>
      </c>
      <c r="M37" s="5"/>
      <c r="O37" s="5">
        <f t="shared" ca="1" si="4"/>
        <v>-6.6760526702526381E-4</v>
      </c>
      <c r="Q37" s="14">
        <f t="shared" si="5"/>
        <v>2630.8159999999989</v>
      </c>
    </row>
    <row r="38" spans="1:17" x14ac:dyDescent="0.2">
      <c r="A38" s="65" t="s">
        <v>194</v>
      </c>
      <c r="B38" s="66" t="s">
        <v>115</v>
      </c>
      <c r="C38" s="65">
        <v>17652.185000000001</v>
      </c>
      <c r="D38" s="65" t="s">
        <v>151</v>
      </c>
      <c r="E38" s="3">
        <f t="shared" si="0"/>
        <v>-11075.997945487434</v>
      </c>
      <c r="F38" s="5">
        <f t="shared" si="1"/>
        <v>-11076</v>
      </c>
      <c r="G38" s="3">
        <f t="shared" si="2"/>
        <v>5.887200004508486E-3</v>
      </c>
      <c r="H38" s="5">
        <f t="shared" si="3"/>
        <v>5.887200004508486E-3</v>
      </c>
      <c r="M38" s="5"/>
      <c r="O38" s="5">
        <f t="shared" ca="1" si="4"/>
        <v>-6.6686657923457297E-4</v>
      </c>
      <c r="Q38" s="14">
        <f t="shared" si="5"/>
        <v>2633.6850000000013</v>
      </c>
    </row>
    <row r="39" spans="1:17" x14ac:dyDescent="0.2">
      <c r="A39" s="65" t="s">
        <v>178</v>
      </c>
      <c r="B39" s="66" t="s">
        <v>115</v>
      </c>
      <c r="C39" s="65">
        <v>17881.429</v>
      </c>
      <c r="D39" s="65" t="s">
        <v>151</v>
      </c>
      <c r="E39" s="3">
        <f t="shared" si="0"/>
        <v>-10995.996471397702</v>
      </c>
      <c r="F39" s="5">
        <f t="shared" si="1"/>
        <v>-10996</v>
      </c>
      <c r="G39" s="3">
        <f t="shared" si="2"/>
        <v>1.0111200004757848E-2</v>
      </c>
      <c r="H39" s="5">
        <f t="shared" si="3"/>
        <v>1.0111200004757848E-2</v>
      </c>
      <c r="M39" s="5"/>
      <c r="O39" s="5">
        <f t="shared" ca="1" si="4"/>
        <v>-6.0777155597922707E-4</v>
      </c>
      <c r="Q39" s="14">
        <f t="shared" si="5"/>
        <v>2862.9290000000001</v>
      </c>
    </row>
    <row r="40" spans="1:17" x14ac:dyDescent="0.2">
      <c r="A40" s="65" t="s">
        <v>178</v>
      </c>
      <c r="B40" s="66" t="s">
        <v>115</v>
      </c>
      <c r="C40" s="65">
        <v>17921.545999999998</v>
      </c>
      <c r="D40" s="65" t="s">
        <v>151</v>
      </c>
      <c r="E40" s="3">
        <f t="shared" si="0"/>
        <v>-10981.996457717703</v>
      </c>
      <c r="F40" s="5">
        <f t="shared" si="1"/>
        <v>-10982</v>
      </c>
      <c r="G40" s="3">
        <f t="shared" si="2"/>
        <v>1.0150400001293747E-2</v>
      </c>
      <c r="H40" s="5">
        <f t="shared" si="3"/>
        <v>1.0150400001293747E-2</v>
      </c>
      <c r="M40" s="5"/>
      <c r="O40" s="5">
        <f t="shared" ca="1" si="4"/>
        <v>-5.9742992690954132E-4</v>
      </c>
      <c r="Q40" s="14">
        <f t="shared" si="5"/>
        <v>2903.0459999999985</v>
      </c>
    </row>
    <row r="41" spans="1:17" x14ac:dyDescent="0.2">
      <c r="A41" s="65" t="s">
        <v>178</v>
      </c>
      <c r="B41" s="66" t="s">
        <v>115</v>
      </c>
      <c r="C41" s="65">
        <v>17924.391</v>
      </c>
      <c r="D41" s="65" t="s">
        <v>151</v>
      </c>
      <c r="E41" s="3">
        <f t="shared" si="0"/>
        <v>-10981.003610821883</v>
      </c>
      <c r="F41" s="5">
        <f t="shared" si="1"/>
        <v>-10981</v>
      </c>
      <c r="G41" s="3">
        <f t="shared" si="2"/>
        <v>-1.0346799997932976E-2</v>
      </c>
      <c r="H41" s="5">
        <f t="shared" si="3"/>
        <v>-1.0346799997932976E-2</v>
      </c>
      <c r="M41" s="5"/>
      <c r="O41" s="5">
        <f t="shared" ca="1" si="4"/>
        <v>-5.9669123911885048E-4</v>
      </c>
      <c r="Q41" s="14">
        <f t="shared" si="5"/>
        <v>2905.8909999999996</v>
      </c>
    </row>
    <row r="42" spans="1:17" x14ac:dyDescent="0.2">
      <c r="A42" s="65" t="s">
        <v>178</v>
      </c>
      <c r="B42" s="66" t="s">
        <v>115</v>
      </c>
      <c r="C42" s="65">
        <v>18010.381000000001</v>
      </c>
      <c r="D42" s="65" t="s">
        <v>151</v>
      </c>
      <c r="E42" s="3">
        <f t="shared" si="0"/>
        <v>-10950.99485701818</v>
      </c>
      <c r="F42" s="5">
        <f t="shared" si="1"/>
        <v>-10951</v>
      </c>
      <c r="G42" s="3">
        <f t="shared" si="2"/>
        <v>1.4737200006493367E-2</v>
      </c>
      <c r="H42" s="5">
        <f t="shared" si="3"/>
        <v>1.4737200006493367E-2</v>
      </c>
      <c r="M42" s="5"/>
      <c r="O42" s="5">
        <f t="shared" ca="1" si="4"/>
        <v>-5.7453060539809555E-4</v>
      </c>
      <c r="Q42" s="14">
        <f t="shared" si="5"/>
        <v>2991.8810000000012</v>
      </c>
    </row>
    <row r="43" spans="1:17" x14ac:dyDescent="0.2">
      <c r="A43" s="65" t="s">
        <v>178</v>
      </c>
      <c r="B43" s="66" t="s">
        <v>115</v>
      </c>
      <c r="C43" s="65">
        <v>18199.494999999999</v>
      </c>
      <c r="D43" s="65" t="s">
        <v>151</v>
      </c>
      <c r="E43" s="3">
        <f t="shared" si="0"/>
        <v>-10884.997933342946</v>
      </c>
      <c r="F43" s="5">
        <f t="shared" si="1"/>
        <v>-10885</v>
      </c>
      <c r="G43" s="3">
        <f t="shared" si="2"/>
        <v>5.9220000039204024E-3</v>
      </c>
      <c r="H43" s="5">
        <f t="shared" si="3"/>
        <v>5.9220000039204024E-3</v>
      </c>
      <c r="M43" s="5"/>
      <c r="O43" s="5">
        <f t="shared" ca="1" si="4"/>
        <v>-5.257772112124354E-4</v>
      </c>
      <c r="Q43" s="14">
        <f t="shared" si="5"/>
        <v>3180.994999999999</v>
      </c>
    </row>
    <row r="44" spans="1:17" x14ac:dyDescent="0.2">
      <c r="A44" s="65" t="s">
        <v>178</v>
      </c>
      <c r="B44" s="66" t="s">
        <v>115</v>
      </c>
      <c r="C44" s="65">
        <v>18222.418000000001</v>
      </c>
      <c r="D44" s="65" t="s">
        <v>151</v>
      </c>
      <c r="E44" s="3">
        <f t="shared" si="0"/>
        <v>-10876.998274505379</v>
      </c>
      <c r="F44" s="5">
        <f t="shared" si="1"/>
        <v>-10877</v>
      </c>
      <c r="G44" s="3">
        <f t="shared" si="2"/>
        <v>4.9444000069343019E-3</v>
      </c>
      <c r="H44" s="5">
        <f t="shared" si="3"/>
        <v>4.9444000069343019E-3</v>
      </c>
      <c r="M44" s="5"/>
      <c r="O44" s="5">
        <f t="shared" ca="1" si="4"/>
        <v>-5.1986770888689995E-4</v>
      </c>
      <c r="Q44" s="14">
        <f t="shared" si="5"/>
        <v>3203.9180000000015</v>
      </c>
    </row>
    <row r="45" spans="1:17" x14ac:dyDescent="0.2">
      <c r="A45" s="65" t="s">
        <v>178</v>
      </c>
      <c r="B45" s="66" t="s">
        <v>115</v>
      </c>
      <c r="C45" s="65">
        <v>18265.402999999998</v>
      </c>
      <c r="D45" s="65" t="s">
        <v>151</v>
      </c>
      <c r="E45" s="3">
        <f t="shared" si="0"/>
        <v>-10861.997387399297</v>
      </c>
      <c r="F45" s="5">
        <f t="shared" si="1"/>
        <v>-10862</v>
      </c>
      <c r="G45" s="3">
        <f t="shared" si="2"/>
        <v>7.4864000016532373E-3</v>
      </c>
      <c r="H45" s="5">
        <f t="shared" si="3"/>
        <v>7.4864000016532373E-3</v>
      </c>
      <c r="M45" s="5"/>
      <c r="O45" s="5">
        <f t="shared" ca="1" si="4"/>
        <v>-5.0878739202652335E-4</v>
      </c>
      <c r="Q45" s="14">
        <f t="shared" si="5"/>
        <v>3246.9029999999984</v>
      </c>
    </row>
    <row r="46" spans="1:17" x14ac:dyDescent="0.2">
      <c r="A46" s="3" t="s">
        <v>7</v>
      </c>
      <c r="B46" s="2"/>
      <c r="C46" s="33">
        <v>18302.654999999999</v>
      </c>
      <c r="D46" s="33"/>
      <c r="E46" s="3">
        <f t="shared" si="0"/>
        <v>-10848.997200206652</v>
      </c>
      <c r="F46" s="5">
        <f t="shared" si="1"/>
        <v>-10849</v>
      </c>
      <c r="G46" s="3">
        <f t="shared" si="2"/>
        <v>8.0228000042552594E-3</v>
      </c>
      <c r="H46" s="5">
        <f t="shared" si="3"/>
        <v>8.0228000042552594E-3</v>
      </c>
      <c r="M46" s="5"/>
      <c r="N46" s="5"/>
      <c r="O46" s="5">
        <f t="shared" ca="1" si="4"/>
        <v>-4.9918445074753019E-4</v>
      </c>
      <c r="P46" s="3" t="s">
        <v>2</v>
      </c>
      <c r="Q46" s="14">
        <f t="shared" si="5"/>
        <v>3284.1549999999988</v>
      </c>
    </row>
    <row r="47" spans="1:17" x14ac:dyDescent="0.2">
      <c r="A47" s="65" t="s">
        <v>178</v>
      </c>
      <c r="B47" s="66" t="s">
        <v>115</v>
      </c>
      <c r="C47" s="65">
        <v>18302.655999999999</v>
      </c>
      <c r="D47" s="65" t="s">
        <v>151</v>
      </c>
      <c r="E47" s="3">
        <f t="shared" si="0"/>
        <v>-10848.996851227073</v>
      </c>
      <c r="F47" s="5">
        <f t="shared" si="1"/>
        <v>-10849</v>
      </c>
      <c r="G47" s="3">
        <f t="shared" si="2"/>
        <v>9.0228000044589862E-3</v>
      </c>
      <c r="H47" s="5">
        <f t="shared" si="3"/>
        <v>9.0228000044589862E-3</v>
      </c>
      <c r="M47" s="5"/>
      <c r="N47" s="5"/>
      <c r="O47" s="5">
        <f t="shared" ca="1" si="4"/>
        <v>-4.9918445074753019E-4</v>
      </c>
      <c r="Q47" s="14">
        <f t="shared" si="5"/>
        <v>3284.155999999999</v>
      </c>
    </row>
    <row r="48" spans="1:17" x14ac:dyDescent="0.2">
      <c r="A48" s="65" t="s">
        <v>178</v>
      </c>
      <c r="B48" s="66" t="s">
        <v>115</v>
      </c>
      <c r="C48" s="65">
        <v>18325.581999999999</v>
      </c>
      <c r="D48" s="65" t="s">
        <v>151</v>
      </c>
      <c r="E48" s="3">
        <f t="shared" si="0"/>
        <v>-10840.996145450777</v>
      </c>
      <c r="F48" s="5">
        <f t="shared" si="1"/>
        <v>-10841</v>
      </c>
      <c r="G48" s="3">
        <f t="shared" si="2"/>
        <v>1.1045200000808109E-2</v>
      </c>
      <c r="H48" s="5">
        <f t="shared" si="3"/>
        <v>1.1045200000808109E-2</v>
      </c>
      <c r="M48" s="5"/>
      <c r="N48" s="5"/>
      <c r="O48" s="5">
        <f t="shared" ca="1" si="4"/>
        <v>-4.9327494842199473E-4</v>
      </c>
      <c r="Q48" s="14">
        <f t="shared" si="5"/>
        <v>3307.0819999999985</v>
      </c>
    </row>
    <row r="49" spans="1:17" x14ac:dyDescent="0.2">
      <c r="A49" s="65" t="s">
        <v>178</v>
      </c>
      <c r="B49" s="66" t="s">
        <v>115</v>
      </c>
      <c r="C49" s="65">
        <v>18331.314999999999</v>
      </c>
      <c r="D49" s="65" t="s">
        <v>151</v>
      </c>
      <c r="E49" s="3">
        <f t="shared" si="0"/>
        <v>-10838.995445537339</v>
      </c>
      <c r="F49" s="5">
        <f t="shared" si="1"/>
        <v>-10839</v>
      </c>
      <c r="G49" s="3">
        <f t="shared" si="2"/>
        <v>1.3050800003838958E-2</v>
      </c>
      <c r="H49" s="5">
        <f t="shared" si="3"/>
        <v>1.3050800003838958E-2</v>
      </c>
      <c r="M49" s="5"/>
      <c r="N49" s="5"/>
      <c r="O49" s="5">
        <f t="shared" ca="1" si="4"/>
        <v>-4.917975728406113E-4</v>
      </c>
      <c r="Q49" s="14">
        <f t="shared" si="5"/>
        <v>3312.8149999999987</v>
      </c>
    </row>
    <row r="50" spans="1:17" x14ac:dyDescent="0.2">
      <c r="A50" s="65" t="s">
        <v>178</v>
      </c>
      <c r="B50" s="66" t="s">
        <v>115</v>
      </c>
      <c r="C50" s="65">
        <v>18334.174999999999</v>
      </c>
      <c r="D50" s="65" t="s">
        <v>151</v>
      </c>
      <c r="E50" s="3">
        <f t="shared" si="0"/>
        <v>-10837.997363947869</v>
      </c>
      <c r="F50" s="5">
        <f t="shared" si="1"/>
        <v>-10838</v>
      </c>
      <c r="G50" s="3">
        <f t="shared" si="2"/>
        <v>7.5536000040301587E-3</v>
      </c>
      <c r="H50" s="5">
        <f t="shared" si="3"/>
        <v>7.5536000040301587E-3</v>
      </c>
      <c r="M50" s="5"/>
      <c r="N50" s="5"/>
      <c r="O50" s="5">
        <f t="shared" ca="1" si="4"/>
        <v>-4.9105888504992045E-4</v>
      </c>
      <c r="Q50" s="14">
        <f t="shared" si="5"/>
        <v>3315.6749999999993</v>
      </c>
    </row>
    <row r="51" spans="1:17" x14ac:dyDescent="0.2">
      <c r="A51" s="65" t="s">
        <v>178</v>
      </c>
      <c r="B51" s="66" t="s">
        <v>115</v>
      </c>
      <c r="C51" s="65">
        <v>18626.454000000002</v>
      </c>
      <c r="D51" s="65" t="s">
        <v>151</v>
      </c>
      <c r="E51" s="3">
        <f t="shared" si="0"/>
        <v>-10735.997962238454</v>
      </c>
      <c r="F51" s="5">
        <f t="shared" si="1"/>
        <v>-10736</v>
      </c>
      <c r="G51" s="3">
        <f t="shared" si="2"/>
        <v>5.8392000064486638E-3</v>
      </c>
      <c r="H51" s="5">
        <f t="shared" si="3"/>
        <v>5.8392000064486638E-3</v>
      </c>
      <c r="M51" s="5"/>
      <c r="N51" s="5"/>
      <c r="O51" s="5">
        <f t="shared" ca="1" si="4"/>
        <v>-4.1571273039935509E-4</v>
      </c>
      <c r="Q51" s="14">
        <f t="shared" si="5"/>
        <v>3607.9540000000015</v>
      </c>
    </row>
    <row r="52" spans="1:17" x14ac:dyDescent="0.2">
      <c r="A52" s="65" t="s">
        <v>178</v>
      </c>
      <c r="B52" s="66" t="s">
        <v>115</v>
      </c>
      <c r="C52" s="65">
        <v>18646.507000000001</v>
      </c>
      <c r="D52" s="65" t="s">
        <v>151</v>
      </c>
      <c r="E52" s="3">
        <f t="shared" si="0"/>
        <v>-10728.999874786126</v>
      </c>
      <c r="F52" s="5">
        <f t="shared" si="1"/>
        <v>-10729</v>
      </c>
      <c r="G52" s="3">
        <f t="shared" si="2"/>
        <v>3.5880000359611586E-4</v>
      </c>
      <c r="H52" s="5">
        <f t="shared" si="3"/>
        <v>3.5880000359611586E-4</v>
      </c>
      <c r="M52" s="5"/>
      <c r="N52" s="5"/>
      <c r="O52" s="5">
        <f t="shared" ca="1" si="4"/>
        <v>-4.1054191586451221E-4</v>
      </c>
      <c r="Q52" s="14">
        <f t="shared" si="5"/>
        <v>3628.0070000000014</v>
      </c>
    </row>
    <row r="53" spans="1:17" x14ac:dyDescent="0.2">
      <c r="A53" s="65" t="s">
        <v>178</v>
      </c>
      <c r="B53" s="66" t="s">
        <v>115</v>
      </c>
      <c r="C53" s="65">
        <v>18649.378000000001</v>
      </c>
      <c r="D53" s="65" t="s">
        <v>151</v>
      </c>
      <c r="E53" s="3">
        <f t="shared" si="0"/>
        <v>-10727.997954421311</v>
      </c>
      <c r="F53" s="5">
        <f t="shared" si="1"/>
        <v>-10728</v>
      </c>
      <c r="G53" s="3">
        <f t="shared" si="2"/>
        <v>5.8616000060283113E-3</v>
      </c>
      <c r="H53" s="5">
        <f t="shared" ref="H53:H78" si="6">G53</f>
        <v>5.8616000060283113E-3</v>
      </c>
      <c r="M53" s="5"/>
      <c r="N53" s="5"/>
      <c r="O53" s="5">
        <f t="shared" ca="1" si="4"/>
        <v>-4.0980322807381963E-4</v>
      </c>
      <c r="Q53" s="14">
        <f t="shared" si="5"/>
        <v>3630.8780000000006</v>
      </c>
    </row>
    <row r="54" spans="1:17" x14ac:dyDescent="0.2">
      <c r="A54" s="65" t="s">
        <v>178</v>
      </c>
      <c r="B54" s="66" t="s">
        <v>115</v>
      </c>
      <c r="C54" s="65">
        <v>18689.501</v>
      </c>
      <c r="D54" s="65" t="s">
        <v>151</v>
      </c>
      <c r="E54" s="3">
        <f t="shared" si="0"/>
        <v>-10713.995846863852</v>
      </c>
      <c r="F54" s="5">
        <f t="shared" si="1"/>
        <v>-10714</v>
      </c>
      <c r="G54" s="3">
        <f t="shared" si="2"/>
        <v>1.1900800003786571E-2</v>
      </c>
      <c r="H54" s="5">
        <f t="shared" si="6"/>
        <v>1.1900800003786571E-2</v>
      </c>
      <c r="M54" s="5"/>
      <c r="N54" s="5"/>
      <c r="O54" s="5">
        <f t="shared" ca="1" si="4"/>
        <v>-3.9946159900413388E-4</v>
      </c>
      <c r="Q54" s="14">
        <f t="shared" si="5"/>
        <v>3671.0010000000002</v>
      </c>
    </row>
    <row r="55" spans="1:17" x14ac:dyDescent="0.2">
      <c r="A55" s="65" t="s">
        <v>178</v>
      </c>
      <c r="B55" s="66" t="s">
        <v>115</v>
      </c>
      <c r="C55" s="65">
        <v>18712.422999999999</v>
      </c>
      <c r="D55" s="65" t="s">
        <v>151</v>
      </c>
      <c r="E55" s="3">
        <f t="shared" si="0"/>
        <v>-10705.996537005864</v>
      </c>
      <c r="F55" s="5">
        <f t="shared" si="1"/>
        <v>-10706</v>
      </c>
      <c r="G55" s="3">
        <f t="shared" si="2"/>
        <v>9.9232000029587653E-3</v>
      </c>
      <c r="H55" s="5">
        <f t="shared" si="6"/>
        <v>9.9232000029587653E-3</v>
      </c>
      <c r="O55" s="5">
        <f t="shared" ca="1" si="4"/>
        <v>-3.9355209667860016E-4</v>
      </c>
      <c r="Q55" s="14">
        <f t="shared" si="5"/>
        <v>3693.9229999999989</v>
      </c>
    </row>
    <row r="56" spans="1:17" x14ac:dyDescent="0.2">
      <c r="A56" s="65" t="s">
        <v>178</v>
      </c>
      <c r="B56" s="66" t="s">
        <v>115</v>
      </c>
      <c r="C56" s="65">
        <v>18732.476999999999</v>
      </c>
      <c r="D56" s="65" t="s">
        <v>151</v>
      </c>
      <c r="E56" s="3">
        <f t="shared" si="0"/>
        <v>-10698.998100573959</v>
      </c>
      <c r="F56" s="5">
        <f t="shared" si="1"/>
        <v>-10699</v>
      </c>
      <c r="G56" s="3">
        <f t="shared" si="2"/>
        <v>5.442800003947923E-3</v>
      </c>
      <c r="H56" s="5">
        <f t="shared" si="6"/>
        <v>5.442800003947923E-3</v>
      </c>
      <c r="O56" s="5">
        <f t="shared" ca="1" si="4"/>
        <v>-3.8838128214375729E-4</v>
      </c>
      <c r="Q56" s="14">
        <f t="shared" si="5"/>
        <v>3713.976999999999</v>
      </c>
    </row>
    <row r="57" spans="1:17" x14ac:dyDescent="0.2">
      <c r="A57" s="65" t="s">
        <v>178</v>
      </c>
      <c r="B57" s="66" t="s">
        <v>115</v>
      </c>
      <c r="C57" s="65">
        <v>18735.348999999998</v>
      </c>
      <c r="D57" s="65" t="s">
        <v>151</v>
      </c>
      <c r="E57" s="3">
        <f t="shared" si="0"/>
        <v>-10697.995831229568</v>
      </c>
      <c r="F57" s="5">
        <f t="shared" si="1"/>
        <v>-10698</v>
      </c>
      <c r="G57" s="3">
        <f t="shared" si="2"/>
        <v>1.1945600002945866E-2</v>
      </c>
      <c r="H57" s="5">
        <f t="shared" si="6"/>
        <v>1.1945600002945866E-2</v>
      </c>
      <c r="O57" s="5">
        <f t="shared" ca="1" si="4"/>
        <v>-3.876425943530647E-4</v>
      </c>
      <c r="Q57" s="14">
        <f t="shared" si="5"/>
        <v>3716.8489999999983</v>
      </c>
    </row>
    <row r="58" spans="1:17" x14ac:dyDescent="0.2">
      <c r="A58" s="65" t="s">
        <v>178</v>
      </c>
      <c r="B58" s="66" t="s">
        <v>115</v>
      </c>
      <c r="C58" s="65">
        <v>18758.274000000001</v>
      </c>
      <c r="D58" s="65" t="s">
        <v>151</v>
      </c>
      <c r="E58" s="3">
        <f t="shared" si="0"/>
        <v>-10689.995474432848</v>
      </c>
      <c r="F58" s="5">
        <f t="shared" si="1"/>
        <v>-10690</v>
      </c>
      <c r="G58" s="3">
        <f t="shared" si="2"/>
        <v>1.296800000636722E-2</v>
      </c>
      <c r="H58" s="5">
        <f t="shared" si="6"/>
        <v>1.296800000636722E-2</v>
      </c>
      <c r="O58" s="5">
        <f t="shared" ca="1" si="4"/>
        <v>-3.8173309202753098E-4</v>
      </c>
      <c r="Q58" s="14">
        <f t="shared" si="5"/>
        <v>3739.7740000000013</v>
      </c>
    </row>
    <row r="59" spans="1:17" x14ac:dyDescent="0.2">
      <c r="A59" s="65" t="s">
        <v>178</v>
      </c>
      <c r="B59" s="66" t="s">
        <v>115</v>
      </c>
      <c r="C59" s="65">
        <v>18775.458999999999</v>
      </c>
      <c r="D59" s="65" t="s">
        <v>151</v>
      </c>
      <c r="E59" s="3">
        <f t="shared" si="0"/>
        <v>-10683.998260406604</v>
      </c>
      <c r="F59" s="5">
        <f t="shared" si="1"/>
        <v>-10684</v>
      </c>
      <c r="G59" s="3">
        <f t="shared" si="2"/>
        <v>4.9848000016936567E-3</v>
      </c>
      <c r="H59" s="5">
        <f t="shared" si="6"/>
        <v>4.9848000016936567E-3</v>
      </c>
      <c r="O59" s="5">
        <f t="shared" ca="1" si="4"/>
        <v>-3.7730096528338069E-4</v>
      </c>
      <c r="Q59" s="14">
        <f t="shared" si="5"/>
        <v>3756.9589999999989</v>
      </c>
    </row>
    <row r="60" spans="1:17" x14ac:dyDescent="0.2">
      <c r="A60" s="65" t="s">
        <v>178</v>
      </c>
      <c r="B60" s="66" t="s">
        <v>115</v>
      </c>
      <c r="C60" s="65">
        <v>18967.457999999999</v>
      </c>
      <c r="D60" s="65" t="s">
        <v>151</v>
      </c>
      <c r="E60" s="3">
        <f t="shared" si="0"/>
        <v>-10616.994530652481</v>
      </c>
      <c r="F60" s="5">
        <f t="shared" si="1"/>
        <v>-10617</v>
      </c>
      <c r="G60" s="3">
        <f t="shared" si="2"/>
        <v>1.5672400004405063E-2</v>
      </c>
      <c r="H60" s="5">
        <f t="shared" si="6"/>
        <v>1.5672400004405063E-2</v>
      </c>
      <c r="O60" s="5">
        <f t="shared" ca="1" si="4"/>
        <v>-3.2780888330702796E-4</v>
      </c>
      <c r="Q60" s="14">
        <f t="shared" si="5"/>
        <v>3948.9579999999987</v>
      </c>
    </row>
    <row r="61" spans="1:17" x14ac:dyDescent="0.2">
      <c r="A61" s="65" t="s">
        <v>178</v>
      </c>
      <c r="B61" s="66" t="s">
        <v>115</v>
      </c>
      <c r="C61" s="65">
        <v>18984.637999999999</v>
      </c>
      <c r="D61" s="65" t="s">
        <v>151</v>
      </c>
      <c r="E61" s="3">
        <f t="shared" si="0"/>
        <v>-10610.99906152412</v>
      </c>
      <c r="F61" s="5">
        <f t="shared" si="1"/>
        <v>-10611</v>
      </c>
      <c r="G61" s="3">
        <f t="shared" si="2"/>
        <v>2.6892000023508444E-3</v>
      </c>
      <c r="H61" s="5">
        <f t="shared" si="6"/>
        <v>2.6892000023508444E-3</v>
      </c>
      <c r="O61" s="5">
        <f t="shared" ca="1" si="4"/>
        <v>-3.2337675656287767E-4</v>
      </c>
      <c r="Q61" s="14">
        <f t="shared" si="5"/>
        <v>3966.137999999999</v>
      </c>
    </row>
    <row r="62" spans="1:17" x14ac:dyDescent="0.2">
      <c r="A62" s="65" t="s">
        <v>178</v>
      </c>
      <c r="B62" s="66" t="s">
        <v>115</v>
      </c>
      <c r="C62" s="65">
        <v>18987.507000000001</v>
      </c>
      <c r="D62" s="65" t="s">
        <v>151</v>
      </c>
      <c r="E62" s="3">
        <f t="shared" si="0"/>
        <v>-10609.99783911846</v>
      </c>
      <c r="F62" s="5">
        <f t="shared" si="1"/>
        <v>-10610</v>
      </c>
      <c r="G62" s="3">
        <f t="shared" si="2"/>
        <v>6.1920000043755863E-3</v>
      </c>
      <c r="H62" s="5">
        <f t="shared" si="6"/>
        <v>6.1920000043755863E-3</v>
      </c>
      <c r="O62" s="5">
        <f t="shared" ca="1" si="4"/>
        <v>-3.2263806877218509E-4</v>
      </c>
      <c r="Q62" s="14">
        <f t="shared" si="5"/>
        <v>3969.0070000000014</v>
      </c>
    </row>
    <row r="63" spans="1:17" x14ac:dyDescent="0.2">
      <c r="A63" s="65" t="s">
        <v>178</v>
      </c>
      <c r="B63" s="66" t="s">
        <v>115</v>
      </c>
      <c r="C63" s="65">
        <v>18990.387999999999</v>
      </c>
      <c r="D63" s="65" t="s">
        <v>151</v>
      </c>
      <c r="E63" s="3">
        <f t="shared" si="0"/>
        <v>-10608.992428957878</v>
      </c>
      <c r="F63" s="5">
        <f t="shared" si="1"/>
        <v>-10609</v>
      </c>
      <c r="G63" s="3">
        <f t="shared" si="2"/>
        <v>2.1694800001569092E-2</v>
      </c>
      <c r="H63" s="5">
        <f t="shared" si="6"/>
        <v>2.1694800001569092E-2</v>
      </c>
      <c r="O63" s="5">
        <f t="shared" ca="1" si="4"/>
        <v>-3.2189938098149424E-4</v>
      </c>
      <c r="Q63" s="14">
        <f t="shared" si="5"/>
        <v>3971.887999999999</v>
      </c>
    </row>
    <row r="64" spans="1:17" x14ac:dyDescent="0.2">
      <c r="A64" s="65" t="s">
        <v>178</v>
      </c>
      <c r="B64" s="66" t="s">
        <v>115</v>
      </c>
      <c r="C64" s="65">
        <v>19027.625</v>
      </c>
      <c r="D64" s="65" t="s">
        <v>151</v>
      </c>
      <c r="E64" s="3">
        <f t="shared" si="0"/>
        <v>-10595.997476458884</v>
      </c>
      <c r="F64" s="5">
        <f t="shared" si="1"/>
        <v>-10596</v>
      </c>
      <c r="G64" s="3">
        <f t="shared" si="2"/>
        <v>7.231200004753191E-3</v>
      </c>
      <c r="H64" s="5">
        <f t="shared" si="6"/>
        <v>7.231200004753191E-3</v>
      </c>
      <c r="O64" s="5">
        <f t="shared" ca="1" si="4"/>
        <v>-3.1229643970249934E-4</v>
      </c>
      <c r="Q64" s="14">
        <f t="shared" si="5"/>
        <v>4009.125</v>
      </c>
    </row>
    <row r="65" spans="1:17" x14ac:dyDescent="0.2">
      <c r="A65" s="65" t="s">
        <v>178</v>
      </c>
      <c r="B65" s="66" t="s">
        <v>115</v>
      </c>
      <c r="C65" s="65">
        <v>19030.490000000002</v>
      </c>
      <c r="D65" s="65" t="s">
        <v>151</v>
      </c>
      <c r="E65" s="3">
        <f t="shared" si="0"/>
        <v>-10594.997649971529</v>
      </c>
      <c r="F65" s="5">
        <f t="shared" si="1"/>
        <v>-10595</v>
      </c>
      <c r="G65" s="3">
        <f t="shared" si="2"/>
        <v>6.7340000059630256E-3</v>
      </c>
      <c r="H65" s="5">
        <f t="shared" si="6"/>
        <v>6.7340000059630256E-3</v>
      </c>
      <c r="O65" s="5">
        <f t="shared" ca="1" si="4"/>
        <v>-3.1155775191180849E-4</v>
      </c>
      <c r="Q65" s="14">
        <f t="shared" si="5"/>
        <v>4011.9900000000016</v>
      </c>
    </row>
    <row r="66" spans="1:17" x14ac:dyDescent="0.2">
      <c r="A66" s="65" t="s">
        <v>178</v>
      </c>
      <c r="B66" s="66" t="s">
        <v>115</v>
      </c>
      <c r="C66" s="65">
        <v>19033.361000000001</v>
      </c>
      <c r="D66" s="65" t="s">
        <v>151</v>
      </c>
      <c r="E66" s="3">
        <f t="shared" si="0"/>
        <v>-10593.995729606713</v>
      </c>
      <c r="F66" s="5">
        <f t="shared" si="1"/>
        <v>-10594</v>
      </c>
      <c r="G66" s="3">
        <f t="shared" si="2"/>
        <v>1.2236800004757242E-2</v>
      </c>
      <c r="H66" s="5">
        <f t="shared" si="6"/>
        <v>1.2236800004757242E-2</v>
      </c>
      <c r="O66" s="5">
        <f t="shared" ca="1" si="4"/>
        <v>-3.1081906412111591E-4</v>
      </c>
      <c r="Q66" s="14">
        <f t="shared" si="5"/>
        <v>4014.8610000000008</v>
      </c>
    </row>
    <row r="67" spans="1:17" x14ac:dyDescent="0.2">
      <c r="A67" s="65" t="s">
        <v>280</v>
      </c>
      <c r="B67" s="66" t="s">
        <v>115</v>
      </c>
      <c r="C67" s="65">
        <v>27698.627</v>
      </c>
      <c r="D67" s="65" t="s">
        <v>151</v>
      </c>
      <c r="E67" s="3">
        <f t="shared" si="0"/>
        <v>-7569.9948686043026</v>
      </c>
      <c r="F67" s="5">
        <f t="shared" si="1"/>
        <v>-7570</v>
      </c>
      <c r="G67" s="3">
        <f t="shared" si="2"/>
        <v>1.4704000004712725E-2</v>
      </c>
      <c r="H67" s="5">
        <f t="shared" si="6"/>
        <v>1.4704000004712725E-2</v>
      </c>
      <c r="O67" s="5">
        <f t="shared" ca="1" si="4"/>
        <v>1.9229728149309389E-3</v>
      </c>
      <c r="Q67" s="14">
        <f t="shared" si="5"/>
        <v>12680.127</v>
      </c>
    </row>
    <row r="68" spans="1:17" x14ac:dyDescent="0.2">
      <c r="A68" s="65" t="s">
        <v>285</v>
      </c>
      <c r="B68" s="66" t="s">
        <v>115</v>
      </c>
      <c r="C68" s="65">
        <v>27755.866999999998</v>
      </c>
      <c r="D68" s="65" t="s">
        <v>151</v>
      </c>
      <c r="E68" s="3">
        <f t="shared" si="0"/>
        <v>-7550.0192776318181</v>
      </c>
      <c r="F68" s="5">
        <f t="shared" si="1"/>
        <v>-7550</v>
      </c>
      <c r="G68" s="3">
        <f t="shared" si="2"/>
        <v>-5.5239999997866107E-2</v>
      </c>
      <c r="H68" s="5">
        <f t="shared" si="6"/>
        <v>-5.5239999997866107E-2</v>
      </c>
      <c r="O68" s="5">
        <f t="shared" ca="1" si="4"/>
        <v>1.9377465707447758E-3</v>
      </c>
      <c r="Q68" s="14">
        <f t="shared" si="5"/>
        <v>12737.366999999998</v>
      </c>
    </row>
    <row r="69" spans="1:17" x14ac:dyDescent="0.2">
      <c r="A69" s="65" t="s">
        <v>285</v>
      </c>
      <c r="B69" s="66" t="s">
        <v>115</v>
      </c>
      <c r="C69" s="65">
        <v>27827.598999999998</v>
      </c>
      <c r="D69" s="65" t="s">
        <v>151</v>
      </c>
      <c r="E69" s="3">
        <f t="shared" si="0"/>
        <v>-7524.9862746332465</v>
      </c>
      <c r="F69" s="5">
        <f t="shared" si="1"/>
        <v>-7525</v>
      </c>
      <c r="G69" s="3">
        <f t="shared" si="2"/>
        <v>3.9330000003246823E-2</v>
      </c>
      <c r="H69" s="5">
        <f t="shared" si="6"/>
        <v>3.9330000003246823E-2</v>
      </c>
      <c r="O69" s="5">
        <f t="shared" ca="1" si="4"/>
        <v>1.9562137655120704E-3</v>
      </c>
      <c r="Q69" s="14">
        <f t="shared" si="5"/>
        <v>12809.098999999998</v>
      </c>
    </row>
    <row r="70" spans="1:17" x14ac:dyDescent="0.2">
      <c r="A70" s="65" t="s">
        <v>285</v>
      </c>
      <c r="B70" s="66" t="s">
        <v>115</v>
      </c>
      <c r="C70" s="65">
        <v>27856.242999999999</v>
      </c>
      <c r="D70" s="65" t="s">
        <v>151</v>
      </c>
      <c r="E70" s="3">
        <f t="shared" si="0"/>
        <v>-7514.9901036371621</v>
      </c>
      <c r="F70" s="5">
        <f t="shared" si="1"/>
        <v>-7515</v>
      </c>
      <c r="G70" s="3">
        <f t="shared" si="2"/>
        <v>2.8358000003208872E-2</v>
      </c>
      <c r="H70" s="5">
        <f t="shared" si="6"/>
        <v>2.8358000003208872E-2</v>
      </c>
      <c r="O70" s="5">
        <f t="shared" ca="1" si="4"/>
        <v>1.9636006434189893E-3</v>
      </c>
      <c r="Q70" s="14">
        <f t="shared" si="5"/>
        <v>12837.742999999999</v>
      </c>
    </row>
    <row r="71" spans="1:17" x14ac:dyDescent="0.2">
      <c r="A71" s="65" t="s">
        <v>285</v>
      </c>
      <c r="B71" s="66" t="s">
        <v>115</v>
      </c>
      <c r="C71" s="65">
        <v>27873.417000000001</v>
      </c>
      <c r="D71" s="65" t="s">
        <v>151</v>
      </c>
      <c r="E71" s="3">
        <f t="shared" si="0"/>
        <v>-7508.9967283862625</v>
      </c>
      <c r="F71" s="5">
        <f t="shared" si="1"/>
        <v>-7509</v>
      </c>
      <c r="G71" s="3">
        <f t="shared" si="2"/>
        <v>9.3748000035702717E-3</v>
      </c>
      <c r="H71" s="5">
        <f t="shared" si="6"/>
        <v>9.3748000035702717E-3</v>
      </c>
      <c r="O71" s="5">
        <f t="shared" ca="1" si="4"/>
        <v>1.9680327701631396E-3</v>
      </c>
      <c r="Q71" s="14">
        <f t="shared" si="5"/>
        <v>12854.917000000001</v>
      </c>
    </row>
    <row r="72" spans="1:17" x14ac:dyDescent="0.2">
      <c r="A72" s="65" t="s">
        <v>285</v>
      </c>
      <c r="B72" s="66" t="s">
        <v>115</v>
      </c>
      <c r="C72" s="65">
        <v>28638.512999999999</v>
      </c>
      <c r="D72" s="65" t="s">
        <v>151</v>
      </c>
      <c r="E72" s="3">
        <f t="shared" si="0"/>
        <v>-7241.9938501423057</v>
      </c>
      <c r="F72" s="5">
        <f t="shared" si="1"/>
        <v>-7242</v>
      </c>
      <c r="G72" s="3">
        <f t="shared" si="2"/>
        <v>1.7622400002437644E-2</v>
      </c>
      <c r="H72" s="5">
        <f t="shared" si="6"/>
        <v>1.7622400002437644E-2</v>
      </c>
      <c r="O72" s="5">
        <f t="shared" ca="1" si="4"/>
        <v>2.1652624102778554E-3</v>
      </c>
      <c r="Q72" s="14">
        <f t="shared" si="5"/>
        <v>13620.012999999999</v>
      </c>
    </row>
    <row r="73" spans="1:17" x14ac:dyDescent="0.2">
      <c r="A73" s="65" t="s">
        <v>285</v>
      </c>
      <c r="B73" s="66" t="s">
        <v>115</v>
      </c>
      <c r="C73" s="65">
        <v>28833.366999999998</v>
      </c>
      <c r="D73" s="65" t="s">
        <v>151</v>
      </c>
      <c r="E73" s="3">
        <f t="shared" si="0"/>
        <v>-7173.9937836965946</v>
      </c>
      <c r="F73" s="5">
        <f t="shared" si="1"/>
        <v>-7174</v>
      </c>
      <c r="G73" s="3">
        <f t="shared" si="2"/>
        <v>1.7812800000683637E-2</v>
      </c>
      <c r="H73" s="5">
        <f t="shared" si="6"/>
        <v>1.7812800000683637E-2</v>
      </c>
      <c r="O73" s="5">
        <f t="shared" ca="1" si="4"/>
        <v>2.2154931800448989E-3</v>
      </c>
      <c r="Q73" s="14">
        <f t="shared" si="5"/>
        <v>13814.866999999998</v>
      </c>
    </row>
    <row r="74" spans="1:17" x14ac:dyDescent="0.2">
      <c r="A74" s="65" t="s">
        <v>285</v>
      </c>
      <c r="B74" s="66" t="s">
        <v>115</v>
      </c>
      <c r="C74" s="65">
        <v>28899.262999999999</v>
      </c>
      <c r="D74" s="65" t="s">
        <v>151</v>
      </c>
      <c r="E74" s="3">
        <f t="shared" si="0"/>
        <v>-7150.997425507866</v>
      </c>
      <c r="F74" s="5">
        <f t="shared" si="1"/>
        <v>-7151</v>
      </c>
      <c r="G74" s="3">
        <f t="shared" si="2"/>
        <v>7.3772000032477081E-3</v>
      </c>
      <c r="H74" s="5">
        <f t="shared" si="6"/>
        <v>7.3772000032477081E-3</v>
      </c>
      <c r="O74" s="5">
        <f t="shared" ca="1" si="4"/>
        <v>2.232482999230811E-3</v>
      </c>
      <c r="Q74" s="14">
        <f t="shared" si="5"/>
        <v>13880.762999999999</v>
      </c>
    </row>
    <row r="75" spans="1:17" x14ac:dyDescent="0.2">
      <c r="A75" s="65" t="s">
        <v>305</v>
      </c>
      <c r="B75" s="66" t="s">
        <v>115</v>
      </c>
      <c r="C75" s="65">
        <v>28899.273000000001</v>
      </c>
      <c r="D75" s="65" t="s">
        <v>151</v>
      </c>
      <c r="E75" s="3">
        <f t="shared" si="0"/>
        <v>-7150.9939357120975</v>
      </c>
      <c r="F75" s="5">
        <f t="shared" si="1"/>
        <v>-7151</v>
      </c>
      <c r="G75" s="3">
        <f t="shared" si="2"/>
        <v>1.7377200005284976E-2</v>
      </c>
      <c r="H75" s="5">
        <f t="shared" si="6"/>
        <v>1.7377200005284976E-2</v>
      </c>
      <c r="O75" s="5">
        <f t="shared" ca="1" si="4"/>
        <v>2.232482999230811E-3</v>
      </c>
      <c r="Q75" s="14">
        <f t="shared" si="5"/>
        <v>13880.773000000001</v>
      </c>
    </row>
    <row r="76" spans="1:17" x14ac:dyDescent="0.2">
      <c r="A76" s="65" t="s">
        <v>285</v>
      </c>
      <c r="B76" s="66" t="s">
        <v>115</v>
      </c>
      <c r="C76" s="65">
        <v>28902.128000000001</v>
      </c>
      <c r="D76" s="65" t="s">
        <v>151</v>
      </c>
      <c r="E76" s="3">
        <f t="shared" si="0"/>
        <v>-7149.9975990205103</v>
      </c>
      <c r="F76" s="5">
        <f t="shared" si="1"/>
        <v>-7150</v>
      </c>
      <c r="G76" s="3">
        <f t="shared" si="2"/>
        <v>6.8800000044575427E-3</v>
      </c>
      <c r="H76" s="5">
        <f t="shared" si="6"/>
        <v>6.8800000044575427E-3</v>
      </c>
      <c r="O76" s="5">
        <f t="shared" ca="1" si="4"/>
        <v>2.2332216870215027E-3</v>
      </c>
      <c r="Q76" s="14">
        <f t="shared" si="5"/>
        <v>13883.628000000001</v>
      </c>
    </row>
    <row r="77" spans="1:17" x14ac:dyDescent="0.2">
      <c r="A77" s="65" t="s">
        <v>285</v>
      </c>
      <c r="B77" s="66" t="s">
        <v>115</v>
      </c>
      <c r="C77" s="65">
        <v>28956.589</v>
      </c>
      <c r="D77" s="65" t="s">
        <v>151</v>
      </c>
      <c r="E77" s="3">
        <f t="shared" si="0"/>
        <v>-7130.9918222917813</v>
      </c>
      <c r="F77" s="5">
        <f t="shared" si="1"/>
        <v>-7131</v>
      </c>
      <c r="G77" s="3">
        <f t="shared" si="2"/>
        <v>2.3433200003637467E-2</v>
      </c>
      <c r="H77" s="5">
        <f t="shared" si="6"/>
        <v>2.3433200003637467E-2</v>
      </c>
      <c r="O77" s="5">
        <f t="shared" ca="1" si="4"/>
        <v>2.247256755044647E-3</v>
      </c>
      <c r="Q77" s="14">
        <f t="shared" si="5"/>
        <v>13938.089</v>
      </c>
    </row>
    <row r="78" spans="1:17" x14ac:dyDescent="0.2">
      <c r="A78" s="65" t="s">
        <v>285</v>
      </c>
      <c r="B78" s="66" t="s">
        <v>115</v>
      </c>
      <c r="C78" s="65">
        <v>28962.309000000001</v>
      </c>
      <c r="D78" s="65" t="s">
        <v>151</v>
      </c>
      <c r="E78" s="3">
        <f t="shared" si="0"/>
        <v>-7128.9956591128393</v>
      </c>
      <c r="F78" s="5">
        <f t="shared" si="1"/>
        <v>-7129</v>
      </c>
      <c r="G78" s="3">
        <f t="shared" si="2"/>
        <v>1.2438800004019868E-2</v>
      </c>
      <c r="H78" s="5">
        <f t="shared" si="6"/>
        <v>1.2438800004019868E-2</v>
      </c>
      <c r="O78" s="5">
        <f t="shared" ca="1" si="4"/>
        <v>2.2487341306260305E-3</v>
      </c>
      <c r="Q78" s="14">
        <f t="shared" si="5"/>
        <v>13943.809000000001</v>
      </c>
    </row>
    <row r="79" spans="1:17" x14ac:dyDescent="0.2">
      <c r="A79" s="65" t="s">
        <v>316</v>
      </c>
      <c r="B79" s="66" t="s">
        <v>115</v>
      </c>
      <c r="C79" s="65">
        <v>29733.111000000001</v>
      </c>
      <c r="D79" s="65" t="s">
        <v>151</v>
      </c>
      <c r="E79" s="3">
        <f t="shared" si="0"/>
        <v>-6860.0015034040152</v>
      </c>
      <c r="F79" s="5">
        <f t="shared" si="1"/>
        <v>-6860</v>
      </c>
      <c r="G79" s="3">
        <f t="shared" si="2"/>
        <v>-4.3079999959445558E-3</v>
      </c>
      <c r="I79" s="3">
        <f t="shared" ref="I79:I102" si="7">G79</f>
        <v>-4.3079999959445558E-3</v>
      </c>
      <c r="O79" s="5">
        <f t="shared" ca="1" si="4"/>
        <v>2.4474411463221296E-3</v>
      </c>
      <c r="Q79" s="14">
        <f t="shared" si="5"/>
        <v>14714.611000000001</v>
      </c>
    </row>
    <row r="80" spans="1:17" x14ac:dyDescent="0.2">
      <c r="A80" s="65" t="s">
        <v>321</v>
      </c>
      <c r="B80" s="66" t="s">
        <v>115</v>
      </c>
      <c r="C80" s="65">
        <v>31128.562999999998</v>
      </c>
      <c r="D80" s="65" t="s">
        <v>151</v>
      </c>
      <c r="E80" s="3">
        <f t="shared" si="0"/>
        <v>-6373.0172550857833</v>
      </c>
      <c r="F80" s="5">
        <f t="shared" si="1"/>
        <v>-6373</v>
      </c>
      <c r="G80" s="3">
        <f t="shared" si="2"/>
        <v>-4.944439999962924E-2</v>
      </c>
      <c r="I80" s="3">
        <f t="shared" si="7"/>
        <v>-4.944439999962924E-2</v>
      </c>
      <c r="O80" s="5">
        <f t="shared" ca="1" si="4"/>
        <v>2.8071821003890444E-3</v>
      </c>
      <c r="Q80" s="14">
        <f t="shared" si="5"/>
        <v>16110.062999999998</v>
      </c>
    </row>
    <row r="81" spans="1:17" x14ac:dyDescent="0.2">
      <c r="A81" s="65" t="s">
        <v>325</v>
      </c>
      <c r="B81" s="66" t="s">
        <v>115</v>
      </c>
      <c r="C81" s="65">
        <v>32985.468000000001</v>
      </c>
      <c r="D81" s="65" t="s">
        <v>151</v>
      </c>
      <c r="E81" s="3">
        <f t="shared" si="0"/>
        <v>-5724.9953341430573</v>
      </c>
      <c r="F81" s="5">
        <f t="shared" si="1"/>
        <v>-5725</v>
      </c>
      <c r="G81" s="3">
        <f t="shared" si="2"/>
        <v>1.3370000007853378E-2</v>
      </c>
      <c r="I81" s="3">
        <f t="shared" si="7"/>
        <v>1.3370000007853378E-2</v>
      </c>
      <c r="O81" s="5">
        <f t="shared" ca="1" si="4"/>
        <v>3.2858517887573418E-3</v>
      </c>
      <c r="Q81" s="14">
        <f t="shared" si="5"/>
        <v>17966.968000000001</v>
      </c>
    </row>
    <row r="82" spans="1:17" x14ac:dyDescent="0.2">
      <c r="A82" s="65" t="s">
        <v>330</v>
      </c>
      <c r="B82" s="66" t="s">
        <v>115</v>
      </c>
      <c r="C82" s="65">
        <v>33317.910000000003</v>
      </c>
      <c r="D82" s="65" t="s">
        <v>151</v>
      </c>
      <c r="E82" s="3">
        <f t="shared" si="0"/>
        <v>-5608.9798656931134</v>
      </c>
      <c r="F82" s="5">
        <f t="shared" si="1"/>
        <v>-5609</v>
      </c>
      <c r="G82" s="3">
        <f t="shared" si="2"/>
        <v>5.7694800008903258E-2</v>
      </c>
      <c r="I82" s="3">
        <f t="shared" si="7"/>
        <v>5.7694800008903258E-2</v>
      </c>
      <c r="O82" s="5">
        <f t="shared" ca="1" si="4"/>
        <v>3.3715395724775929E-3</v>
      </c>
      <c r="Q82" s="14">
        <f t="shared" si="5"/>
        <v>18299.410000000003</v>
      </c>
    </row>
    <row r="83" spans="1:17" x14ac:dyDescent="0.2">
      <c r="A83" s="65" t="s">
        <v>333</v>
      </c>
      <c r="B83" s="66" t="s">
        <v>115</v>
      </c>
      <c r="C83" s="65">
        <v>33561.43</v>
      </c>
      <c r="D83" s="65" t="s">
        <v>151</v>
      </c>
      <c r="E83" s="3">
        <f t="shared" si="0"/>
        <v>-5523.9963591658707</v>
      </c>
      <c r="F83" s="5">
        <f t="shared" si="1"/>
        <v>-5524</v>
      </c>
      <c r="G83" s="3">
        <f t="shared" si="2"/>
        <v>1.0432800001581199E-2</v>
      </c>
      <c r="I83" s="3">
        <f t="shared" si="7"/>
        <v>1.0432800001581199E-2</v>
      </c>
      <c r="O83" s="5">
        <f t="shared" ca="1" si="4"/>
        <v>3.4343280346863974E-3</v>
      </c>
      <c r="Q83" s="14">
        <f t="shared" si="5"/>
        <v>18542.93</v>
      </c>
    </row>
    <row r="84" spans="1:17" x14ac:dyDescent="0.2">
      <c r="A84" s="65" t="s">
        <v>336</v>
      </c>
      <c r="B84" s="66" t="s">
        <v>115</v>
      </c>
      <c r="C84" s="65">
        <v>33633.063999999998</v>
      </c>
      <c r="D84" s="65" t="s">
        <v>151</v>
      </c>
      <c r="E84" s="3">
        <f t="shared" si="0"/>
        <v>-5498.9975561658193</v>
      </c>
      <c r="F84" s="5">
        <f t="shared" si="1"/>
        <v>-5499</v>
      </c>
      <c r="G84" s="3">
        <f t="shared" si="2"/>
        <v>7.0028000045567751E-3</v>
      </c>
      <c r="I84" s="3">
        <f t="shared" si="7"/>
        <v>7.0028000045567751E-3</v>
      </c>
      <c r="O84" s="5">
        <f t="shared" ca="1" si="4"/>
        <v>3.4527952294536928E-3</v>
      </c>
      <c r="Q84" s="14">
        <f t="shared" si="5"/>
        <v>18614.563999999998</v>
      </c>
    </row>
    <row r="85" spans="1:17" x14ac:dyDescent="0.2">
      <c r="A85" s="65" t="s">
        <v>333</v>
      </c>
      <c r="B85" s="66" t="s">
        <v>115</v>
      </c>
      <c r="C85" s="65">
        <v>33690.383000000002</v>
      </c>
      <c r="D85" s="65" t="s">
        <v>151</v>
      </c>
      <c r="E85" s="3">
        <f t="shared" ref="E85:E148" si="8">(C85-C$7)/C$8</f>
        <v>-5478.9943958067715</v>
      </c>
      <c r="F85" s="5">
        <f t="shared" ref="F85:F148" si="9">ROUND(2*E85,0)/2</f>
        <v>-5479</v>
      </c>
      <c r="G85" s="3">
        <f t="shared" ref="G85:G148" si="10">C85-(C$7+F85*C$8)</f>
        <v>1.6058800007158425E-2</v>
      </c>
      <c r="I85" s="3">
        <f t="shared" si="7"/>
        <v>1.6058800007158425E-2</v>
      </c>
      <c r="O85" s="5">
        <f t="shared" ref="O85:O148" ca="1" si="11">+C$11+C$12*F85</f>
        <v>3.4675689852675289E-3</v>
      </c>
      <c r="Q85" s="14">
        <f t="shared" ref="Q85:Q148" si="12">+C85-15018.5</f>
        <v>18671.883000000002</v>
      </c>
    </row>
    <row r="86" spans="1:17" x14ac:dyDescent="0.2">
      <c r="A86" s="65" t="s">
        <v>341</v>
      </c>
      <c r="B86" s="66" t="s">
        <v>115</v>
      </c>
      <c r="C86" s="65">
        <v>34458.332999999999</v>
      </c>
      <c r="D86" s="65" t="s">
        <v>151</v>
      </c>
      <c r="E86" s="3">
        <f t="shared" si="8"/>
        <v>-5210.9955298508048</v>
      </c>
      <c r="F86" s="5">
        <f t="shared" si="9"/>
        <v>-5211</v>
      </c>
      <c r="G86" s="3">
        <f t="shared" si="10"/>
        <v>1.2809200001356658E-2</v>
      </c>
      <c r="I86" s="3">
        <f t="shared" si="7"/>
        <v>1.2809200001356658E-2</v>
      </c>
      <c r="O86" s="5">
        <f t="shared" ca="1" si="11"/>
        <v>3.6655373131729363E-3</v>
      </c>
      <c r="Q86" s="14">
        <f t="shared" si="12"/>
        <v>19439.832999999999</v>
      </c>
    </row>
    <row r="87" spans="1:17" x14ac:dyDescent="0.2">
      <c r="A87" s="65" t="s">
        <v>344</v>
      </c>
      <c r="B87" s="66" t="s">
        <v>115</v>
      </c>
      <c r="C87" s="65">
        <v>35071.542999999998</v>
      </c>
      <c r="D87" s="65" t="s">
        <v>151</v>
      </c>
      <c r="E87" s="3">
        <f t="shared" si="8"/>
        <v>-4996.99776359928</v>
      </c>
      <c r="F87" s="5">
        <f t="shared" si="9"/>
        <v>-4997</v>
      </c>
      <c r="G87" s="3">
        <f t="shared" si="10"/>
        <v>6.4083999968715943E-3</v>
      </c>
      <c r="I87" s="3">
        <f t="shared" si="7"/>
        <v>6.4083999968715943E-3</v>
      </c>
      <c r="O87" s="5">
        <f t="shared" ca="1" si="11"/>
        <v>3.8236165003809851E-3</v>
      </c>
      <c r="Q87" s="14">
        <f t="shared" si="12"/>
        <v>20053.042999999998</v>
      </c>
    </row>
    <row r="88" spans="1:17" x14ac:dyDescent="0.2">
      <c r="A88" s="65" t="s">
        <v>347</v>
      </c>
      <c r="B88" s="66" t="s">
        <v>115</v>
      </c>
      <c r="C88" s="65">
        <v>35134.587</v>
      </c>
      <c r="D88" s="65" t="s">
        <v>151</v>
      </c>
      <c r="E88" s="3">
        <f t="shared" si="8"/>
        <v>-4974.9966951634069</v>
      </c>
      <c r="F88" s="5">
        <f t="shared" si="9"/>
        <v>-4975</v>
      </c>
      <c r="G88" s="3">
        <f t="shared" si="10"/>
        <v>9.4700000045122579E-3</v>
      </c>
      <c r="I88" s="3">
        <f t="shared" si="7"/>
        <v>9.4700000045122579E-3</v>
      </c>
      <c r="O88" s="5">
        <f t="shared" ca="1" si="11"/>
        <v>3.839867631776205E-3</v>
      </c>
      <c r="Q88" s="14">
        <f t="shared" si="12"/>
        <v>20116.087</v>
      </c>
    </row>
    <row r="89" spans="1:17" x14ac:dyDescent="0.2">
      <c r="A89" s="65" t="s">
        <v>352</v>
      </c>
      <c r="B89" s="66" t="s">
        <v>115</v>
      </c>
      <c r="C89" s="65">
        <v>35862.472999999998</v>
      </c>
      <c r="D89" s="65" t="s">
        <v>148</v>
      </c>
      <c r="E89" s="3">
        <f t="shared" si="8"/>
        <v>-4720.9793469698725</v>
      </c>
      <c r="F89" s="5">
        <f t="shared" si="9"/>
        <v>-4721</v>
      </c>
      <c r="G89" s="3">
        <f t="shared" si="10"/>
        <v>5.9181200005696155E-2</v>
      </c>
      <c r="I89" s="3">
        <f t="shared" si="7"/>
        <v>5.9181200005696155E-2</v>
      </c>
      <c r="O89" s="5">
        <f t="shared" ca="1" si="11"/>
        <v>4.0274943306119262E-3</v>
      </c>
      <c r="Q89" s="14">
        <f t="shared" si="12"/>
        <v>20843.972999999998</v>
      </c>
    </row>
    <row r="90" spans="1:17" x14ac:dyDescent="0.2">
      <c r="A90" s="65" t="s">
        <v>355</v>
      </c>
      <c r="B90" s="66" t="s">
        <v>115</v>
      </c>
      <c r="C90" s="65">
        <v>35905.408000000003</v>
      </c>
      <c r="D90" s="65" t="s">
        <v>151</v>
      </c>
      <c r="E90" s="3">
        <f t="shared" si="8"/>
        <v>-4705.995908842624</v>
      </c>
      <c r="F90" s="5">
        <f t="shared" si="9"/>
        <v>-4706</v>
      </c>
      <c r="G90" s="3">
        <f t="shared" si="10"/>
        <v>1.1723200004780665E-2</v>
      </c>
      <c r="I90" s="3">
        <f t="shared" si="7"/>
        <v>1.1723200004780665E-2</v>
      </c>
      <c r="O90" s="5">
        <f t="shared" ca="1" si="11"/>
        <v>4.0385746474723037E-3</v>
      </c>
      <c r="Q90" s="14">
        <f t="shared" si="12"/>
        <v>20886.908000000003</v>
      </c>
    </row>
    <row r="91" spans="1:17" x14ac:dyDescent="0.2">
      <c r="A91" s="65" t="s">
        <v>352</v>
      </c>
      <c r="B91" s="66" t="s">
        <v>115</v>
      </c>
      <c r="C91" s="65">
        <v>36114.629999999997</v>
      </c>
      <c r="D91" s="65" t="s">
        <v>148</v>
      </c>
      <c r="E91" s="3">
        <f t="shared" si="8"/>
        <v>-4632.9817038383426</v>
      </c>
      <c r="F91" s="5">
        <f t="shared" si="9"/>
        <v>-4633</v>
      </c>
      <c r="G91" s="3">
        <f t="shared" si="10"/>
        <v>5.2427599999646191E-2</v>
      </c>
      <c r="I91" s="3">
        <f t="shared" si="7"/>
        <v>5.2427599999646191E-2</v>
      </c>
      <c r="O91" s="5">
        <f t="shared" ca="1" si="11"/>
        <v>4.0924988561928067E-3</v>
      </c>
      <c r="Q91" s="14">
        <f t="shared" si="12"/>
        <v>21096.129999999997</v>
      </c>
    </row>
    <row r="92" spans="1:17" x14ac:dyDescent="0.2">
      <c r="A92" s="65" t="s">
        <v>352</v>
      </c>
      <c r="B92" s="66" t="s">
        <v>115</v>
      </c>
      <c r="C92" s="65">
        <v>36541.514000000003</v>
      </c>
      <c r="D92" s="65" t="s">
        <v>148</v>
      </c>
      <c r="E92" s="3">
        <f t="shared" si="8"/>
        <v>-4484.007906202105</v>
      </c>
      <c r="F92" s="5">
        <f t="shared" si="9"/>
        <v>-4484</v>
      </c>
      <c r="G92" s="3">
        <f t="shared" si="10"/>
        <v>-2.2655199994915165E-2</v>
      </c>
      <c r="I92" s="3">
        <f t="shared" si="7"/>
        <v>-2.2655199994915165E-2</v>
      </c>
      <c r="O92" s="5">
        <f t="shared" ca="1" si="11"/>
        <v>4.2025633370058879E-3</v>
      </c>
      <c r="Q92" s="14">
        <f t="shared" si="12"/>
        <v>21523.014000000003</v>
      </c>
    </row>
    <row r="93" spans="1:17" x14ac:dyDescent="0.2">
      <c r="A93" s="65" t="s">
        <v>352</v>
      </c>
      <c r="B93" s="66" t="s">
        <v>115</v>
      </c>
      <c r="C93" s="65">
        <v>36607.493999999999</v>
      </c>
      <c r="D93" s="65" t="s">
        <v>148</v>
      </c>
      <c r="E93" s="3">
        <f t="shared" si="8"/>
        <v>-4460.9822337289315</v>
      </c>
      <c r="F93" s="5">
        <f t="shared" si="9"/>
        <v>-4461</v>
      </c>
      <c r="G93" s="3">
        <f t="shared" si="10"/>
        <v>5.0909200006572064E-2</v>
      </c>
      <c r="I93" s="3">
        <f t="shared" si="7"/>
        <v>5.0909200006572064E-2</v>
      </c>
      <c r="O93" s="5">
        <f t="shared" ca="1" si="11"/>
        <v>4.2195531561917991E-3</v>
      </c>
      <c r="Q93" s="14">
        <f t="shared" si="12"/>
        <v>21588.993999999999</v>
      </c>
    </row>
    <row r="94" spans="1:17" x14ac:dyDescent="0.2">
      <c r="A94" s="65" t="s">
        <v>369</v>
      </c>
      <c r="B94" s="66" t="s">
        <v>115</v>
      </c>
      <c r="C94" s="65">
        <v>36610.285000000003</v>
      </c>
      <c r="D94" s="65" t="s">
        <v>151</v>
      </c>
      <c r="E94" s="3">
        <f t="shared" si="8"/>
        <v>-4460.008231730254</v>
      </c>
      <c r="F94" s="5">
        <f t="shared" si="9"/>
        <v>-4460</v>
      </c>
      <c r="G94" s="3">
        <f t="shared" si="10"/>
        <v>-2.3587999996379949E-2</v>
      </c>
      <c r="I94" s="3">
        <f t="shared" si="7"/>
        <v>-2.3587999996379949E-2</v>
      </c>
      <c r="O94" s="5">
        <f t="shared" ca="1" si="11"/>
        <v>4.2202918439824908E-3</v>
      </c>
      <c r="Q94" s="14">
        <f t="shared" si="12"/>
        <v>21591.785000000003</v>
      </c>
    </row>
    <row r="95" spans="1:17" x14ac:dyDescent="0.2">
      <c r="A95" s="65" t="s">
        <v>372</v>
      </c>
      <c r="B95" s="66" t="s">
        <v>115</v>
      </c>
      <c r="C95" s="65">
        <v>36630.362999999998</v>
      </c>
      <c r="D95" s="65" t="s">
        <v>151</v>
      </c>
      <c r="E95" s="3">
        <f t="shared" si="8"/>
        <v>-4453.0014197885093</v>
      </c>
      <c r="F95" s="5">
        <f t="shared" si="9"/>
        <v>-4453</v>
      </c>
      <c r="G95" s="3">
        <f t="shared" si="10"/>
        <v>-4.0683999977773055E-3</v>
      </c>
      <c r="I95" s="3">
        <f t="shared" si="7"/>
        <v>-4.0683999977773055E-3</v>
      </c>
      <c r="O95" s="5">
        <f t="shared" ca="1" si="11"/>
        <v>4.2254626585173337E-3</v>
      </c>
      <c r="Q95" s="14">
        <f t="shared" si="12"/>
        <v>21611.862999999998</v>
      </c>
    </row>
    <row r="96" spans="1:17" x14ac:dyDescent="0.2">
      <c r="A96" s="65" t="s">
        <v>352</v>
      </c>
      <c r="B96" s="66" t="s">
        <v>115</v>
      </c>
      <c r="C96" s="65">
        <v>37375.347999999998</v>
      </c>
      <c r="D96" s="65" t="s">
        <v>151</v>
      </c>
      <c r="E96" s="3">
        <f t="shared" si="8"/>
        <v>-4193.0168698123307</v>
      </c>
      <c r="F96" s="5">
        <f t="shared" si="9"/>
        <v>-4193</v>
      </c>
      <c r="G96" s="3">
        <f t="shared" si="10"/>
        <v>-4.8340399996959604E-2</v>
      </c>
      <c r="I96" s="3">
        <f t="shared" si="7"/>
        <v>-4.8340399996959604E-2</v>
      </c>
      <c r="O96" s="5">
        <f t="shared" ca="1" si="11"/>
        <v>4.4175214840972057E-3</v>
      </c>
      <c r="Q96" s="14">
        <f t="shared" si="12"/>
        <v>22356.847999999998</v>
      </c>
    </row>
    <row r="97" spans="1:35" x14ac:dyDescent="0.2">
      <c r="A97" s="65" t="s">
        <v>379</v>
      </c>
      <c r="B97" s="66" t="s">
        <v>115</v>
      </c>
      <c r="C97" s="65">
        <v>37398.326000000001</v>
      </c>
      <c r="D97" s="65" t="s">
        <v>151</v>
      </c>
      <c r="E97" s="3">
        <f t="shared" si="8"/>
        <v>-4184.9980170980434</v>
      </c>
      <c r="F97" s="5">
        <f t="shared" si="9"/>
        <v>-4185</v>
      </c>
      <c r="G97" s="3">
        <f t="shared" si="10"/>
        <v>5.6820000027073547E-3</v>
      </c>
      <c r="I97" s="3">
        <f t="shared" si="7"/>
        <v>5.6820000027073547E-3</v>
      </c>
      <c r="O97" s="5">
        <f t="shared" ca="1" si="11"/>
        <v>4.4234309864227411E-3</v>
      </c>
      <c r="Q97" s="14">
        <f t="shared" si="12"/>
        <v>22379.826000000001</v>
      </c>
    </row>
    <row r="98" spans="1:35" x14ac:dyDescent="0.2">
      <c r="A98" s="65" t="s">
        <v>369</v>
      </c>
      <c r="B98" s="66" t="s">
        <v>115</v>
      </c>
      <c r="C98" s="65">
        <v>37696.35</v>
      </c>
      <c r="D98" s="65" t="s">
        <v>151</v>
      </c>
      <c r="E98" s="3">
        <f t="shared" si="8"/>
        <v>-4080.9937277202707</v>
      </c>
      <c r="F98" s="5">
        <f t="shared" si="9"/>
        <v>-4081</v>
      </c>
      <c r="G98" s="3">
        <f t="shared" si="10"/>
        <v>1.7973200003325474E-2</v>
      </c>
      <c r="I98" s="3">
        <f t="shared" si="7"/>
        <v>1.7973200003325474E-2</v>
      </c>
      <c r="O98" s="5">
        <f t="shared" ca="1" si="11"/>
        <v>4.5002545166546899E-3</v>
      </c>
      <c r="Q98" s="14">
        <f t="shared" si="12"/>
        <v>22677.85</v>
      </c>
    </row>
    <row r="99" spans="1:35" x14ac:dyDescent="0.2">
      <c r="A99" s="21" t="s">
        <v>117</v>
      </c>
      <c r="B99" s="20"/>
      <c r="C99" s="32">
        <v>38418.442799999997</v>
      </c>
      <c r="D99" s="32"/>
      <c r="E99" s="3">
        <f t="shared" si="8"/>
        <v>-3828.998088010695</v>
      </c>
      <c r="F99" s="5">
        <f t="shared" si="9"/>
        <v>-3829</v>
      </c>
      <c r="G99" s="3">
        <f t="shared" si="10"/>
        <v>5.4787999979453161E-3</v>
      </c>
      <c r="I99" s="3">
        <f t="shared" si="7"/>
        <v>5.4787999979453161E-3</v>
      </c>
      <c r="O99" s="5">
        <f t="shared" ca="1" si="11"/>
        <v>4.6864038399090282E-3</v>
      </c>
      <c r="P99" s="3" t="s">
        <v>2</v>
      </c>
      <c r="Q99" s="14">
        <f t="shared" si="12"/>
        <v>23399.942799999997</v>
      </c>
    </row>
    <row r="100" spans="1:35" x14ac:dyDescent="0.2">
      <c r="A100" s="65" t="s">
        <v>389</v>
      </c>
      <c r="B100" s="66" t="s">
        <v>115</v>
      </c>
      <c r="C100" s="65">
        <v>38673.478999999999</v>
      </c>
      <c r="D100" s="65" t="s">
        <v>151</v>
      </c>
      <c r="E100" s="3">
        <f t="shared" si="8"/>
        <v>-3739.9956628818195</v>
      </c>
      <c r="F100" s="5">
        <f t="shared" si="9"/>
        <v>-3740</v>
      </c>
      <c r="G100" s="3">
        <f t="shared" si="10"/>
        <v>1.2428000001818873E-2</v>
      </c>
      <c r="I100" s="3">
        <f t="shared" si="7"/>
        <v>1.2428000001818873E-2</v>
      </c>
      <c r="O100" s="5">
        <f t="shared" ca="1" si="11"/>
        <v>4.7521470532805995E-3</v>
      </c>
      <c r="Q100" s="14">
        <f t="shared" si="12"/>
        <v>23654.978999999999</v>
      </c>
    </row>
    <row r="101" spans="1:35" x14ac:dyDescent="0.2">
      <c r="A101" s="65" t="s">
        <v>369</v>
      </c>
      <c r="B101" s="66" t="s">
        <v>115</v>
      </c>
      <c r="C101" s="65">
        <v>39146.338000000003</v>
      </c>
      <c r="D101" s="65" t="s">
        <v>151</v>
      </c>
      <c r="E101" s="3">
        <f t="shared" si="8"/>
        <v>-3574.9775292050517</v>
      </c>
      <c r="F101" s="5">
        <f t="shared" si="9"/>
        <v>-3575</v>
      </c>
      <c r="G101" s="3">
        <f t="shared" si="10"/>
        <v>6.4390000006824266E-2</v>
      </c>
      <c r="I101" s="3">
        <f t="shared" si="7"/>
        <v>6.4390000006824266E-2</v>
      </c>
      <c r="O101" s="5">
        <f t="shared" ca="1" si="11"/>
        <v>4.8740305387447499E-3</v>
      </c>
      <c r="Q101" s="14">
        <f t="shared" si="12"/>
        <v>24127.838000000003</v>
      </c>
    </row>
    <row r="102" spans="1:35" x14ac:dyDescent="0.2">
      <c r="A102" s="65" t="s">
        <v>369</v>
      </c>
      <c r="B102" s="66" t="s">
        <v>115</v>
      </c>
      <c r="C102" s="65">
        <v>39527.341999999997</v>
      </c>
      <c r="D102" s="65" t="s">
        <v>151</v>
      </c>
      <c r="E102" s="3">
        <f t="shared" si="8"/>
        <v>-3442.0149145495589</v>
      </c>
      <c r="F102" s="5">
        <f t="shared" si="9"/>
        <v>-3442</v>
      </c>
      <c r="G102" s="3">
        <f t="shared" si="10"/>
        <v>-4.27376000006916E-2</v>
      </c>
      <c r="I102" s="3">
        <f t="shared" si="7"/>
        <v>-4.27376000006916E-2</v>
      </c>
      <c r="O102" s="5">
        <f t="shared" ca="1" si="11"/>
        <v>4.972276014906761E-3</v>
      </c>
      <c r="Q102" s="14">
        <f t="shared" si="12"/>
        <v>24508.841999999997</v>
      </c>
    </row>
    <row r="103" spans="1:35" x14ac:dyDescent="0.2">
      <c r="A103" s="65" t="s">
        <v>402</v>
      </c>
      <c r="B103" s="66" t="s">
        <v>115</v>
      </c>
      <c r="C103" s="65">
        <v>39888.444799999997</v>
      </c>
      <c r="D103" s="65" t="s">
        <v>151</v>
      </c>
      <c r="E103" s="3">
        <f t="shared" si="8"/>
        <v>-3315.9974122466424</v>
      </c>
      <c r="F103" s="5">
        <f t="shared" si="9"/>
        <v>-3316</v>
      </c>
      <c r="G103" s="3">
        <f t="shared" si="10"/>
        <v>7.4152000015601516E-3</v>
      </c>
      <c r="J103" s="3">
        <f>G103</f>
        <v>7.4152000015601516E-3</v>
      </c>
      <c r="O103" s="5">
        <f t="shared" ca="1" si="11"/>
        <v>5.0653506765339302E-3</v>
      </c>
      <c r="Q103" s="14">
        <f t="shared" si="12"/>
        <v>24869.944799999997</v>
      </c>
    </row>
    <row r="104" spans="1:35" x14ac:dyDescent="0.2">
      <c r="A104" s="65" t="s">
        <v>402</v>
      </c>
      <c r="B104" s="66" t="s">
        <v>115</v>
      </c>
      <c r="C104" s="65">
        <v>40183.591399999998</v>
      </c>
      <c r="D104" s="65" t="s">
        <v>151</v>
      </c>
      <c r="E104" s="3">
        <f t="shared" si="8"/>
        <v>-3212.9972767029749</v>
      </c>
      <c r="F104" s="5">
        <f t="shared" si="9"/>
        <v>-3213</v>
      </c>
      <c r="G104" s="3">
        <f t="shared" si="10"/>
        <v>7.8035999977146275E-3</v>
      </c>
      <c r="J104" s="3">
        <f>G104</f>
        <v>7.8035999977146275E-3</v>
      </c>
      <c r="O104" s="5">
        <f t="shared" ca="1" si="11"/>
        <v>5.1414355189751872E-3</v>
      </c>
      <c r="Q104" s="14">
        <f t="shared" si="12"/>
        <v>25165.091399999998</v>
      </c>
    </row>
    <row r="105" spans="1:35" x14ac:dyDescent="0.2">
      <c r="A105" s="65" t="s">
        <v>402</v>
      </c>
      <c r="B105" s="66" t="s">
        <v>115</v>
      </c>
      <c r="C105" s="65">
        <v>40229.438300000002</v>
      </c>
      <c r="D105" s="65" t="s">
        <v>151</v>
      </c>
      <c r="E105" s="3">
        <f t="shared" si="8"/>
        <v>-3196.9976449462224</v>
      </c>
      <c r="F105" s="5">
        <f t="shared" si="9"/>
        <v>-3197</v>
      </c>
      <c r="G105" s="3">
        <f t="shared" si="10"/>
        <v>6.7484000028343871E-3</v>
      </c>
      <c r="J105" s="3">
        <f>G105</f>
        <v>6.7484000028343871E-3</v>
      </c>
      <c r="O105" s="5">
        <f t="shared" ca="1" si="11"/>
        <v>5.1532545236262564E-3</v>
      </c>
      <c r="Q105" s="14">
        <f t="shared" si="12"/>
        <v>25210.938300000002</v>
      </c>
    </row>
    <row r="106" spans="1:35" x14ac:dyDescent="0.2">
      <c r="A106" s="22" t="s">
        <v>118</v>
      </c>
      <c r="B106" s="20" t="s">
        <v>115</v>
      </c>
      <c r="C106" s="32">
        <v>40587.629000000001</v>
      </c>
      <c r="D106" s="32"/>
      <c r="E106" s="3">
        <f t="shared" si="8"/>
        <v>-3071.9964060687253</v>
      </c>
      <c r="F106" s="5">
        <f t="shared" si="9"/>
        <v>-3072</v>
      </c>
      <c r="G106" s="3">
        <f t="shared" si="10"/>
        <v>1.0298400004103314E-2</v>
      </c>
      <c r="I106" s="3">
        <f>G106</f>
        <v>1.0298400004103314E-2</v>
      </c>
      <c r="O106" s="5">
        <f t="shared" ca="1" si="11"/>
        <v>5.2455904974627338E-3</v>
      </c>
      <c r="P106" s="3" t="s">
        <v>2</v>
      </c>
      <c r="Q106" s="14">
        <f t="shared" si="12"/>
        <v>25569.129000000001</v>
      </c>
    </row>
    <row r="107" spans="1:35" x14ac:dyDescent="0.2">
      <c r="A107" s="23" t="s">
        <v>10</v>
      </c>
      <c r="B107" s="2"/>
      <c r="C107" s="33">
        <v>40587.629200000003</v>
      </c>
      <c r="D107" s="33"/>
      <c r="E107" s="3">
        <f t="shared" si="8"/>
        <v>-3071.9963362728095</v>
      </c>
      <c r="F107" s="5">
        <f t="shared" si="9"/>
        <v>-3072</v>
      </c>
      <c r="G107" s="3">
        <f t="shared" si="10"/>
        <v>1.0498400006326847E-2</v>
      </c>
      <c r="J107" s="3">
        <f>G107</f>
        <v>1.0498400006326847E-2</v>
      </c>
      <c r="O107" s="5">
        <f t="shared" ca="1" si="11"/>
        <v>5.2455904974627338E-3</v>
      </c>
      <c r="P107" s="3" t="s">
        <v>2</v>
      </c>
      <c r="Q107" s="14">
        <f t="shared" si="12"/>
        <v>25569.129200000003</v>
      </c>
    </row>
    <row r="108" spans="1:35" x14ac:dyDescent="0.2">
      <c r="A108" s="23" t="s">
        <v>10</v>
      </c>
      <c r="B108" s="2"/>
      <c r="C108" s="33">
        <v>41682.254999999997</v>
      </c>
      <c r="D108" s="33"/>
      <c r="E108" s="3">
        <f t="shared" si="8"/>
        <v>-2689.9942879022879</v>
      </c>
      <c r="F108" s="5">
        <f t="shared" si="9"/>
        <v>-2690</v>
      </c>
      <c r="G108" s="3">
        <f t="shared" si="10"/>
        <v>1.6368000004149508E-2</v>
      </c>
      <c r="I108" s="3">
        <f>G108</f>
        <v>1.6368000004149508E-2</v>
      </c>
      <c r="O108" s="5">
        <f t="shared" ca="1" si="11"/>
        <v>5.5277692335070072E-3</v>
      </c>
      <c r="P108" s="3" t="s">
        <v>2</v>
      </c>
      <c r="Q108" s="14">
        <f t="shared" si="12"/>
        <v>26663.754999999997</v>
      </c>
    </row>
    <row r="109" spans="1:35" x14ac:dyDescent="0.2">
      <c r="A109" s="65" t="s">
        <v>402</v>
      </c>
      <c r="B109" s="66" t="s">
        <v>115</v>
      </c>
      <c r="C109" s="65">
        <v>41765.347600000001</v>
      </c>
      <c r="D109" s="65" t="s">
        <v>151</v>
      </c>
      <c r="E109" s="3">
        <f t="shared" si="8"/>
        <v>-2660.9966675242244</v>
      </c>
      <c r="F109" s="5">
        <f t="shared" si="9"/>
        <v>-2661</v>
      </c>
      <c r="G109" s="3">
        <f t="shared" si="10"/>
        <v>9.5492000036756508E-3</v>
      </c>
      <c r="J109" s="3">
        <f>G109</f>
        <v>9.5492000036756508E-3</v>
      </c>
      <c r="O109" s="5">
        <f t="shared" ca="1" si="11"/>
        <v>5.5491911794370704E-3</v>
      </c>
      <c r="Q109" s="14">
        <f t="shared" si="12"/>
        <v>26746.847600000001</v>
      </c>
    </row>
    <row r="110" spans="1:35" x14ac:dyDescent="0.2">
      <c r="A110" s="23" t="s">
        <v>49</v>
      </c>
      <c r="C110" s="33">
        <v>41765.353999999999</v>
      </c>
      <c r="D110" s="33"/>
      <c r="E110" s="3">
        <f t="shared" si="8"/>
        <v>-2660.9944340549337</v>
      </c>
      <c r="F110" s="5">
        <f t="shared" si="9"/>
        <v>-2661</v>
      </c>
      <c r="G110" s="3">
        <f t="shared" si="10"/>
        <v>1.5949200002069119E-2</v>
      </c>
      <c r="I110" s="3">
        <f t="shared" ref="I110:I141" si="13">G110</f>
        <v>1.5949200002069119E-2</v>
      </c>
      <c r="O110" s="5">
        <f t="shared" ca="1" si="11"/>
        <v>5.5491911794370704E-3</v>
      </c>
      <c r="P110" s="3" t="s">
        <v>2</v>
      </c>
      <c r="Q110" s="14">
        <f t="shared" si="12"/>
        <v>26746.853999999999</v>
      </c>
      <c r="AE110" s="3">
        <v>17</v>
      </c>
      <c r="AG110" s="3" t="s">
        <v>48</v>
      </c>
      <c r="AI110" s="3" t="s">
        <v>50</v>
      </c>
    </row>
    <row r="111" spans="1:35" x14ac:dyDescent="0.2">
      <c r="A111" s="23" t="s">
        <v>10</v>
      </c>
      <c r="B111" s="2"/>
      <c r="C111" s="33">
        <v>42049.033600000002</v>
      </c>
      <c r="D111" s="33"/>
      <c r="E111" s="3">
        <f t="shared" si="8"/>
        <v>-2561.9960473177202</v>
      </c>
      <c r="F111" s="5">
        <f t="shared" si="9"/>
        <v>-2562</v>
      </c>
      <c r="G111" s="3">
        <f t="shared" si="10"/>
        <v>1.1326400002872106E-2</v>
      </c>
      <c r="I111" s="3">
        <f t="shared" si="13"/>
        <v>1.1326400002872106E-2</v>
      </c>
      <c r="O111" s="5">
        <f t="shared" ca="1" si="11"/>
        <v>5.6223212707155606E-3</v>
      </c>
      <c r="P111" s="3" t="s">
        <v>2</v>
      </c>
      <c r="Q111" s="14">
        <f t="shared" si="12"/>
        <v>27030.533600000002</v>
      </c>
    </row>
    <row r="112" spans="1:35" x14ac:dyDescent="0.2">
      <c r="A112" s="23" t="s">
        <v>52</v>
      </c>
      <c r="C112" s="33">
        <v>42106.343000000001</v>
      </c>
      <c r="D112" s="33"/>
      <c r="E112" s="3">
        <f t="shared" si="8"/>
        <v>-2541.9962371626102</v>
      </c>
      <c r="F112" s="5">
        <f t="shared" si="9"/>
        <v>-2542</v>
      </c>
      <c r="G112" s="3">
        <f t="shared" si="10"/>
        <v>1.0782400007883552E-2</v>
      </c>
      <c r="I112" s="3">
        <f t="shared" si="13"/>
        <v>1.0782400007883552E-2</v>
      </c>
      <c r="O112" s="5">
        <f t="shared" ca="1" si="11"/>
        <v>5.6370950265293967E-3</v>
      </c>
      <c r="P112" s="3" t="s">
        <v>2</v>
      </c>
      <c r="Q112" s="14">
        <f t="shared" si="12"/>
        <v>27087.843000000001</v>
      </c>
      <c r="AE112" s="3">
        <v>11</v>
      </c>
      <c r="AG112" s="3" t="s">
        <v>51</v>
      </c>
      <c r="AI112" s="3" t="s">
        <v>50</v>
      </c>
    </row>
    <row r="113" spans="1:35" x14ac:dyDescent="0.2">
      <c r="A113" s="23" t="s">
        <v>54</v>
      </c>
      <c r="C113" s="33">
        <v>42404.353000000003</v>
      </c>
      <c r="D113" s="33"/>
      <c r="E113" s="3">
        <f t="shared" si="8"/>
        <v>-2437.9968334989103</v>
      </c>
      <c r="F113" s="5">
        <f t="shared" si="9"/>
        <v>-2438</v>
      </c>
      <c r="G113" s="3">
        <f t="shared" si="10"/>
        <v>9.0736000056494959E-3</v>
      </c>
      <c r="I113" s="3">
        <f t="shared" si="13"/>
        <v>9.0736000056494959E-3</v>
      </c>
      <c r="O113" s="5">
        <f t="shared" ca="1" si="11"/>
        <v>5.7139185567613455E-3</v>
      </c>
      <c r="P113" s="3" t="s">
        <v>2</v>
      </c>
      <c r="Q113" s="14">
        <f t="shared" si="12"/>
        <v>27385.853000000003</v>
      </c>
      <c r="AC113" s="3" t="s">
        <v>53</v>
      </c>
      <c r="AE113" s="3">
        <v>6</v>
      </c>
      <c r="AG113" s="3" t="s">
        <v>51</v>
      </c>
      <c r="AI113" s="3" t="s">
        <v>50</v>
      </c>
    </row>
    <row r="114" spans="1:35" x14ac:dyDescent="0.2">
      <c r="A114" s="23" t="s">
        <v>10</v>
      </c>
      <c r="B114" s="2"/>
      <c r="C114" s="33">
        <v>42412.9516</v>
      </c>
      <c r="D114" s="33"/>
      <c r="E114" s="3">
        <f t="shared" si="8"/>
        <v>-2434.9960977103715</v>
      </c>
      <c r="F114" s="5">
        <f t="shared" si="9"/>
        <v>-2435</v>
      </c>
      <c r="G114" s="3">
        <f t="shared" si="10"/>
        <v>1.1182000002008863E-2</v>
      </c>
      <c r="I114" s="3">
        <f t="shared" si="13"/>
        <v>1.1182000002008863E-2</v>
      </c>
      <c r="O114" s="5">
        <f t="shared" ca="1" si="11"/>
        <v>5.7161346201334215E-3</v>
      </c>
      <c r="P114" s="3" t="s">
        <v>2</v>
      </c>
      <c r="Q114" s="14">
        <f t="shared" si="12"/>
        <v>27394.4516</v>
      </c>
    </row>
    <row r="115" spans="1:35" x14ac:dyDescent="0.2">
      <c r="A115" s="23" t="s">
        <v>55</v>
      </c>
      <c r="C115" s="33">
        <v>42424.421000000002</v>
      </c>
      <c r="D115" s="33"/>
      <c r="E115" s="3">
        <f t="shared" si="8"/>
        <v>-2430.9935113529318</v>
      </c>
      <c r="F115" s="5">
        <f t="shared" si="9"/>
        <v>-2431</v>
      </c>
      <c r="G115" s="3">
        <f t="shared" si="10"/>
        <v>1.8593200002214871E-2</v>
      </c>
      <c r="I115" s="3">
        <f t="shared" si="13"/>
        <v>1.8593200002214871E-2</v>
      </c>
      <c r="O115" s="5">
        <f t="shared" ca="1" si="11"/>
        <v>5.7190893712961884E-3</v>
      </c>
      <c r="P115" s="3" t="s">
        <v>2</v>
      </c>
      <c r="Q115" s="14">
        <f t="shared" si="12"/>
        <v>27405.921000000002</v>
      </c>
      <c r="AC115" s="3" t="s">
        <v>53</v>
      </c>
      <c r="AE115" s="3">
        <v>10</v>
      </c>
      <c r="AG115" s="3" t="s">
        <v>51</v>
      </c>
      <c r="AI115" s="3" t="s">
        <v>50</v>
      </c>
    </row>
    <row r="116" spans="1:35" x14ac:dyDescent="0.2">
      <c r="A116" s="23" t="s">
        <v>55</v>
      </c>
      <c r="C116" s="33">
        <v>42427.279000000002</v>
      </c>
      <c r="D116" s="33"/>
      <c r="E116" s="3">
        <f t="shared" si="8"/>
        <v>-2429.9961277226148</v>
      </c>
      <c r="F116" s="5">
        <f t="shared" si="9"/>
        <v>-2430</v>
      </c>
      <c r="G116" s="3">
        <f t="shared" si="10"/>
        <v>1.1096000009274576E-2</v>
      </c>
      <c r="I116" s="3">
        <f t="shared" si="13"/>
        <v>1.1096000009274576E-2</v>
      </c>
      <c r="O116" s="5">
        <f t="shared" ca="1" si="11"/>
        <v>5.7198280590868801E-3</v>
      </c>
      <c r="P116" s="3" t="s">
        <v>2</v>
      </c>
      <c r="Q116" s="14">
        <f t="shared" si="12"/>
        <v>27408.779000000002</v>
      </c>
      <c r="AC116" s="3" t="s">
        <v>53</v>
      </c>
      <c r="AE116" s="3">
        <v>10</v>
      </c>
      <c r="AG116" s="3" t="s">
        <v>51</v>
      </c>
      <c r="AI116" s="3" t="s">
        <v>50</v>
      </c>
    </row>
    <row r="117" spans="1:35" x14ac:dyDescent="0.2">
      <c r="A117" s="65" t="s">
        <v>369</v>
      </c>
      <c r="B117" s="66" t="s">
        <v>115</v>
      </c>
      <c r="C117" s="65">
        <v>42427.315000000002</v>
      </c>
      <c r="D117" s="65" t="s">
        <v>151</v>
      </c>
      <c r="E117" s="3">
        <f t="shared" si="8"/>
        <v>-2429.983564457852</v>
      </c>
      <c r="F117" s="5">
        <f t="shared" si="9"/>
        <v>-2430</v>
      </c>
      <c r="G117" s="3">
        <f t="shared" si="10"/>
        <v>4.7096000009332784E-2</v>
      </c>
      <c r="I117" s="3">
        <f t="shared" si="13"/>
        <v>4.7096000009332784E-2</v>
      </c>
      <c r="O117" s="5">
        <f t="shared" ca="1" si="11"/>
        <v>5.7198280590868801E-3</v>
      </c>
      <c r="Q117" s="14">
        <f t="shared" si="12"/>
        <v>27408.815000000002</v>
      </c>
    </row>
    <row r="118" spans="1:35" x14ac:dyDescent="0.2">
      <c r="A118" s="23" t="s">
        <v>56</v>
      </c>
      <c r="B118" s="23"/>
      <c r="C118" s="47">
        <v>42447.334999999999</v>
      </c>
      <c r="D118" s="47"/>
      <c r="E118" s="3">
        <f t="shared" si="8"/>
        <v>-2422.9969933315579</v>
      </c>
      <c r="F118" s="5">
        <f t="shared" si="9"/>
        <v>-2423</v>
      </c>
      <c r="G118" s="3">
        <f t="shared" si="10"/>
        <v>8.6156000033952296E-3</v>
      </c>
      <c r="I118" s="3">
        <f t="shared" si="13"/>
        <v>8.6156000033952296E-3</v>
      </c>
      <c r="O118" s="5">
        <f t="shared" ca="1" si="11"/>
        <v>5.7249988736217229E-3</v>
      </c>
      <c r="P118" s="3" t="s">
        <v>2</v>
      </c>
      <c r="Q118" s="14">
        <f t="shared" si="12"/>
        <v>27428.834999999999</v>
      </c>
      <c r="AC118" s="3" t="s">
        <v>53</v>
      </c>
      <c r="AE118" s="3">
        <v>11</v>
      </c>
      <c r="AG118" s="3" t="s">
        <v>51</v>
      </c>
      <c r="AI118" s="3" t="s">
        <v>50</v>
      </c>
    </row>
    <row r="119" spans="1:35" x14ac:dyDescent="0.2">
      <c r="A119" s="23" t="s">
        <v>56</v>
      </c>
      <c r="B119" s="23"/>
      <c r="C119" s="47">
        <v>42467.391000000003</v>
      </c>
      <c r="D119" s="47"/>
      <c r="E119" s="3">
        <f t="shared" si="8"/>
        <v>-2415.9978589404986</v>
      </c>
      <c r="F119" s="5">
        <f t="shared" si="9"/>
        <v>-2416</v>
      </c>
      <c r="G119" s="3">
        <f t="shared" si="10"/>
        <v>6.1352000047918409E-3</v>
      </c>
      <c r="I119" s="3">
        <f t="shared" si="13"/>
        <v>6.1352000047918409E-3</v>
      </c>
      <c r="O119" s="5">
        <f t="shared" ca="1" si="11"/>
        <v>5.7301696881565658E-3</v>
      </c>
      <c r="P119" s="3" t="s">
        <v>2</v>
      </c>
      <c r="Q119" s="14">
        <f t="shared" si="12"/>
        <v>27448.891000000003</v>
      </c>
      <c r="AC119" s="3" t="s">
        <v>53</v>
      </c>
      <c r="AE119" s="3">
        <v>10</v>
      </c>
      <c r="AG119" s="3" t="s">
        <v>51</v>
      </c>
      <c r="AI119" s="3" t="s">
        <v>50</v>
      </c>
    </row>
    <row r="120" spans="1:35" x14ac:dyDescent="0.2">
      <c r="A120" s="23" t="s">
        <v>57</v>
      </c>
      <c r="B120" s="23"/>
      <c r="C120" s="47">
        <v>42504.644999999997</v>
      </c>
      <c r="D120" s="47"/>
      <c r="E120" s="3">
        <f t="shared" si="8"/>
        <v>-2402.9969737887022</v>
      </c>
      <c r="F120" s="5">
        <f t="shared" si="9"/>
        <v>-2403</v>
      </c>
      <c r="G120" s="3">
        <f t="shared" si="10"/>
        <v>8.6716000005253591E-3</v>
      </c>
      <c r="I120" s="3">
        <f t="shared" si="13"/>
        <v>8.6716000005253591E-3</v>
      </c>
      <c r="O120" s="5">
        <f t="shared" ca="1" si="11"/>
        <v>5.739772629435559E-3</v>
      </c>
      <c r="P120" s="3" t="s">
        <v>2</v>
      </c>
      <c r="Q120" s="14">
        <f t="shared" si="12"/>
        <v>27486.144999999997</v>
      </c>
      <c r="AC120" s="3" t="s">
        <v>53</v>
      </c>
      <c r="AI120" s="3" t="s">
        <v>58</v>
      </c>
    </row>
    <row r="121" spans="1:35" x14ac:dyDescent="0.2">
      <c r="A121" s="23" t="s">
        <v>10</v>
      </c>
      <c r="B121" s="25"/>
      <c r="C121" s="47">
        <v>42776.870900000002</v>
      </c>
      <c r="D121" s="47"/>
      <c r="E121" s="3">
        <f t="shared" si="8"/>
        <v>-2307.9956944295723</v>
      </c>
      <c r="F121" s="5">
        <f t="shared" si="9"/>
        <v>-2308</v>
      </c>
      <c r="G121" s="3">
        <f t="shared" si="10"/>
        <v>1.2337600004684646E-2</v>
      </c>
      <c r="I121" s="3">
        <f t="shared" si="13"/>
        <v>1.2337600004684646E-2</v>
      </c>
      <c r="O121" s="5">
        <f t="shared" ca="1" si="11"/>
        <v>5.8099479695512823E-3</v>
      </c>
      <c r="P121" s="3" t="s">
        <v>2</v>
      </c>
      <c r="Q121" s="14">
        <f t="shared" si="12"/>
        <v>27758.370900000002</v>
      </c>
    </row>
    <row r="122" spans="1:35" x14ac:dyDescent="0.2">
      <c r="A122" s="23" t="s">
        <v>46</v>
      </c>
      <c r="B122" s="25"/>
      <c r="C122" s="47">
        <v>42782.595999999998</v>
      </c>
      <c r="D122" s="47"/>
      <c r="E122" s="3">
        <f t="shared" si="8"/>
        <v>-2305.9977514547909</v>
      </c>
      <c r="F122" s="5">
        <f t="shared" si="9"/>
        <v>-2306</v>
      </c>
      <c r="G122" s="3">
        <f t="shared" si="10"/>
        <v>6.4431999999214895E-3</v>
      </c>
      <c r="I122" s="3">
        <f t="shared" si="13"/>
        <v>6.4431999999214895E-3</v>
      </c>
      <c r="O122" s="5">
        <f t="shared" ca="1" si="11"/>
        <v>5.8114253451326658E-3</v>
      </c>
      <c r="P122" s="3" t="s">
        <v>2</v>
      </c>
      <c r="Q122" s="14">
        <f t="shared" si="12"/>
        <v>27764.095999999998</v>
      </c>
    </row>
    <row r="123" spans="1:35" x14ac:dyDescent="0.2">
      <c r="A123" s="23" t="s">
        <v>46</v>
      </c>
      <c r="B123" s="25"/>
      <c r="C123" s="47">
        <v>42802.658000000003</v>
      </c>
      <c r="D123" s="47"/>
      <c r="E123" s="3">
        <f t="shared" si="8"/>
        <v>-2298.9965231862707</v>
      </c>
      <c r="F123" s="5">
        <f t="shared" si="9"/>
        <v>-2299</v>
      </c>
      <c r="G123" s="3">
        <f t="shared" si="10"/>
        <v>9.9628000098164193E-3</v>
      </c>
      <c r="I123" s="3">
        <f t="shared" si="13"/>
        <v>9.9628000098164193E-3</v>
      </c>
      <c r="O123" s="5">
        <f t="shared" ca="1" si="11"/>
        <v>5.8165961596675086E-3</v>
      </c>
      <c r="P123" s="3" t="s">
        <v>2</v>
      </c>
      <c r="Q123" s="14">
        <f t="shared" si="12"/>
        <v>27784.158000000003</v>
      </c>
    </row>
    <row r="124" spans="1:35" x14ac:dyDescent="0.2">
      <c r="A124" s="23" t="s">
        <v>59</v>
      </c>
      <c r="B124" s="23"/>
      <c r="C124" s="47">
        <v>42828.449000000001</v>
      </c>
      <c r="D124" s="47"/>
      <c r="E124" s="3">
        <f t="shared" si="8"/>
        <v>-2289.9959909226213</v>
      </c>
      <c r="F124" s="5">
        <f t="shared" si="9"/>
        <v>-2290</v>
      </c>
      <c r="G124" s="3">
        <f t="shared" si="10"/>
        <v>1.1488000003737397E-2</v>
      </c>
      <c r="I124" s="3">
        <f t="shared" si="13"/>
        <v>1.1488000003737397E-2</v>
      </c>
      <c r="O124" s="5">
        <f t="shared" ca="1" si="11"/>
        <v>5.823244349783735E-3</v>
      </c>
      <c r="P124" s="3" t="s">
        <v>2</v>
      </c>
      <c r="Q124" s="14">
        <f t="shared" si="12"/>
        <v>27809.949000000001</v>
      </c>
      <c r="AC124" s="3" t="s">
        <v>53</v>
      </c>
      <c r="AE124" s="3">
        <v>11</v>
      </c>
      <c r="AG124" s="3" t="s">
        <v>51</v>
      </c>
      <c r="AI124" s="3" t="s">
        <v>50</v>
      </c>
    </row>
    <row r="125" spans="1:35" x14ac:dyDescent="0.2">
      <c r="A125" s="23" t="s">
        <v>46</v>
      </c>
      <c r="B125" s="25"/>
      <c r="C125" s="47">
        <v>42845.644</v>
      </c>
      <c r="D125" s="47"/>
      <c r="E125" s="3">
        <f t="shared" si="8"/>
        <v>-2283.9952871006108</v>
      </c>
      <c r="F125" s="5">
        <f t="shared" si="9"/>
        <v>-2284</v>
      </c>
      <c r="G125" s="3">
        <f t="shared" si="10"/>
        <v>1.3504800001101103E-2</v>
      </c>
      <c r="I125" s="3">
        <f t="shared" si="13"/>
        <v>1.3504800001101103E-2</v>
      </c>
      <c r="O125" s="5">
        <f t="shared" ca="1" si="11"/>
        <v>5.8276764765278852E-3</v>
      </c>
      <c r="P125" s="3" t="s">
        <v>2</v>
      </c>
      <c r="Q125" s="14">
        <f t="shared" si="12"/>
        <v>27827.144</v>
      </c>
    </row>
    <row r="126" spans="1:35" x14ac:dyDescent="0.2">
      <c r="A126" s="23" t="s">
        <v>60</v>
      </c>
      <c r="B126" s="23"/>
      <c r="C126" s="47">
        <v>42871.425999999999</v>
      </c>
      <c r="D126" s="47"/>
      <c r="E126" s="3">
        <f t="shared" si="8"/>
        <v>-2274.9978956531513</v>
      </c>
      <c r="F126" s="5">
        <f t="shared" si="9"/>
        <v>-2275</v>
      </c>
      <c r="G126" s="3">
        <f t="shared" si="10"/>
        <v>6.0300000041024759E-3</v>
      </c>
      <c r="I126" s="3">
        <f t="shared" si="13"/>
        <v>6.0300000041024759E-3</v>
      </c>
      <c r="O126" s="5">
        <f t="shared" ca="1" si="11"/>
        <v>5.8343246666441115E-3</v>
      </c>
      <c r="P126" s="3" t="s">
        <v>2</v>
      </c>
      <c r="Q126" s="14">
        <f t="shared" si="12"/>
        <v>27852.925999999999</v>
      </c>
      <c r="AC126" s="3" t="s">
        <v>53</v>
      </c>
      <c r="AI126" s="3" t="s">
        <v>58</v>
      </c>
    </row>
    <row r="127" spans="1:35" x14ac:dyDescent="0.2">
      <c r="A127" s="23" t="s">
        <v>10</v>
      </c>
      <c r="B127" s="25"/>
      <c r="C127" s="47">
        <v>43143.648000000001</v>
      </c>
      <c r="D127" s="47"/>
      <c r="E127" s="3">
        <f t="shared" si="8"/>
        <v>-2179.9979773143718</v>
      </c>
      <c r="F127" s="5">
        <f t="shared" si="9"/>
        <v>-2180</v>
      </c>
      <c r="G127" s="3">
        <f t="shared" si="10"/>
        <v>5.7960000049206428E-3</v>
      </c>
      <c r="I127" s="3">
        <f t="shared" si="13"/>
        <v>5.7960000049206428E-3</v>
      </c>
      <c r="O127" s="5">
        <f t="shared" ca="1" si="11"/>
        <v>5.904500006759834E-3</v>
      </c>
      <c r="P127" s="3" t="s">
        <v>2</v>
      </c>
      <c r="Q127" s="14">
        <f t="shared" si="12"/>
        <v>28125.148000000001</v>
      </c>
    </row>
    <row r="128" spans="1:35" x14ac:dyDescent="0.2">
      <c r="A128" s="65" t="s">
        <v>369</v>
      </c>
      <c r="B128" s="66" t="s">
        <v>115</v>
      </c>
      <c r="C128" s="65">
        <v>43192.372000000003</v>
      </c>
      <c r="D128" s="65" t="s">
        <v>151</v>
      </c>
      <c r="E128" s="3">
        <f t="shared" si="8"/>
        <v>-2162.9942964173874</v>
      </c>
      <c r="F128" s="5">
        <f t="shared" si="9"/>
        <v>-2163</v>
      </c>
      <c r="G128" s="3">
        <f t="shared" si="10"/>
        <v>1.6343600007530767E-2</v>
      </c>
      <c r="I128" s="3">
        <f t="shared" si="13"/>
        <v>1.6343600007530767E-2</v>
      </c>
      <c r="O128" s="5">
        <f t="shared" ca="1" si="11"/>
        <v>5.9170576992015958E-3</v>
      </c>
      <c r="Q128" s="14">
        <f t="shared" si="12"/>
        <v>28173.872000000003</v>
      </c>
    </row>
    <row r="129" spans="1:35" x14ac:dyDescent="0.2">
      <c r="A129" s="23" t="s">
        <v>61</v>
      </c>
      <c r="B129" s="23"/>
      <c r="C129" s="47">
        <v>43212.415999999997</v>
      </c>
      <c r="D129" s="47"/>
      <c r="E129" s="3">
        <f t="shared" si="8"/>
        <v>-2155.9993497812525</v>
      </c>
      <c r="F129" s="5">
        <f t="shared" si="9"/>
        <v>-2156</v>
      </c>
      <c r="G129" s="3">
        <f t="shared" si="10"/>
        <v>1.8631999992066994E-3</v>
      </c>
      <c r="I129" s="3">
        <f t="shared" si="13"/>
        <v>1.8631999992066994E-3</v>
      </c>
      <c r="O129" s="5">
        <f t="shared" ca="1" si="11"/>
        <v>5.9222285137364378E-3</v>
      </c>
      <c r="P129" s="3" t="s">
        <v>2</v>
      </c>
      <c r="Q129" s="14">
        <f t="shared" si="12"/>
        <v>28193.915999999997</v>
      </c>
      <c r="AC129" s="3" t="s">
        <v>53</v>
      </c>
      <c r="AE129" s="3">
        <v>12</v>
      </c>
      <c r="AG129" s="3" t="s">
        <v>48</v>
      </c>
      <c r="AI129" s="3" t="s">
        <v>50</v>
      </c>
    </row>
    <row r="130" spans="1:35" x14ac:dyDescent="0.2">
      <c r="A130" s="23" t="s">
        <v>61</v>
      </c>
      <c r="B130" s="23"/>
      <c r="C130" s="47">
        <v>43212.423999999999</v>
      </c>
      <c r="D130" s="47"/>
      <c r="E130" s="3">
        <f t="shared" si="8"/>
        <v>-2155.996557944638</v>
      </c>
      <c r="F130" s="5">
        <f t="shared" si="9"/>
        <v>-2156</v>
      </c>
      <c r="G130" s="3">
        <f t="shared" si="10"/>
        <v>9.8632000008365139E-3</v>
      </c>
      <c r="I130" s="3">
        <f t="shared" si="13"/>
        <v>9.8632000008365139E-3</v>
      </c>
      <c r="O130" s="5">
        <f t="shared" ca="1" si="11"/>
        <v>5.9222285137364378E-3</v>
      </c>
      <c r="P130" s="3" t="s">
        <v>2</v>
      </c>
      <c r="Q130" s="14">
        <f t="shared" si="12"/>
        <v>28193.923999999999</v>
      </c>
      <c r="AC130" s="3" t="s">
        <v>53</v>
      </c>
      <c r="AE130" s="3">
        <v>10</v>
      </c>
      <c r="AG130" s="3" t="s">
        <v>51</v>
      </c>
      <c r="AI130" s="3" t="s">
        <v>50</v>
      </c>
    </row>
    <row r="131" spans="1:35" x14ac:dyDescent="0.2">
      <c r="A131" s="23" t="s">
        <v>10</v>
      </c>
      <c r="B131" s="25"/>
      <c r="C131" s="47">
        <v>43507.5671</v>
      </c>
      <c r="D131" s="47"/>
      <c r="E131" s="3">
        <f t="shared" si="8"/>
        <v>-2052.9976438294884</v>
      </c>
      <c r="F131" s="5">
        <f t="shared" si="9"/>
        <v>-2053</v>
      </c>
      <c r="G131" s="3">
        <f t="shared" si="10"/>
        <v>6.7516000053728931E-3</v>
      </c>
      <c r="I131" s="3">
        <f t="shared" si="13"/>
        <v>6.7516000053728931E-3</v>
      </c>
      <c r="O131" s="5">
        <f t="shared" ca="1" si="11"/>
        <v>5.9983133561776949E-3</v>
      </c>
      <c r="P131" s="3" t="s">
        <v>2</v>
      </c>
      <c r="Q131" s="14">
        <f t="shared" si="12"/>
        <v>28489.0671</v>
      </c>
    </row>
    <row r="132" spans="1:35" x14ac:dyDescent="0.2">
      <c r="A132" s="23" t="s">
        <v>62</v>
      </c>
      <c r="B132" s="23"/>
      <c r="C132" s="47">
        <v>43510.43</v>
      </c>
      <c r="D132" s="47"/>
      <c r="E132" s="3">
        <f t="shared" si="8"/>
        <v>-2051.9985501992451</v>
      </c>
      <c r="F132" s="5">
        <f t="shared" si="9"/>
        <v>-2052</v>
      </c>
      <c r="G132" s="3">
        <f t="shared" si="10"/>
        <v>4.1544000050635077E-3</v>
      </c>
      <c r="I132" s="3">
        <f t="shared" si="13"/>
        <v>4.1544000050635077E-3</v>
      </c>
      <c r="O132" s="5">
        <f t="shared" ca="1" si="11"/>
        <v>5.9990520439683875E-3</v>
      </c>
      <c r="P132" s="3" t="s">
        <v>2</v>
      </c>
      <c r="Q132" s="14">
        <f t="shared" si="12"/>
        <v>28491.93</v>
      </c>
      <c r="AC132" s="3" t="s">
        <v>53</v>
      </c>
      <c r="AE132" s="3">
        <v>11</v>
      </c>
      <c r="AG132" s="3" t="s">
        <v>51</v>
      </c>
      <c r="AI132" s="3" t="s">
        <v>50</v>
      </c>
    </row>
    <row r="133" spans="1:35" x14ac:dyDescent="0.2">
      <c r="A133" s="48" t="s">
        <v>62</v>
      </c>
      <c r="B133" s="48"/>
      <c r="C133" s="49">
        <v>43510.434999999998</v>
      </c>
      <c r="D133" s="49"/>
      <c r="E133" s="3">
        <f t="shared" si="8"/>
        <v>-2051.9968053013622</v>
      </c>
      <c r="F133" s="5">
        <f t="shared" si="9"/>
        <v>-2052</v>
      </c>
      <c r="G133" s="3">
        <f t="shared" si="10"/>
        <v>9.154400002444163E-3</v>
      </c>
      <c r="I133" s="3">
        <f t="shared" si="13"/>
        <v>9.154400002444163E-3</v>
      </c>
      <c r="O133" s="5">
        <f t="shared" ca="1" si="11"/>
        <v>5.9990520439683875E-3</v>
      </c>
      <c r="P133" s="3" t="s">
        <v>2</v>
      </c>
      <c r="Q133" s="14">
        <f t="shared" si="12"/>
        <v>28491.934999999998</v>
      </c>
      <c r="AC133" s="3" t="s">
        <v>53</v>
      </c>
      <c r="AE133" s="3">
        <v>11</v>
      </c>
      <c r="AG133" s="3" t="s">
        <v>48</v>
      </c>
      <c r="AI133" s="3" t="s">
        <v>50</v>
      </c>
    </row>
    <row r="134" spans="1:35" x14ac:dyDescent="0.2">
      <c r="A134" s="23" t="s">
        <v>63</v>
      </c>
      <c r="B134" s="23"/>
      <c r="C134" s="72">
        <v>43828.500999999997</v>
      </c>
      <c r="D134" s="47"/>
      <c r="E134" s="3">
        <f t="shared" si="8"/>
        <v>-1940.9982672466056</v>
      </c>
      <c r="F134" s="5">
        <f t="shared" si="9"/>
        <v>-1941</v>
      </c>
      <c r="G134" s="3">
        <f t="shared" si="10"/>
        <v>4.9652000016067177E-3</v>
      </c>
      <c r="I134" s="3">
        <f t="shared" si="13"/>
        <v>4.9652000016067177E-3</v>
      </c>
      <c r="O134" s="5">
        <f t="shared" ca="1" si="11"/>
        <v>6.0810463887351791E-3</v>
      </c>
      <c r="P134" s="3" t="s">
        <v>2</v>
      </c>
      <c r="Q134" s="14">
        <f t="shared" si="12"/>
        <v>28810.000999999997</v>
      </c>
      <c r="AC134" s="3" t="s">
        <v>53</v>
      </c>
      <c r="AE134" s="3">
        <v>10</v>
      </c>
      <c r="AG134" s="3" t="s">
        <v>51</v>
      </c>
      <c r="AI134" s="3" t="s">
        <v>50</v>
      </c>
    </row>
    <row r="135" spans="1:35" x14ac:dyDescent="0.2">
      <c r="A135" s="48" t="s">
        <v>64</v>
      </c>
      <c r="B135" s="48"/>
      <c r="C135" s="49">
        <v>43848.563999999998</v>
      </c>
      <c r="D135" s="49"/>
      <c r="E135" s="3">
        <f t="shared" si="8"/>
        <v>-1933.99668999851</v>
      </c>
      <c r="F135" s="5">
        <f t="shared" si="9"/>
        <v>-1934</v>
      </c>
      <c r="G135" s="3">
        <f t="shared" si="10"/>
        <v>9.4848000007914379E-3</v>
      </c>
      <c r="I135" s="3">
        <f t="shared" si="13"/>
        <v>9.4848000007914379E-3</v>
      </c>
      <c r="O135" s="5">
        <f t="shared" ca="1" si="11"/>
        <v>6.086217203270022E-3</v>
      </c>
      <c r="P135" s="3" t="s">
        <v>2</v>
      </c>
      <c r="Q135" s="14">
        <f t="shared" si="12"/>
        <v>28830.063999999998</v>
      </c>
      <c r="AC135" s="3" t="s">
        <v>53</v>
      </c>
      <c r="AE135" s="3">
        <v>12</v>
      </c>
      <c r="AG135" s="3" t="s">
        <v>51</v>
      </c>
      <c r="AI135" s="3" t="s">
        <v>50</v>
      </c>
    </row>
    <row r="136" spans="1:35" x14ac:dyDescent="0.2">
      <c r="A136" s="48" t="s">
        <v>65</v>
      </c>
      <c r="B136" s="48"/>
      <c r="C136" s="49">
        <v>43960.315999999999</v>
      </c>
      <c r="D136" s="49"/>
      <c r="E136" s="3">
        <f t="shared" si="8"/>
        <v>-1894.9975243388819</v>
      </c>
      <c r="F136" s="5">
        <f t="shared" si="9"/>
        <v>-1895</v>
      </c>
      <c r="G136" s="3">
        <f t="shared" si="10"/>
        <v>7.0940000005066395E-3</v>
      </c>
      <c r="I136" s="3">
        <f t="shared" si="13"/>
        <v>7.0940000005066395E-3</v>
      </c>
      <c r="O136" s="5">
        <f t="shared" ca="1" si="11"/>
        <v>6.1150260271070024E-3</v>
      </c>
      <c r="P136" s="3" t="s">
        <v>2</v>
      </c>
      <c r="Q136" s="14">
        <f t="shared" si="12"/>
        <v>28941.815999999999</v>
      </c>
      <c r="AC136" s="3" t="s">
        <v>53</v>
      </c>
      <c r="AE136" s="3">
        <v>6</v>
      </c>
      <c r="AG136" s="3" t="s">
        <v>51</v>
      </c>
      <c r="AI136" s="3" t="s">
        <v>50</v>
      </c>
    </row>
    <row r="137" spans="1:35" x14ac:dyDescent="0.2">
      <c r="A137" s="48" t="s">
        <v>66</v>
      </c>
      <c r="B137" s="48"/>
      <c r="C137" s="49">
        <v>44189.557000000001</v>
      </c>
      <c r="D137" s="49"/>
      <c r="E137" s="3">
        <f t="shared" si="8"/>
        <v>-1814.9970971878793</v>
      </c>
      <c r="F137" s="5">
        <f t="shared" si="9"/>
        <v>-1815</v>
      </c>
      <c r="G137" s="3">
        <f t="shared" si="10"/>
        <v>8.3180000074207783E-3</v>
      </c>
      <c r="I137" s="3">
        <f t="shared" si="13"/>
        <v>8.3180000074207783E-3</v>
      </c>
      <c r="O137" s="5">
        <f t="shared" ca="1" si="11"/>
        <v>6.1741210503623474E-3</v>
      </c>
      <c r="P137" s="3" t="s">
        <v>2</v>
      </c>
      <c r="Q137" s="14">
        <f t="shared" si="12"/>
        <v>29171.057000000001</v>
      </c>
      <c r="AC137" s="3" t="s">
        <v>53</v>
      </c>
      <c r="AE137" s="3">
        <v>8</v>
      </c>
      <c r="AG137" s="3" t="s">
        <v>51</v>
      </c>
      <c r="AI137" s="3" t="s">
        <v>50</v>
      </c>
    </row>
    <row r="138" spans="1:35" x14ac:dyDescent="0.2">
      <c r="A138" s="48" t="s">
        <v>67</v>
      </c>
      <c r="B138" s="48"/>
      <c r="C138" s="49">
        <v>44215.349000000002</v>
      </c>
      <c r="D138" s="49"/>
      <c r="E138" s="3">
        <f t="shared" si="8"/>
        <v>-1805.9962159446518</v>
      </c>
      <c r="F138" s="5">
        <f t="shared" si="9"/>
        <v>-1806</v>
      </c>
      <c r="G138" s="3">
        <f t="shared" si="10"/>
        <v>1.0843200005183462E-2</v>
      </c>
      <c r="I138" s="3">
        <f t="shared" si="13"/>
        <v>1.0843200005183462E-2</v>
      </c>
      <c r="O138" s="5">
        <f t="shared" ca="1" si="11"/>
        <v>6.1807692404785737E-3</v>
      </c>
      <c r="P138" s="3" t="s">
        <v>2</v>
      </c>
      <c r="Q138" s="14">
        <f t="shared" si="12"/>
        <v>29196.849000000002</v>
      </c>
      <c r="AC138" s="3" t="s">
        <v>53</v>
      </c>
      <c r="AE138" s="3">
        <v>11</v>
      </c>
      <c r="AG138" s="3" t="s">
        <v>51</v>
      </c>
      <c r="AI138" s="3" t="s">
        <v>50</v>
      </c>
    </row>
    <row r="139" spans="1:35" x14ac:dyDescent="0.2">
      <c r="A139" s="48" t="s">
        <v>67</v>
      </c>
      <c r="B139" s="48"/>
      <c r="C139" s="49">
        <v>44278.392</v>
      </c>
      <c r="D139" s="49"/>
      <c r="E139" s="3">
        <f t="shared" si="8"/>
        <v>-1783.995496488357</v>
      </c>
      <c r="F139" s="5">
        <f t="shared" si="9"/>
        <v>-1784</v>
      </c>
      <c r="G139" s="3">
        <f t="shared" si="10"/>
        <v>1.2904800001706462E-2</v>
      </c>
      <c r="I139" s="3">
        <f t="shared" si="13"/>
        <v>1.2904800001706462E-2</v>
      </c>
      <c r="O139" s="5">
        <f t="shared" ca="1" si="11"/>
        <v>6.197020371873794E-3</v>
      </c>
      <c r="P139" s="3" t="s">
        <v>2</v>
      </c>
      <c r="Q139" s="14">
        <f t="shared" si="12"/>
        <v>29259.892</v>
      </c>
      <c r="AC139" s="3" t="s">
        <v>53</v>
      </c>
      <c r="AE139" s="3">
        <v>7</v>
      </c>
      <c r="AG139" s="3" t="s">
        <v>51</v>
      </c>
      <c r="AI139" s="3" t="s">
        <v>50</v>
      </c>
    </row>
    <row r="140" spans="1:35" x14ac:dyDescent="0.2">
      <c r="A140" s="48" t="s">
        <v>68</v>
      </c>
      <c r="B140" s="48"/>
      <c r="C140" s="49">
        <v>44487.561000000002</v>
      </c>
      <c r="D140" s="49"/>
      <c r="E140" s="3">
        <f t="shared" si="8"/>
        <v>-1710.9997874016401</v>
      </c>
      <c r="F140" s="5">
        <f t="shared" si="9"/>
        <v>-1711</v>
      </c>
      <c r="G140" s="3">
        <f t="shared" si="10"/>
        <v>6.092000039643608E-4</v>
      </c>
      <c r="I140" s="3">
        <f t="shared" si="13"/>
        <v>6.092000039643608E-4</v>
      </c>
      <c r="O140" s="5">
        <f t="shared" ca="1" si="11"/>
        <v>6.2509445805942971E-3</v>
      </c>
      <c r="P140" s="3" t="s">
        <v>2</v>
      </c>
      <c r="Q140" s="14">
        <f t="shared" si="12"/>
        <v>29469.061000000002</v>
      </c>
      <c r="AC140" s="3" t="s">
        <v>53</v>
      </c>
      <c r="AE140" s="3">
        <v>8</v>
      </c>
      <c r="AG140" s="3" t="s">
        <v>51</v>
      </c>
      <c r="AI140" s="3" t="s">
        <v>50</v>
      </c>
    </row>
    <row r="141" spans="1:35" x14ac:dyDescent="0.2">
      <c r="A141" s="48" t="s">
        <v>70</v>
      </c>
      <c r="B141" s="48"/>
      <c r="C141" s="49">
        <v>44613.648000000001</v>
      </c>
      <c r="D141" s="49"/>
      <c r="E141" s="3">
        <f t="shared" si="8"/>
        <v>-1666.9979995094727</v>
      </c>
      <c r="F141" s="5">
        <f t="shared" si="9"/>
        <v>-1667</v>
      </c>
      <c r="G141" s="3">
        <f t="shared" si="10"/>
        <v>5.7324000081280246E-3</v>
      </c>
      <c r="I141" s="3">
        <f t="shared" si="13"/>
        <v>5.7324000081280246E-3</v>
      </c>
      <c r="O141" s="5">
        <f t="shared" ca="1" si="11"/>
        <v>6.2834468433847369E-3</v>
      </c>
      <c r="P141" s="3" t="s">
        <v>2</v>
      </c>
      <c r="Q141" s="14">
        <f t="shared" si="12"/>
        <v>29595.148000000001</v>
      </c>
      <c r="AC141" s="3" t="s">
        <v>53</v>
      </c>
      <c r="AE141" s="3">
        <v>15</v>
      </c>
      <c r="AG141" s="3" t="s">
        <v>69</v>
      </c>
      <c r="AI141" s="3" t="s">
        <v>50</v>
      </c>
    </row>
    <row r="142" spans="1:35" x14ac:dyDescent="0.2">
      <c r="A142" s="48" t="s">
        <v>46</v>
      </c>
      <c r="B142" s="31"/>
      <c r="C142" s="49">
        <v>44633.713000000003</v>
      </c>
      <c r="D142" s="49"/>
      <c r="E142" s="3">
        <f t="shared" si="8"/>
        <v>-1659.9957243022236</v>
      </c>
      <c r="F142" s="5">
        <f t="shared" si="9"/>
        <v>-1660</v>
      </c>
      <c r="G142" s="3">
        <f t="shared" si="10"/>
        <v>1.2252000007720198E-2</v>
      </c>
      <c r="I142" s="3">
        <f t="shared" ref="I142:I173" si="14">G142</f>
        <v>1.2252000007720198E-2</v>
      </c>
      <c r="O142" s="5">
        <f t="shared" ca="1" si="11"/>
        <v>6.2886176579195797E-3</v>
      </c>
      <c r="P142" s="3" t="s">
        <v>2</v>
      </c>
      <c r="Q142" s="14">
        <f t="shared" si="12"/>
        <v>29615.213000000003</v>
      </c>
    </row>
    <row r="143" spans="1:35" x14ac:dyDescent="0.2">
      <c r="A143" s="48" t="s">
        <v>71</v>
      </c>
      <c r="B143" s="48"/>
      <c r="C143" s="49">
        <v>44662.366000000002</v>
      </c>
      <c r="D143" s="49"/>
      <c r="E143" s="3">
        <f t="shared" si="8"/>
        <v>-1649.9964124899493</v>
      </c>
      <c r="F143" s="5">
        <f t="shared" si="9"/>
        <v>-1650</v>
      </c>
      <c r="G143" s="3">
        <f t="shared" si="10"/>
        <v>1.0280000002239831E-2</v>
      </c>
      <c r="I143" s="3">
        <f t="shared" si="14"/>
        <v>1.0280000002239831E-2</v>
      </c>
      <c r="O143" s="5">
        <f t="shared" ca="1" si="11"/>
        <v>6.2960045358264978E-3</v>
      </c>
      <c r="P143" s="3" t="s">
        <v>2</v>
      </c>
      <c r="Q143" s="14">
        <f t="shared" si="12"/>
        <v>29643.866000000002</v>
      </c>
      <c r="AC143" s="3" t="s">
        <v>53</v>
      </c>
      <c r="AE143" s="3">
        <v>8</v>
      </c>
      <c r="AG143" s="3" t="s">
        <v>51</v>
      </c>
      <c r="AI143" s="3" t="s">
        <v>50</v>
      </c>
    </row>
    <row r="144" spans="1:35" x14ac:dyDescent="0.2">
      <c r="A144" s="48" t="s">
        <v>46</v>
      </c>
      <c r="B144" s="31"/>
      <c r="C144" s="49">
        <v>44676.697</v>
      </c>
      <c r="D144" s="49"/>
      <c r="E144" s="3">
        <f t="shared" si="8"/>
        <v>-1644.9951861757174</v>
      </c>
      <c r="F144" s="5">
        <f t="shared" si="9"/>
        <v>-1645</v>
      </c>
      <c r="G144" s="3">
        <f t="shared" si="10"/>
        <v>1.3794000005873386E-2</v>
      </c>
      <c r="I144" s="3">
        <f t="shared" si="14"/>
        <v>1.3794000005873386E-2</v>
      </c>
      <c r="O144" s="5">
        <f t="shared" ca="1" si="11"/>
        <v>6.2996979747799563E-3</v>
      </c>
      <c r="P144" s="3" t="s">
        <v>2</v>
      </c>
      <c r="Q144" s="14">
        <f t="shared" si="12"/>
        <v>29658.197</v>
      </c>
    </row>
    <row r="145" spans="1:35" x14ac:dyDescent="0.2">
      <c r="A145" s="48" t="s">
        <v>72</v>
      </c>
      <c r="B145" s="48"/>
      <c r="C145" s="49">
        <v>44705.35</v>
      </c>
      <c r="D145" s="49"/>
      <c r="E145" s="3">
        <f t="shared" si="8"/>
        <v>-1634.9958743634431</v>
      </c>
      <c r="F145" s="5">
        <f t="shared" si="9"/>
        <v>-1635</v>
      </c>
      <c r="G145" s="3">
        <f t="shared" si="10"/>
        <v>1.1822000000393018E-2</v>
      </c>
      <c r="I145" s="3">
        <f t="shared" si="14"/>
        <v>1.1822000000393018E-2</v>
      </c>
      <c r="O145" s="5">
        <f t="shared" ca="1" si="11"/>
        <v>6.3070848526868752E-3</v>
      </c>
      <c r="P145" s="3" t="s">
        <v>2</v>
      </c>
      <c r="Q145" s="14">
        <f t="shared" si="12"/>
        <v>29686.85</v>
      </c>
      <c r="AC145" s="3" t="s">
        <v>53</v>
      </c>
      <c r="AE145" s="3">
        <v>8</v>
      </c>
      <c r="AG145" s="3" t="s">
        <v>51</v>
      </c>
      <c r="AI145" s="3" t="s">
        <v>50</v>
      </c>
    </row>
    <row r="146" spans="1:35" x14ac:dyDescent="0.2">
      <c r="A146" s="23" t="s">
        <v>73</v>
      </c>
      <c r="B146" s="23"/>
      <c r="C146" s="47">
        <v>45003.356</v>
      </c>
      <c r="D146" s="47"/>
      <c r="E146" s="3">
        <f t="shared" si="8"/>
        <v>-1530.9978666180505</v>
      </c>
      <c r="F146" s="5">
        <f t="shared" si="9"/>
        <v>-1531</v>
      </c>
      <c r="G146" s="3">
        <f t="shared" si="10"/>
        <v>6.1132000046200119E-3</v>
      </c>
      <c r="I146" s="3">
        <f t="shared" si="14"/>
        <v>6.1132000046200119E-3</v>
      </c>
      <c r="O146" s="5">
        <f t="shared" ca="1" si="11"/>
        <v>6.383908382918824E-3</v>
      </c>
      <c r="P146" s="3" t="s">
        <v>2</v>
      </c>
      <c r="Q146" s="14">
        <f t="shared" si="12"/>
        <v>29984.856</v>
      </c>
      <c r="AC146" s="3" t="s">
        <v>53</v>
      </c>
      <c r="AE146" s="3">
        <v>10</v>
      </c>
      <c r="AG146" s="3" t="s">
        <v>51</v>
      </c>
      <c r="AI146" s="3" t="s">
        <v>50</v>
      </c>
    </row>
    <row r="147" spans="1:35" x14ac:dyDescent="0.2">
      <c r="A147" s="23" t="s">
        <v>46</v>
      </c>
      <c r="B147" s="25"/>
      <c r="C147" s="47">
        <v>45060.667999999998</v>
      </c>
      <c r="D147" s="47"/>
      <c r="E147" s="3">
        <f t="shared" si="8"/>
        <v>-1510.9971491160413</v>
      </c>
      <c r="F147" s="5">
        <f t="shared" si="9"/>
        <v>-1511</v>
      </c>
      <c r="G147" s="3">
        <f t="shared" si="10"/>
        <v>8.169200002157595E-3</v>
      </c>
      <c r="I147" s="3">
        <f t="shared" si="14"/>
        <v>8.169200002157595E-3</v>
      </c>
      <c r="O147" s="5">
        <f t="shared" ca="1" si="11"/>
        <v>6.3986821387326601E-3</v>
      </c>
      <c r="P147" s="3" t="s">
        <v>2</v>
      </c>
      <c r="Q147" s="14">
        <f t="shared" si="12"/>
        <v>30042.167999999998</v>
      </c>
    </row>
    <row r="148" spans="1:35" x14ac:dyDescent="0.2">
      <c r="A148" s="23" t="s">
        <v>74</v>
      </c>
      <c r="B148" s="23"/>
      <c r="C148" s="47">
        <v>45232.595999999998</v>
      </c>
      <c r="D148" s="47"/>
      <c r="E148" s="3">
        <f t="shared" si="8"/>
        <v>-1450.9977884466259</v>
      </c>
      <c r="F148" s="5">
        <f t="shared" si="9"/>
        <v>-1451</v>
      </c>
      <c r="G148" s="3">
        <f t="shared" si="10"/>
        <v>6.3372000004164875E-3</v>
      </c>
      <c r="I148" s="3">
        <f t="shared" si="14"/>
        <v>6.3372000004164875E-3</v>
      </c>
      <c r="O148" s="5">
        <f t="shared" ca="1" si="11"/>
        <v>6.443003406174169E-3</v>
      </c>
      <c r="P148" s="3" t="s">
        <v>2</v>
      </c>
      <c r="Q148" s="14">
        <f t="shared" si="12"/>
        <v>30214.095999999998</v>
      </c>
      <c r="AC148" s="3" t="s">
        <v>53</v>
      </c>
      <c r="AE148" s="3">
        <v>7</v>
      </c>
      <c r="AG148" s="3" t="s">
        <v>51</v>
      </c>
      <c r="AI148" s="3" t="s">
        <v>50</v>
      </c>
    </row>
    <row r="149" spans="1:35" x14ac:dyDescent="0.2">
      <c r="A149" s="23" t="s">
        <v>75</v>
      </c>
      <c r="B149" s="23"/>
      <c r="C149" s="47">
        <v>45295.641000000003</v>
      </c>
      <c r="D149" s="47"/>
      <c r="E149" s="3">
        <f t="shared" ref="E149:E212" si="15">(C149-C$7)/C$8</f>
        <v>-1428.9963710311752</v>
      </c>
      <c r="F149" s="5">
        <f t="shared" ref="F149:F212" si="16">ROUND(2*E149,0)/2</f>
        <v>-1429</v>
      </c>
      <c r="G149" s="3">
        <f t="shared" ref="G149:G212" si="17">C149-(C$7+F149*C$8)</f>
        <v>1.0398800004622899E-2</v>
      </c>
      <c r="I149" s="3">
        <f t="shared" si="14"/>
        <v>1.0398800004622899E-2</v>
      </c>
      <c r="O149" s="5">
        <f t="shared" ref="O149:O212" ca="1" si="18">+C$11+C$12*F149</f>
        <v>6.4592545375693894E-3</v>
      </c>
      <c r="P149" s="3" t="s">
        <v>2</v>
      </c>
      <c r="Q149" s="14">
        <f t="shared" ref="Q149:Q212" si="19">+C149-15018.5</f>
        <v>30277.141000000003</v>
      </c>
      <c r="AC149" s="3" t="s">
        <v>53</v>
      </c>
      <c r="AE149" s="3">
        <v>7</v>
      </c>
      <c r="AG149" s="3" t="s">
        <v>51</v>
      </c>
      <c r="AI149" s="3" t="s">
        <v>50</v>
      </c>
    </row>
    <row r="150" spans="1:35" x14ac:dyDescent="0.2">
      <c r="A150" s="23" t="s">
        <v>46</v>
      </c>
      <c r="B150" s="25"/>
      <c r="C150" s="47">
        <v>45338.620999999999</v>
      </c>
      <c r="D150" s="47"/>
      <c r="E150" s="3">
        <f t="shared" si="15"/>
        <v>-1413.9972288229762</v>
      </c>
      <c r="F150" s="5">
        <f t="shared" si="16"/>
        <v>-1414</v>
      </c>
      <c r="G150" s="3">
        <f t="shared" si="17"/>
        <v>7.9408000019611791E-3</v>
      </c>
      <c r="I150" s="3">
        <f t="shared" si="14"/>
        <v>7.9408000019611791E-3</v>
      </c>
      <c r="O150" s="5">
        <f t="shared" ca="1" si="18"/>
        <v>6.470334854429766E-3</v>
      </c>
      <c r="P150" s="3" t="s">
        <v>2</v>
      </c>
      <c r="Q150" s="14">
        <f t="shared" si="19"/>
        <v>30320.120999999999</v>
      </c>
    </row>
    <row r="151" spans="1:35" x14ac:dyDescent="0.2">
      <c r="A151" s="23" t="s">
        <v>75</v>
      </c>
      <c r="B151" s="23"/>
      <c r="C151" s="47">
        <v>45344.353999999999</v>
      </c>
      <c r="D151" s="47"/>
      <c r="E151" s="3">
        <f t="shared" si="15"/>
        <v>-1411.9965289095371</v>
      </c>
      <c r="F151" s="5">
        <f t="shared" si="16"/>
        <v>-1412</v>
      </c>
      <c r="G151" s="3">
        <f t="shared" si="17"/>
        <v>9.9464000013540499E-3</v>
      </c>
      <c r="I151" s="3">
        <f t="shared" si="14"/>
        <v>9.9464000013540499E-3</v>
      </c>
      <c r="O151" s="5">
        <f t="shared" ca="1" si="18"/>
        <v>6.4718122300111503E-3</v>
      </c>
      <c r="P151" s="3" t="s">
        <v>2</v>
      </c>
      <c r="Q151" s="14">
        <f t="shared" si="19"/>
        <v>30325.853999999999</v>
      </c>
      <c r="AC151" s="3" t="s">
        <v>53</v>
      </c>
      <c r="AE151" s="3">
        <v>6</v>
      </c>
      <c r="AG151" s="3" t="s">
        <v>51</v>
      </c>
      <c r="AI151" s="3" t="s">
        <v>50</v>
      </c>
    </row>
    <row r="152" spans="1:35" x14ac:dyDescent="0.2">
      <c r="A152" s="23" t="s">
        <v>75</v>
      </c>
      <c r="B152" s="23"/>
      <c r="C152" s="47">
        <v>45344.355000000003</v>
      </c>
      <c r="D152" s="47"/>
      <c r="E152" s="3">
        <f t="shared" si="15"/>
        <v>-1411.996179929959</v>
      </c>
      <c r="F152" s="5">
        <f t="shared" si="16"/>
        <v>-1412</v>
      </c>
      <c r="G152" s="3">
        <f t="shared" si="17"/>
        <v>1.0946400005195756E-2</v>
      </c>
      <c r="I152" s="3">
        <f t="shared" si="14"/>
        <v>1.0946400005195756E-2</v>
      </c>
      <c r="O152" s="5">
        <f t="shared" ca="1" si="18"/>
        <v>6.4718122300111503E-3</v>
      </c>
      <c r="P152" s="3" t="s">
        <v>2</v>
      </c>
      <c r="Q152" s="14">
        <f t="shared" si="19"/>
        <v>30325.855000000003</v>
      </c>
      <c r="AC152" s="3" t="s">
        <v>53</v>
      </c>
      <c r="AE152" s="3">
        <v>6</v>
      </c>
      <c r="AG152" s="3" t="s">
        <v>76</v>
      </c>
      <c r="AI152" s="3" t="s">
        <v>50</v>
      </c>
    </row>
    <row r="153" spans="1:35" x14ac:dyDescent="0.2">
      <c r="A153" s="23" t="s">
        <v>77</v>
      </c>
      <c r="B153" s="23"/>
      <c r="C153" s="47">
        <v>45384.466999999997</v>
      </c>
      <c r="D153" s="47"/>
      <c r="E153" s="3">
        <f t="shared" si="15"/>
        <v>-1397.9979111478453</v>
      </c>
      <c r="F153" s="5">
        <f t="shared" si="16"/>
        <v>-1398</v>
      </c>
      <c r="G153" s="3">
        <f t="shared" si="17"/>
        <v>5.9856000007130206E-3</v>
      </c>
      <c r="I153" s="3">
        <f t="shared" si="14"/>
        <v>5.9856000007130206E-3</v>
      </c>
      <c r="O153" s="5">
        <f t="shared" ca="1" si="18"/>
        <v>6.4821538590808352E-3</v>
      </c>
      <c r="P153" s="3" t="s">
        <v>2</v>
      </c>
      <c r="Q153" s="14">
        <f t="shared" si="19"/>
        <v>30365.966999999997</v>
      </c>
      <c r="AC153" s="3" t="s">
        <v>53</v>
      </c>
      <c r="AE153" s="3">
        <v>12</v>
      </c>
      <c r="AG153" s="3" t="s">
        <v>48</v>
      </c>
      <c r="AI153" s="3" t="s">
        <v>50</v>
      </c>
    </row>
    <row r="154" spans="1:35" x14ac:dyDescent="0.2">
      <c r="A154" s="23" t="s">
        <v>77</v>
      </c>
      <c r="B154" s="23"/>
      <c r="C154" s="47">
        <v>45407.39</v>
      </c>
      <c r="D154" s="47"/>
      <c r="E154" s="3">
        <f t="shared" si="15"/>
        <v>-1389.9982523102788</v>
      </c>
      <c r="F154" s="5">
        <f t="shared" si="16"/>
        <v>-1390</v>
      </c>
      <c r="G154" s="3">
        <f t="shared" si="17"/>
        <v>5.0080000000889413E-3</v>
      </c>
      <c r="I154" s="3">
        <f t="shared" si="14"/>
        <v>5.0080000000889413E-3</v>
      </c>
      <c r="O154" s="5">
        <f t="shared" ca="1" si="18"/>
        <v>6.4880633614063706E-3</v>
      </c>
      <c r="P154" s="3" t="s">
        <v>2</v>
      </c>
      <c r="Q154" s="14">
        <f t="shared" si="19"/>
        <v>30388.89</v>
      </c>
      <c r="AC154" s="3" t="s">
        <v>53</v>
      </c>
      <c r="AE154" s="3">
        <v>11</v>
      </c>
      <c r="AG154" s="3" t="s">
        <v>48</v>
      </c>
      <c r="AI154" s="3" t="s">
        <v>50</v>
      </c>
    </row>
    <row r="155" spans="1:35" x14ac:dyDescent="0.2">
      <c r="A155" s="23" t="s">
        <v>77</v>
      </c>
      <c r="B155" s="23"/>
      <c r="C155" s="47">
        <v>45407.396999999997</v>
      </c>
      <c r="D155" s="47"/>
      <c r="E155" s="3">
        <f t="shared" si="15"/>
        <v>-1389.9958094532424</v>
      </c>
      <c r="F155" s="5">
        <f t="shared" si="16"/>
        <v>-1390</v>
      </c>
      <c r="G155" s="3">
        <f t="shared" si="17"/>
        <v>1.200799999787705E-2</v>
      </c>
      <c r="I155" s="3">
        <f t="shared" si="14"/>
        <v>1.200799999787705E-2</v>
      </c>
      <c r="O155" s="5">
        <f t="shared" ca="1" si="18"/>
        <v>6.4880633614063706E-3</v>
      </c>
      <c r="P155" s="3" t="s">
        <v>2</v>
      </c>
      <c r="Q155" s="14">
        <f t="shared" si="19"/>
        <v>30388.896999999997</v>
      </c>
      <c r="AC155" s="3" t="s">
        <v>53</v>
      </c>
      <c r="AE155" s="3">
        <v>7</v>
      </c>
      <c r="AG155" s="3" t="s">
        <v>51</v>
      </c>
      <c r="AI155" s="3" t="s">
        <v>50</v>
      </c>
    </row>
    <row r="156" spans="1:35" x14ac:dyDescent="0.2">
      <c r="A156" s="23" t="s">
        <v>46</v>
      </c>
      <c r="B156" s="23"/>
      <c r="C156" s="47">
        <v>45699.682000000001</v>
      </c>
      <c r="D156" s="47"/>
      <c r="E156" s="3">
        <f t="shared" si="15"/>
        <v>-1287.9943138663671</v>
      </c>
      <c r="F156" s="5">
        <f t="shared" si="16"/>
        <v>-1288</v>
      </c>
      <c r="G156" s="3">
        <f t="shared" si="17"/>
        <v>1.6293600005155895E-2</v>
      </c>
      <c r="I156" s="3">
        <f t="shared" si="14"/>
        <v>1.6293600005155895E-2</v>
      </c>
      <c r="O156" s="5">
        <f t="shared" ca="1" si="18"/>
        <v>6.5634095160569351E-3</v>
      </c>
      <c r="P156" s="3" t="s">
        <v>2</v>
      </c>
      <c r="Q156" s="14">
        <f t="shared" si="19"/>
        <v>30681.182000000001</v>
      </c>
    </row>
    <row r="157" spans="1:35" x14ac:dyDescent="0.2">
      <c r="A157" s="23" t="s">
        <v>78</v>
      </c>
      <c r="B157" s="23"/>
      <c r="C157" s="47">
        <v>45702.538</v>
      </c>
      <c r="D157" s="47"/>
      <c r="E157" s="3">
        <f t="shared" si="15"/>
        <v>-1286.9976281952033</v>
      </c>
      <c r="F157" s="5">
        <f t="shared" si="16"/>
        <v>-1287</v>
      </c>
      <c r="G157" s="3">
        <f t="shared" si="17"/>
        <v>6.7964000045321882E-3</v>
      </c>
      <c r="I157" s="3">
        <f t="shared" si="14"/>
        <v>6.7964000045321882E-3</v>
      </c>
      <c r="O157" s="5">
        <f t="shared" ca="1" si="18"/>
        <v>6.5641482038476268E-3</v>
      </c>
      <c r="P157" s="3" t="s">
        <v>2</v>
      </c>
      <c r="Q157" s="14">
        <f t="shared" si="19"/>
        <v>30684.038</v>
      </c>
      <c r="AC157" s="3" t="s">
        <v>53</v>
      </c>
      <c r="AE157" s="3">
        <v>6</v>
      </c>
      <c r="AG157" s="3" t="s">
        <v>51</v>
      </c>
      <c r="AI157" s="3" t="s">
        <v>50</v>
      </c>
    </row>
    <row r="158" spans="1:35" x14ac:dyDescent="0.2">
      <c r="A158" s="23" t="s">
        <v>78</v>
      </c>
      <c r="B158" s="23"/>
      <c r="C158" s="47">
        <v>45705.4</v>
      </c>
      <c r="D158" s="47"/>
      <c r="E158" s="3">
        <f t="shared" si="15"/>
        <v>-1285.9988486465788</v>
      </c>
      <c r="F158" s="5">
        <f t="shared" si="16"/>
        <v>-1286</v>
      </c>
      <c r="G158" s="3">
        <f t="shared" si="17"/>
        <v>3.2992000051308423E-3</v>
      </c>
      <c r="I158" s="3">
        <f t="shared" si="14"/>
        <v>3.2992000051308423E-3</v>
      </c>
      <c r="O158" s="5">
        <f t="shared" ca="1" si="18"/>
        <v>6.5648868916383194E-3</v>
      </c>
      <c r="P158" s="3" t="s">
        <v>2</v>
      </c>
      <c r="Q158" s="14">
        <f t="shared" si="19"/>
        <v>30686.9</v>
      </c>
      <c r="AC158" s="3" t="s">
        <v>53</v>
      </c>
      <c r="AE158" s="3">
        <v>10</v>
      </c>
      <c r="AG158" s="3" t="s">
        <v>79</v>
      </c>
      <c r="AI158" s="3" t="s">
        <v>50</v>
      </c>
    </row>
    <row r="159" spans="1:35" x14ac:dyDescent="0.2">
      <c r="A159" s="23" t="s">
        <v>78</v>
      </c>
      <c r="B159" s="23"/>
      <c r="C159" s="47">
        <v>45705.408000000003</v>
      </c>
      <c r="D159" s="47"/>
      <c r="E159" s="3">
        <f t="shared" si="15"/>
        <v>-1285.9960568099643</v>
      </c>
      <c r="F159" s="5">
        <f t="shared" si="16"/>
        <v>-1286</v>
      </c>
      <c r="G159" s="3">
        <f t="shared" si="17"/>
        <v>1.1299200006760657E-2</v>
      </c>
      <c r="I159" s="3">
        <f t="shared" si="14"/>
        <v>1.1299200006760657E-2</v>
      </c>
      <c r="O159" s="5">
        <f t="shared" ca="1" si="18"/>
        <v>6.5648868916383194E-3</v>
      </c>
      <c r="P159" s="3" t="s">
        <v>2</v>
      </c>
      <c r="Q159" s="14">
        <f t="shared" si="19"/>
        <v>30686.908000000003</v>
      </c>
      <c r="AC159" s="3" t="s">
        <v>53</v>
      </c>
      <c r="AE159" s="3">
        <v>8</v>
      </c>
      <c r="AG159" s="3" t="s">
        <v>51</v>
      </c>
      <c r="AI159" s="3" t="s">
        <v>50</v>
      </c>
    </row>
    <row r="160" spans="1:35" x14ac:dyDescent="0.2">
      <c r="A160" s="23" t="s">
        <v>80</v>
      </c>
      <c r="B160" s="23"/>
      <c r="C160" s="47">
        <v>45751.252</v>
      </c>
      <c r="D160" s="47"/>
      <c r="E160" s="3">
        <f t="shared" si="15"/>
        <v>-1269.9974370939872</v>
      </c>
      <c r="F160" s="5">
        <f t="shared" si="16"/>
        <v>-1270</v>
      </c>
      <c r="G160" s="3">
        <f t="shared" si="17"/>
        <v>7.3440000051050447E-3</v>
      </c>
      <c r="I160" s="3">
        <f t="shared" si="14"/>
        <v>7.3440000051050447E-3</v>
      </c>
      <c r="O160" s="5">
        <f t="shared" ca="1" si="18"/>
        <v>6.5767058962893886E-3</v>
      </c>
      <c r="P160" s="3" t="s">
        <v>2</v>
      </c>
      <c r="Q160" s="14">
        <f t="shared" si="19"/>
        <v>30732.752</v>
      </c>
      <c r="AC160" s="3" t="s">
        <v>53</v>
      </c>
      <c r="AE160" s="3">
        <v>6</v>
      </c>
      <c r="AG160" s="3" t="s">
        <v>51</v>
      </c>
      <c r="AI160" s="3" t="s">
        <v>50</v>
      </c>
    </row>
    <row r="161" spans="1:35" x14ac:dyDescent="0.2">
      <c r="A161" s="23" t="s">
        <v>46</v>
      </c>
      <c r="B161" s="23"/>
      <c r="C161" s="47">
        <v>45762.713000000003</v>
      </c>
      <c r="D161" s="47"/>
      <c r="E161" s="3">
        <f t="shared" si="15"/>
        <v>-1265.9977821649916</v>
      </c>
      <c r="F161" s="5">
        <f t="shared" si="16"/>
        <v>-1266</v>
      </c>
      <c r="G161" s="3">
        <f t="shared" si="17"/>
        <v>6.3552000065101311E-3</v>
      </c>
      <c r="I161" s="3">
        <f t="shared" si="14"/>
        <v>6.3552000065101311E-3</v>
      </c>
      <c r="O161" s="5">
        <f t="shared" ca="1" si="18"/>
        <v>6.5796606474521555E-3</v>
      </c>
      <c r="P161" s="3" t="s">
        <v>2</v>
      </c>
      <c r="Q161" s="14">
        <f t="shared" si="19"/>
        <v>30744.213000000003</v>
      </c>
    </row>
    <row r="162" spans="1:35" x14ac:dyDescent="0.2">
      <c r="A162" s="23" t="s">
        <v>46</v>
      </c>
      <c r="B162" s="23"/>
      <c r="C162" s="47">
        <v>45762.714</v>
      </c>
      <c r="D162" s="47"/>
      <c r="E162" s="3">
        <f t="shared" si="15"/>
        <v>-1265.9974331854162</v>
      </c>
      <c r="F162" s="5">
        <f t="shared" si="16"/>
        <v>-1266</v>
      </c>
      <c r="G162" s="3">
        <f t="shared" si="17"/>
        <v>7.3552000030758791E-3</v>
      </c>
      <c r="I162" s="3">
        <f t="shared" si="14"/>
        <v>7.3552000030758791E-3</v>
      </c>
      <c r="O162" s="5">
        <f t="shared" ca="1" si="18"/>
        <v>6.5796606474521555E-3</v>
      </c>
      <c r="P162" s="3" t="s">
        <v>2</v>
      </c>
      <c r="Q162" s="14">
        <f t="shared" si="19"/>
        <v>30744.214</v>
      </c>
    </row>
    <row r="163" spans="1:35" x14ac:dyDescent="0.2">
      <c r="A163" s="23" t="s">
        <v>81</v>
      </c>
      <c r="B163" s="23"/>
      <c r="C163" s="47">
        <v>45814.305</v>
      </c>
      <c r="D163" s="47"/>
      <c r="E163" s="3">
        <f t="shared" si="15"/>
        <v>-1247.9932278419244</v>
      </c>
      <c r="F163" s="5">
        <f t="shared" si="16"/>
        <v>-1248</v>
      </c>
      <c r="G163" s="3">
        <f t="shared" si="17"/>
        <v>1.9405600003665313E-2</v>
      </c>
      <c r="I163" s="3">
        <f t="shared" si="14"/>
        <v>1.9405600003665313E-2</v>
      </c>
      <c r="O163" s="5">
        <f t="shared" ca="1" si="18"/>
        <v>6.5929570276846081E-3</v>
      </c>
      <c r="P163" s="3" t="s">
        <v>2</v>
      </c>
      <c r="Q163" s="14">
        <f t="shared" si="19"/>
        <v>30795.805</v>
      </c>
      <c r="AC163" s="3" t="s">
        <v>53</v>
      </c>
      <c r="AI163" s="3" t="s">
        <v>58</v>
      </c>
    </row>
    <row r="164" spans="1:35" x14ac:dyDescent="0.2">
      <c r="A164" s="23" t="s">
        <v>82</v>
      </c>
      <c r="B164" s="23"/>
      <c r="C164" s="47">
        <v>46023.47</v>
      </c>
      <c r="D164" s="47"/>
      <c r="E164" s="3">
        <f t="shared" si="15"/>
        <v>-1174.9989146735149</v>
      </c>
      <c r="F164" s="5">
        <f t="shared" si="16"/>
        <v>-1175</v>
      </c>
      <c r="G164" s="3">
        <f t="shared" si="17"/>
        <v>3.1100000051083043E-3</v>
      </c>
      <c r="I164" s="3">
        <f t="shared" si="14"/>
        <v>3.1100000051083043E-3</v>
      </c>
      <c r="O164" s="5">
        <f t="shared" ca="1" si="18"/>
        <v>6.6468812364051111E-3</v>
      </c>
      <c r="P164" s="3" t="s">
        <v>2</v>
      </c>
      <c r="Q164" s="14">
        <f t="shared" si="19"/>
        <v>31004.97</v>
      </c>
      <c r="AC164" s="3" t="s">
        <v>53</v>
      </c>
      <c r="AE164" s="3">
        <v>10</v>
      </c>
      <c r="AG164" s="3" t="s">
        <v>51</v>
      </c>
      <c r="AI164" s="3" t="s">
        <v>50</v>
      </c>
    </row>
    <row r="165" spans="1:35" x14ac:dyDescent="0.2">
      <c r="A165" s="23" t="s">
        <v>46</v>
      </c>
      <c r="B165" s="23"/>
      <c r="C165" s="47">
        <v>46060.741000000002</v>
      </c>
      <c r="D165" s="47"/>
      <c r="E165" s="3">
        <f t="shared" si="15"/>
        <v>-1161.9920968689116</v>
      </c>
      <c r="F165" s="5">
        <f t="shared" si="16"/>
        <v>-1162</v>
      </c>
      <c r="G165" s="3">
        <f t="shared" si="17"/>
        <v>2.2646400007943157E-2</v>
      </c>
      <c r="I165" s="3">
        <f t="shared" si="14"/>
        <v>2.2646400007943157E-2</v>
      </c>
      <c r="O165" s="5">
        <f t="shared" ca="1" si="18"/>
        <v>6.6564841776841042E-3</v>
      </c>
      <c r="P165" s="3" t="s">
        <v>2</v>
      </c>
      <c r="Q165" s="14">
        <f t="shared" si="19"/>
        <v>31042.241000000002</v>
      </c>
    </row>
    <row r="166" spans="1:35" x14ac:dyDescent="0.2">
      <c r="A166" s="23" t="s">
        <v>46</v>
      </c>
      <c r="B166" s="23"/>
      <c r="C166" s="47">
        <v>46100.832999999999</v>
      </c>
      <c r="D166" s="47"/>
      <c r="E166" s="3">
        <f t="shared" si="15"/>
        <v>-1148.0008076783317</v>
      </c>
      <c r="F166" s="5">
        <f t="shared" si="16"/>
        <v>-1148</v>
      </c>
      <c r="G166" s="3">
        <f t="shared" si="17"/>
        <v>-2.3144000006141141E-3</v>
      </c>
      <c r="I166" s="3">
        <f t="shared" si="14"/>
        <v>-2.3144000006141141E-3</v>
      </c>
      <c r="O166" s="5">
        <f t="shared" ca="1" si="18"/>
        <v>6.66682580675379E-3</v>
      </c>
      <c r="P166" s="3" t="s">
        <v>2</v>
      </c>
      <c r="Q166" s="14">
        <f t="shared" si="19"/>
        <v>31082.332999999999</v>
      </c>
    </row>
    <row r="167" spans="1:35" x14ac:dyDescent="0.2">
      <c r="A167" s="23" t="s">
        <v>83</v>
      </c>
      <c r="B167" s="23"/>
      <c r="C167" s="47">
        <v>46112.315999999999</v>
      </c>
      <c r="D167" s="47"/>
      <c r="E167" s="3">
        <f t="shared" si="15"/>
        <v>-1143.9934751986489</v>
      </c>
      <c r="F167" s="5">
        <f t="shared" si="16"/>
        <v>-1144</v>
      </c>
      <c r="G167" s="3">
        <f t="shared" si="17"/>
        <v>1.8696800005272962E-2</v>
      </c>
      <c r="I167" s="3">
        <f t="shared" si="14"/>
        <v>1.8696800005272962E-2</v>
      </c>
      <c r="O167" s="5">
        <f t="shared" ca="1" si="18"/>
        <v>6.6697805579165569E-3</v>
      </c>
      <c r="P167" s="3" t="s">
        <v>2</v>
      </c>
      <c r="Q167" s="14">
        <f t="shared" si="19"/>
        <v>31093.815999999999</v>
      </c>
      <c r="AC167" s="3" t="s">
        <v>53</v>
      </c>
      <c r="AI167" s="3" t="s">
        <v>58</v>
      </c>
    </row>
    <row r="168" spans="1:35" x14ac:dyDescent="0.2">
      <c r="A168" s="23" t="s">
        <v>83</v>
      </c>
      <c r="B168" s="23"/>
      <c r="C168" s="47">
        <v>46112.317000000003</v>
      </c>
      <c r="D168" s="47"/>
      <c r="E168" s="3">
        <f t="shared" si="15"/>
        <v>-1143.9931262190707</v>
      </c>
      <c r="F168" s="5">
        <f t="shared" si="16"/>
        <v>-1144</v>
      </c>
      <c r="G168" s="3">
        <f t="shared" si="17"/>
        <v>1.9696800009114668E-2</v>
      </c>
      <c r="I168" s="3">
        <f t="shared" si="14"/>
        <v>1.9696800009114668E-2</v>
      </c>
      <c r="O168" s="5">
        <f t="shared" ca="1" si="18"/>
        <v>6.6697805579165569E-3</v>
      </c>
      <c r="P168" s="3" t="s">
        <v>2</v>
      </c>
      <c r="Q168" s="14">
        <f t="shared" si="19"/>
        <v>31093.817000000003</v>
      </c>
      <c r="AC168" s="3" t="s">
        <v>53</v>
      </c>
      <c r="AI168" s="3" t="s">
        <v>58</v>
      </c>
    </row>
    <row r="169" spans="1:35" x14ac:dyDescent="0.2">
      <c r="A169" s="23" t="s">
        <v>84</v>
      </c>
      <c r="B169" s="23"/>
      <c r="C169" s="47">
        <v>46318.616000000002</v>
      </c>
      <c r="D169" s="47"/>
      <c r="E169" s="3">
        <f t="shared" si="15"/>
        <v>-1071.998988517593</v>
      </c>
      <c r="F169" s="5">
        <f t="shared" si="16"/>
        <v>-1072</v>
      </c>
      <c r="G169" s="3">
        <f t="shared" si="17"/>
        <v>2.89840000186814E-3</v>
      </c>
      <c r="I169" s="3">
        <f t="shared" si="14"/>
        <v>2.89840000186814E-3</v>
      </c>
      <c r="O169" s="5">
        <f t="shared" ca="1" si="18"/>
        <v>6.7229660788463682E-3</v>
      </c>
      <c r="P169" s="3" t="s">
        <v>2</v>
      </c>
      <c r="Q169" s="14">
        <f t="shared" si="19"/>
        <v>31300.116000000002</v>
      </c>
      <c r="AC169" s="3" t="s">
        <v>53</v>
      </c>
      <c r="AE169" s="3">
        <v>7</v>
      </c>
      <c r="AG169" s="3" t="s">
        <v>51</v>
      </c>
      <c r="AI169" s="3" t="s">
        <v>50</v>
      </c>
    </row>
    <row r="170" spans="1:35" x14ac:dyDescent="0.2">
      <c r="A170" s="23" t="s">
        <v>85</v>
      </c>
      <c r="B170" s="23"/>
      <c r="C170" s="47">
        <v>46404.578999999998</v>
      </c>
      <c r="D170" s="47"/>
      <c r="E170" s="3">
        <f t="shared" si="15"/>
        <v>-1041.9996571624636</v>
      </c>
      <c r="F170" s="5">
        <f t="shared" si="16"/>
        <v>-1042</v>
      </c>
      <c r="G170" s="3">
        <f t="shared" si="17"/>
        <v>9.8240000079385936E-4</v>
      </c>
      <c r="I170" s="3">
        <f t="shared" si="14"/>
        <v>9.8240000079385936E-4</v>
      </c>
      <c r="O170" s="5">
        <f t="shared" ca="1" si="18"/>
        <v>6.7451267125671222E-3</v>
      </c>
      <c r="P170" s="3" t="s">
        <v>2</v>
      </c>
      <c r="Q170" s="14">
        <f t="shared" si="19"/>
        <v>31386.078999999998</v>
      </c>
      <c r="AC170" s="3" t="s">
        <v>53</v>
      </c>
      <c r="AE170" s="3">
        <v>8</v>
      </c>
      <c r="AG170" s="3" t="s">
        <v>51</v>
      </c>
      <c r="AI170" s="3" t="s">
        <v>50</v>
      </c>
    </row>
    <row r="171" spans="1:35" x14ac:dyDescent="0.2">
      <c r="A171" s="23" t="s">
        <v>46</v>
      </c>
      <c r="B171" s="23"/>
      <c r="C171" s="47">
        <v>46421.786999999997</v>
      </c>
      <c r="D171" s="47"/>
      <c r="E171" s="3">
        <f t="shared" si="15"/>
        <v>-1035.9944166059558</v>
      </c>
      <c r="F171" s="5">
        <f t="shared" si="16"/>
        <v>-1036</v>
      </c>
      <c r="G171" s="3">
        <f t="shared" si="17"/>
        <v>1.5999199997168034E-2</v>
      </c>
      <c r="I171" s="3">
        <f t="shared" si="14"/>
        <v>1.5999199997168034E-2</v>
      </c>
      <c r="O171" s="5">
        <f t="shared" ca="1" si="18"/>
        <v>6.7495588393112734E-3</v>
      </c>
      <c r="P171" s="3" t="s">
        <v>2</v>
      </c>
      <c r="Q171" s="14">
        <f t="shared" si="19"/>
        <v>31403.286999999997</v>
      </c>
    </row>
    <row r="172" spans="1:35" x14ac:dyDescent="0.2">
      <c r="A172" s="23" t="s">
        <v>86</v>
      </c>
      <c r="B172" s="23"/>
      <c r="C172" s="47">
        <v>46877.391000000003</v>
      </c>
      <c r="D172" s="47"/>
      <c r="E172" s="3">
        <f t="shared" si="15"/>
        <v>-876.99792552580186</v>
      </c>
      <c r="F172" s="5">
        <f t="shared" si="16"/>
        <v>-877</v>
      </c>
      <c r="G172" s="3">
        <f t="shared" si="17"/>
        <v>5.9444000071380287E-3</v>
      </c>
      <c r="I172" s="3">
        <f t="shared" si="14"/>
        <v>5.9444000071380287E-3</v>
      </c>
      <c r="O172" s="5">
        <f t="shared" ca="1" si="18"/>
        <v>6.8670101980312726E-3</v>
      </c>
      <c r="P172" s="3" t="s">
        <v>2</v>
      </c>
      <c r="Q172" s="14">
        <f t="shared" si="19"/>
        <v>31858.891000000003</v>
      </c>
      <c r="AC172" s="3" t="s">
        <v>53</v>
      </c>
      <c r="AE172" s="3">
        <v>6</v>
      </c>
      <c r="AG172" s="3" t="s">
        <v>51</v>
      </c>
      <c r="AI172" s="3" t="s">
        <v>50</v>
      </c>
    </row>
    <row r="173" spans="1:35" x14ac:dyDescent="0.2">
      <c r="A173" s="23" t="s">
        <v>87</v>
      </c>
      <c r="B173" s="23"/>
      <c r="C173" s="47">
        <v>47149.582000000002</v>
      </c>
      <c r="D173" s="47"/>
      <c r="E173" s="3">
        <f t="shared" si="15"/>
        <v>-782.00882555390206</v>
      </c>
      <c r="F173" s="5">
        <f t="shared" si="16"/>
        <v>-782</v>
      </c>
      <c r="G173" s="3">
        <f t="shared" si="17"/>
        <v>-2.5289599994721357E-2</v>
      </c>
      <c r="I173" s="3">
        <f t="shared" si="14"/>
        <v>-2.5289599994721357E-2</v>
      </c>
      <c r="O173" s="5">
        <f t="shared" ca="1" si="18"/>
        <v>6.9371855381469951E-3</v>
      </c>
      <c r="P173" s="3" t="s">
        <v>2</v>
      </c>
      <c r="Q173" s="14">
        <f t="shared" si="19"/>
        <v>32131.082000000002</v>
      </c>
      <c r="AC173" s="3" t="s">
        <v>53</v>
      </c>
      <c r="AE173" s="3">
        <v>5</v>
      </c>
      <c r="AG173" s="3" t="s">
        <v>51</v>
      </c>
      <c r="AI173" s="3" t="s">
        <v>50</v>
      </c>
    </row>
    <row r="174" spans="1:35" x14ac:dyDescent="0.2">
      <c r="A174" s="23" t="s">
        <v>88</v>
      </c>
      <c r="B174" s="23"/>
      <c r="C174" s="47">
        <v>47155.351000000002</v>
      </c>
      <c r="D174" s="47"/>
      <c r="E174" s="3">
        <f t="shared" si="15"/>
        <v>-779.99556237570027</v>
      </c>
      <c r="F174" s="5">
        <f t="shared" si="16"/>
        <v>-780</v>
      </c>
      <c r="G174" s="3">
        <f t="shared" si="17"/>
        <v>1.2716000004729722E-2</v>
      </c>
      <c r="I174" s="3">
        <f t="shared" ref="I174:I195" si="20">G174</f>
        <v>1.2716000004729722E-2</v>
      </c>
      <c r="O174" s="5">
        <f t="shared" ca="1" si="18"/>
        <v>6.9386629137283785E-3</v>
      </c>
      <c r="P174" s="3" t="s">
        <v>2</v>
      </c>
      <c r="Q174" s="14">
        <f t="shared" si="19"/>
        <v>32136.851000000002</v>
      </c>
      <c r="AC174" s="3" t="s">
        <v>53</v>
      </c>
      <c r="AI174" s="3" t="s">
        <v>58</v>
      </c>
    </row>
    <row r="175" spans="1:35" x14ac:dyDescent="0.2">
      <c r="A175" s="23" t="s">
        <v>89</v>
      </c>
      <c r="B175" s="23"/>
      <c r="C175" s="47">
        <v>47195.462</v>
      </c>
      <c r="D175" s="47"/>
      <c r="E175" s="3">
        <f t="shared" si="15"/>
        <v>-765.99764257316235</v>
      </c>
      <c r="F175" s="5">
        <f t="shared" si="16"/>
        <v>-766</v>
      </c>
      <c r="G175" s="3">
        <f t="shared" si="17"/>
        <v>6.7552000036812387E-3</v>
      </c>
      <c r="I175" s="3">
        <f t="shared" si="20"/>
        <v>6.7552000036812387E-3</v>
      </c>
      <c r="O175" s="5">
        <f t="shared" ca="1" si="18"/>
        <v>6.9490045427980643E-3</v>
      </c>
      <c r="P175" s="3" t="s">
        <v>2</v>
      </c>
      <c r="Q175" s="14">
        <f t="shared" si="19"/>
        <v>32176.962</v>
      </c>
      <c r="AC175" s="3" t="s">
        <v>53</v>
      </c>
      <c r="AE175" s="3">
        <v>6</v>
      </c>
      <c r="AG175" s="3" t="s">
        <v>51</v>
      </c>
      <c r="AI175" s="3" t="s">
        <v>50</v>
      </c>
    </row>
    <row r="176" spans="1:35" x14ac:dyDescent="0.2">
      <c r="A176" s="23" t="s">
        <v>46</v>
      </c>
      <c r="B176" s="23"/>
      <c r="C176" s="47">
        <v>47209.792000000001</v>
      </c>
      <c r="D176" s="47"/>
      <c r="E176" s="3">
        <f t="shared" si="15"/>
        <v>-760.99676523850576</v>
      </c>
      <c r="F176" s="5">
        <f t="shared" si="16"/>
        <v>-761</v>
      </c>
      <c r="G176" s="3">
        <f t="shared" si="17"/>
        <v>9.2692000034730881E-3</v>
      </c>
      <c r="I176" s="3">
        <f t="shared" si="20"/>
        <v>9.2692000034730881E-3</v>
      </c>
      <c r="O176" s="5">
        <f t="shared" ca="1" si="18"/>
        <v>6.9526979817515228E-3</v>
      </c>
      <c r="P176" s="3" t="s">
        <v>2</v>
      </c>
      <c r="Q176" s="14">
        <f t="shared" si="19"/>
        <v>32191.292000000001</v>
      </c>
    </row>
    <row r="177" spans="1:35" x14ac:dyDescent="0.2">
      <c r="A177" s="23" t="s">
        <v>46</v>
      </c>
      <c r="B177" s="23"/>
      <c r="C177" s="47">
        <v>47212.656999999999</v>
      </c>
      <c r="D177" s="47"/>
      <c r="E177" s="3">
        <f t="shared" si="15"/>
        <v>-759.99693875115202</v>
      </c>
      <c r="F177" s="5">
        <f t="shared" si="16"/>
        <v>-760</v>
      </c>
      <c r="G177" s="3">
        <f t="shared" si="17"/>
        <v>8.7720000010449439E-3</v>
      </c>
      <c r="I177" s="3">
        <f t="shared" si="20"/>
        <v>8.7720000010449439E-3</v>
      </c>
      <c r="O177" s="5">
        <f t="shared" ca="1" si="18"/>
        <v>6.9534366695422154E-3</v>
      </c>
      <c r="P177" s="3" t="s">
        <v>2</v>
      </c>
      <c r="Q177" s="14">
        <f t="shared" si="19"/>
        <v>32194.156999999999</v>
      </c>
    </row>
    <row r="178" spans="1:35" x14ac:dyDescent="0.2">
      <c r="A178" s="23" t="s">
        <v>46</v>
      </c>
      <c r="B178" s="23"/>
      <c r="C178" s="47">
        <v>47255.63</v>
      </c>
      <c r="D178" s="47"/>
      <c r="E178" s="3">
        <f t="shared" si="15"/>
        <v>-745.00023939998948</v>
      </c>
      <c r="F178" s="5">
        <f t="shared" si="16"/>
        <v>-745</v>
      </c>
      <c r="G178" s="3">
        <f t="shared" si="17"/>
        <v>-6.8599999940488487E-4</v>
      </c>
      <c r="I178" s="3">
        <f t="shared" si="20"/>
        <v>-6.8599999940488487E-4</v>
      </c>
      <c r="O178" s="5">
        <f t="shared" ca="1" si="18"/>
        <v>6.964516986402592E-3</v>
      </c>
      <c r="P178" s="3" t="s">
        <v>2</v>
      </c>
      <c r="Q178" s="14">
        <f t="shared" si="19"/>
        <v>32237.129999999997</v>
      </c>
    </row>
    <row r="179" spans="1:35" x14ac:dyDescent="0.2">
      <c r="A179" s="23" t="s">
        <v>46</v>
      </c>
      <c r="B179" s="23"/>
      <c r="C179" s="47">
        <v>47255.654999999999</v>
      </c>
      <c r="D179" s="47"/>
      <c r="E179" s="3">
        <f t="shared" si="15"/>
        <v>-744.99151491057046</v>
      </c>
      <c r="F179" s="5">
        <f t="shared" si="16"/>
        <v>-745</v>
      </c>
      <c r="G179" s="3">
        <f t="shared" si="17"/>
        <v>2.4314000002050307E-2</v>
      </c>
      <c r="I179" s="3">
        <f t="shared" si="20"/>
        <v>2.4314000002050307E-2</v>
      </c>
      <c r="O179" s="5">
        <f t="shared" ca="1" si="18"/>
        <v>6.964516986402592E-3</v>
      </c>
      <c r="P179" s="3" t="s">
        <v>2</v>
      </c>
      <c r="Q179" s="14">
        <f t="shared" si="19"/>
        <v>32237.154999999999</v>
      </c>
    </row>
    <row r="180" spans="1:35" x14ac:dyDescent="0.2">
      <c r="A180" s="23" t="s">
        <v>90</v>
      </c>
      <c r="B180" s="23"/>
      <c r="C180" s="47">
        <v>47496.339</v>
      </c>
      <c r="D180" s="47"/>
      <c r="E180" s="3">
        <f t="shared" si="15"/>
        <v>-660.99771446295495</v>
      </c>
      <c r="F180" s="5">
        <f t="shared" si="16"/>
        <v>-661</v>
      </c>
      <c r="G180" s="3">
        <f t="shared" si="17"/>
        <v>6.5492000067024492E-3</v>
      </c>
      <c r="I180" s="3">
        <f t="shared" si="20"/>
        <v>6.5492000067024492E-3</v>
      </c>
      <c r="O180" s="5">
        <f t="shared" ca="1" si="18"/>
        <v>7.0265667608207048E-3</v>
      </c>
      <c r="P180" s="3" t="s">
        <v>2</v>
      </c>
      <c r="Q180" s="14">
        <f t="shared" si="19"/>
        <v>32477.839</v>
      </c>
      <c r="AC180" s="3" t="s">
        <v>53</v>
      </c>
      <c r="AE180" s="3">
        <v>6</v>
      </c>
      <c r="AG180" s="3" t="s">
        <v>51</v>
      </c>
      <c r="AI180" s="3" t="s">
        <v>50</v>
      </c>
    </row>
    <row r="181" spans="1:35" x14ac:dyDescent="0.2">
      <c r="A181" s="23" t="s">
        <v>46</v>
      </c>
      <c r="B181" s="25"/>
      <c r="C181" s="47">
        <v>47510.667000000001</v>
      </c>
      <c r="D181" s="47"/>
      <c r="E181" s="3">
        <f t="shared" si="15"/>
        <v>-655.99753508745209</v>
      </c>
      <c r="F181" s="5">
        <f t="shared" si="16"/>
        <v>-656</v>
      </c>
      <c r="G181" s="3">
        <f t="shared" si="17"/>
        <v>7.063200006086845E-3</v>
      </c>
      <c r="I181" s="3">
        <f t="shared" si="20"/>
        <v>7.063200006086845E-3</v>
      </c>
      <c r="O181" s="5">
        <f t="shared" ca="1" si="18"/>
        <v>7.0302601997741642E-3</v>
      </c>
      <c r="P181" s="3" t="s">
        <v>2</v>
      </c>
      <c r="Q181" s="14">
        <f t="shared" si="19"/>
        <v>32492.167000000001</v>
      </c>
    </row>
    <row r="182" spans="1:35" x14ac:dyDescent="0.2">
      <c r="A182" s="23" t="s">
        <v>91</v>
      </c>
      <c r="B182" s="23"/>
      <c r="C182" s="47">
        <v>47556.514000000003</v>
      </c>
      <c r="D182" s="47"/>
      <c r="E182" s="3">
        <f t="shared" si="15"/>
        <v>-639.99786843274319</v>
      </c>
      <c r="F182" s="5">
        <f t="shared" si="16"/>
        <v>-640</v>
      </c>
      <c r="G182" s="3">
        <f t="shared" si="17"/>
        <v>6.1080000086803921E-3</v>
      </c>
      <c r="I182" s="3">
        <f t="shared" si="20"/>
        <v>6.1080000086803921E-3</v>
      </c>
      <c r="O182" s="5">
        <f t="shared" ca="1" si="18"/>
        <v>7.0420792044252334E-3</v>
      </c>
      <c r="P182" s="3" t="s">
        <v>2</v>
      </c>
      <c r="Q182" s="14">
        <f t="shared" si="19"/>
        <v>32538.014000000003</v>
      </c>
      <c r="AC182" s="3" t="s">
        <v>53</v>
      </c>
      <c r="AE182" s="3">
        <v>10</v>
      </c>
      <c r="AG182" s="3" t="s">
        <v>79</v>
      </c>
      <c r="AI182" s="3" t="s">
        <v>50</v>
      </c>
    </row>
    <row r="183" spans="1:35" x14ac:dyDescent="0.2">
      <c r="A183" s="23" t="s">
        <v>91</v>
      </c>
      <c r="B183" s="23"/>
      <c r="C183" s="47">
        <v>47579.427000000003</v>
      </c>
      <c r="D183" s="47"/>
      <c r="E183" s="3">
        <f t="shared" si="15"/>
        <v>-632.00169939094462</v>
      </c>
      <c r="F183" s="5">
        <f t="shared" si="16"/>
        <v>-632</v>
      </c>
      <c r="G183" s="3">
        <f t="shared" si="17"/>
        <v>-4.8695999939809553E-3</v>
      </c>
      <c r="I183" s="3">
        <f t="shared" si="20"/>
        <v>-4.8695999939809553E-3</v>
      </c>
      <c r="O183" s="5">
        <f t="shared" ca="1" si="18"/>
        <v>7.047988706750768E-3</v>
      </c>
      <c r="P183" s="3" t="s">
        <v>2</v>
      </c>
      <c r="Q183" s="14">
        <f t="shared" si="19"/>
        <v>32560.927000000003</v>
      </c>
      <c r="AC183" s="3" t="s">
        <v>53</v>
      </c>
      <c r="AE183" s="3">
        <v>8</v>
      </c>
      <c r="AG183" s="3" t="s">
        <v>51</v>
      </c>
      <c r="AI183" s="3" t="s">
        <v>50</v>
      </c>
    </row>
    <row r="184" spans="1:35" x14ac:dyDescent="0.2">
      <c r="A184" s="23" t="s">
        <v>46</v>
      </c>
      <c r="B184" s="23"/>
      <c r="C184" s="47">
        <v>47596.635000000002</v>
      </c>
      <c r="D184" s="47"/>
      <c r="E184" s="3">
        <f t="shared" si="15"/>
        <v>-625.99645883443714</v>
      </c>
      <c r="F184" s="5">
        <f t="shared" si="16"/>
        <v>-626</v>
      </c>
      <c r="G184" s="3">
        <f t="shared" si="17"/>
        <v>1.014720000239322E-2</v>
      </c>
      <c r="I184" s="3">
        <f t="shared" si="20"/>
        <v>1.014720000239322E-2</v>
      </c>
      <c r="O184" s="5">
        <f t="shared" ca="1" si="18"/>
        <v>7.0524208334949183E-3</v>
      </c>
      <c r="P184" s="3" t="s">
        <v>2</v>
      </c>
      <c r="Q184" s="14">
        <f t="shared" si="19"/>
        <v>32578.135000000002</v>
      </c>
    </row>
    <row r="185" spans="1:35" x14ac:dyDescent="0.2">
      <c r="A185" s="23" t="s">
        <v>92</v>
      </c>
      <c r="B185" s="23"/>
      <c r="C185" s="47">
        <v>47768.565999999999</v>
      </c>
      <c r="D185" s="47"/>
      <c r="E185" s="3">
        <f t="shared" si="15"/>
        <v>-565.99605122629259</v>
      </c>
      <c r="F185" s="5">
        <f t="shared" si="16"/>
        <v>-566</v>
      </c>
      <c r="G185" s="3">
        <f t="shared" si="17"/>
        <v>1.1315200004901271E-2</v>
      </c>
      <c r="I185" s="3">
        <f t="shared" si="20"/>
        <v>1.1315200004901271E-2</v>
      </c>
      <c r="O185" s="5">
        <f t="shared" ca="1" si="18"/>
        <v>7.0967421009364273E-3</v>
      </c>
      <c r="P185" s="3" t="s">
        <v>2</v>
      </c>
      <c r="Q185" s="14">
        <f t="shared" si="19"/>
        <v>32750.065999999999</v>
      </c>
      <c r="AC185" s="3" t="s">
        <v>53</v>
      </c>
      <c r="AE185" s="3">
        <v>6</v>
      </c>
      <c r="AG185" s="3" t="s">
        <v>51</v>
      </c>
      <c r="AI185" s="3" t="s">
        <v>50</v>
      </c>
    </row>
    <row r="186" spans="1:35" x14ac:dyDescent="0.2">
      <c r="A186" s="23" t="s">
        <v>93</v>
      </c>
      <c r="B186" s="23"/>
      <c r="C186" s="47">
        <v>47854.529000000002</v>
      </c>
      <c r="D186" s="47"/>
      <c r="E186" s="3">
        <f t="shared" si="15"/>
        <v>-535.99671987116051</v>
      </c>
      <c r="F186" s="5">
        <f t="shared" si="16"/>
        <v>-536</v>
      </c>
      <c r="G186" s="3">
        <f t="shared" si="17"/>
        <v>9.3992000038269907E-3</v>
      </c>
      <c r="I186" s="3">
        <f t="shared" si="20"/>
        <v>9.3992000038269907E-3</v>
      </c>
      <c r="O186" s="5">
        <f t="shared" ca="1" si="18"/>
        <v>7.1189027346571822E-3</v>
      </c>
      <c r="P186" s="3" t="s">
        <v>2</v>
      </c>
      <c r="Q186" s="14">
        <f t="shared" si="19"/>
        <v>32836.029000000002</v>
      </c>
      <c r="AC186" s="3" t="s">
        <v>53</v>
      </c>
      <c r="AE186" s="3">
        <v>6</v>
      </c>
      <c r="AG186" s="3" t="s">
        <v>51</v>
      </c>
      <c r="AI186" s="3" t="s">
        <v>50</v>
      </c>
    </row>
    <row r="187" spans="1:35" x14ac:dyDescent="0.2">
      <c r="A187" s="23" t="s">
        <v>46</v>
      </c>
      <c r="B187" s="23"/>
      <c r="C187" s="47">
        <v>47894.646999999997</v>
      </c>
      <c r="D187" s="47"/>
      <c r="E187" s="3">
        <f t="shared" si="15"/>
        <v>-521.99635721158609</v>
      </c>
      <c r="F187" s="5">
        <f t="shared" si="16"/>
        <v>-522</v>
      </c>
      <c r="G187" s="3">
        <f t="shared" si="17"/>
        <v>1.0438400000566617E-2</v>
      </c>
      <c r="I187" s="3">
        <f t="shared" si="20"/>
        <v>1.0438400000566617E-2</v>
      </c>
      <c r="O187" s="5">
        <f t="shared" ca="1" si="18"/>
        <v>7.1292443637268679E-3</v>
      </c>
      <c r="P187" s="3" t="s">
        <v>2</v>
      </c>
      <c r="Q187" s="14">
        <f t="shared" si="19"/>
        <v>32876.146999999997</v>
      </c>
    </row>
    <row r="188" spans="1:35" x14ac:dyDescent="0.2">
      <c r="A188" s="23" t="s">
        <v>94</v>
      </c>
      <c r="B188" s="23"/>
      <c r="C188" s="47">
        <v>47943.377999999997</v>
      </c>
      <c r="D188" s="47"/>
      <c r="E188" s="3">
        <f t="shared" si="15"/>
        <v>-504.99023345756541</v>
      </c>
      <c r="F188" s="5">
        <f t="shared" si="16"/>
        <v>-505</v>
      </c>
      <c r="G188" s="3">
        <f t="shared" si="17"/>
        <v>2.798600000096485E-2</v>
      </c>
      <c r="I188" s="3">
        <f t="shared" si="20"/>
        <v>2.798600000096485E-2</v>
      </c>
      <c r="O188" s="5">
        <f t="shared" ca="1" si="18"/>
        <v>7.1418020561686288E-3</v>
      </c>
      <c r="P188" s="3" t="s">
        <v>2</v>
      </c>
      <c r="Q188" s="14">
        <f t="shared" si="19"/>
        <v>32924.877999999997</v>
      </c>
      <c r="AC188" s="3" t="s">
        <v>53</v>
      </c>
      <c r="AE188" s="3">
        <v>9</v>
      </c>
      <c r="AG188" s="3" t="s">
        <v>48</v>
      </c>
      <c r="AI188" s="3" t="s">
        <v>50</v>
      </c>
    </row>
    <row r="189" spans="1:35" x14ac:dyDescent="0.2">
      <c r="A189" s="23" t="s">
        <v>95</v>
      </c>
      <c r="B189" s="23"/>
      <c r="C189" s="47">
        <v>48347.385999999999</v>
      </c>
      <c r="D189" s="47">
        <v>5.0000000000000001E-3</v>
      </c>
      <c r="E189" s="3">
        <f t="shared" si="15"/>
        <v>-363.99969261878823</v>
      </c>
      <c r="F189" s="5">
        <f t="shared" si="16"/>
        <v>-364</v>
      </c>
      <c r="G189" s="3">
        <f t="shared" si="17"/>
        <v>8.8079999841284007E-4</v>
      </c>
      <c r="I189" s="3">
        <f t="shared" si="20"/>
        <v>8.8079999841284007E-4</v>
      </c>
      <c r="O189" s="5">
        <f t="shared" ca="1" si="18"/>
        <v>7.2459570346561746E-3</v>
      </c>
      <c r="P189" s="3" t="s">
        <v>2</v>
      </c>
      <c r="Q189" s="14">
        <f t="shared" si="19"/>
        <v>33328.885999999999</v>
      </c>
      <c r="AC189" s="3" t="s">
        <v>53</v>
      </c>
      <c r="AE189" s="3">
        <v>5</v>
      </c>
      <c r="AG189" s="3" t="s">
        <v>51</v>
      </c>
      <c r="AI189" s="3" t="s">
        <v>50</v>
      </c>
    </row>
    <row r="190" spans="1:35" x14ac:dyDescent="0.2">
      <c r="A190" s="23" t="s">
        <v>96</v>
      </c>
      <c r="B190" s="23"/>
      <c r="C190" s="47">
        <v>48619.610999999997</v>
      </c>
      <c r="D190" s="47">
        <v>6.0000000000000001E-3</v>
      </c>
      <c r="E190" s="3">
        <f t="shared" si="15"/>
        <v>-268.99872734127945</v>
      </c>
      <c r="F190" s="5">
        <f t="shared" si="16"/>
        <v>-269</v>
      </c>
      <c r="G190" s="3">
        <f t="shared" si="17"/>
        <v>3.6468000034801662E-3</v>
      </c>
      <c r="I190" s="3">
        <f t="shared" si="20"/>
        <v>3.6468000034801662E-3</v>
      </c>
      <c r="O190" s="5">
        <f t="shared" ca="1" si="18"/>
        <v>7.316132374771897E-3</v>
      </c>
      <c r="P190" s="3" t="s">
        <v>2</v>
      </c>
      <c r="Q190" s="14">
        <f t="shared" si="19"/>
        <v>33601.110999999997</v>
      </c>
      <c r="AC190" s="3" t="s">
        <v>53</v>
      </c>
      <c r="AE190" s="3">
        <v>7</v>
      </c>
      <c r="AG190" s="3" t="s">
        <v>51</v>
      </c>
      <c r="AI190" s="3" t="s">
        <v>50</v>
      </c>
    </row>
    <row r="191" spans="1:35" x14ac:dyDescent="0.2">
      <c r="A191" s="23" t="s">
        <v>97</v>
      </c>
      <c r="B191" s="23"/>
      <c r="C191" s="47">
        <v>48625.351000000002</v>
      </c>
      <c r="D191" s="47">
        <v>4.0000000000000001E-3</v>
      </c>
      <c r="E191" s="3">
        <f t="shared" si="15"/>
        <v>-266.99558457080138</v>
      </c>
      <c r="F191" s="5">
        <f t="shared" si="16"/>
        <v>-267</v>
      </c>
      <c r="G191" s="3">
        <f t="shared" si="17"/>
        <v>1.2652400007937104E-2</v>
      </c>
      <c r="I191" s="3">
        <f t="shared" si="20"/>
        <v>1.2652400007937104E-2</v>
      </c>
      <c r="O191" s="5">
        <f t="shared" ca="1" si="18"/>
        <v>7.3176097503532813E-3</v>
      </c>
      <c r="P191" s="3" t="s">
        <v>2</v>
      </c>
      <c r="Q191" s="14">
        <f t="shared" si="19"/>
        <v>33606.851000000002</v>
      </c>
      <c r="AC191" s="3" t="s">
        <v>53</v>
      </c>
      <c r="AE191" s="3">
        <v>12</v>
      </c>
      <c r="AG191" s="3" t="s">
        <v>48</v>
      </c>
      <c r="AI191" s="3" t="s">
        <v>50</v>
      </c>
    </row>
    <row r="192" spans="1:35" x14ac:dyDescent="0.2">
      <c r="A192" s="23" t="s">
        <v>46</v>
      </c>
      <c r="B192" s="23"/>
      <c r="C192" s="47">
        <v>48636.813000000002</v>
      </c>
      <c r="D192" s="47"/>
      <c r="E192" s="3">
        <f t="shared" si="15"/>
        <v>-262.99558066223028</v>
      </c>
      <c r="F192" s="5">
        <f t="shared" si="16"/>
        <v>-263</v>
      </c>
      <c r="G192" s="3">
        <f t="shared" si="17"/>
        <v>1.2663600005907938E-2</v>
      </c>
      <c r="I192" s="3">
        <f t="shared" si="20"/>
        <v>1.2663600005907938E-2</v>
      </c>
      <c r="O192" s="5">
        <f t="shared" ca="1" si="18"/>
        <v>7.3205645015160482E-3</v>
      </c>
      <c r="P192" s="3" t="s">
        <v>2</v>
      </c>
      <c r="Q192" s="14">
        <f t="shared" si="19"/>
        <v>33618.313000000002</v>
      </c>
    </row>
    <row r="193" spans="1:35" x14ac:dyDescent="0.2">
      <c r="A193" s="23" t="s">
        <v>97</v>
      </c>
      <c r="B193" s="23"/>
      <c r="C193" s="47">
        <v>48665.457999999999</v>
      </c>
      <c r="D193" s="47">
        <v>4.0000000000000001E-3</v>
      </c>
      <c r="E193" s="3">
        <f t="shared" si="15"/>
        <v>-252.99906068657063</v>
      </c>
      <c r="F193" s="5">
        <f t="shared" si="16"/>
        <v>-253</v>
      </c>
      <c r="G193" s="3">
        <f t="shared" si="17"/>
        <v>2.6915999987977557E-3</v>
      </c>
      <c r="I193" s="3">
        <f t="shared" si="20"/>
        <v>2.6915999987977557E-3</v>
      </c>
      <c r="O193" s="5">
        <f t="shared" ca="1" si="18"/>
        <v>7.3279513794229662E-3</v>
      </c>
      <c r="P193" s="3" t="s">
        <v>2</v>
      </c>
      <c r="Q193" s="14">
        <f t="shared" si="19"/>
        <v>33646.957999999999</v>
      </c>
      <c r="AC193" s="3" t="s">
        <v>53</v>
      </c>
      <c r="AE193" s="3">
        <v>6</v>
      </c>
      <c r="AG193" s="3" t="s">
        <v>51</v>
      </c>
      <c r="AI193" s="3" t="s">
        <v>50</v>
      </c>
    </row>
    <row r="194" spans="1:35" x14ac:dyDescent="0.2">
      <c r="A194" s="23" t="s">
        <v>46</v>
      </c>
      <c r="B194" s="23"/>
      <c r="C194" s="47">
        <v>48682.652999999998</v>
      </c>
      <c r="D194" s="47"/>
      <c r="E194" s="3">
        <f t="shared" si="15"/>
        <v>-246.99835686456038</v>
      </c>
      <c r="F194" s="5">
        <f t="shared" si="16"/>
        <v>-247</v>
      </c>
      <c r="G194" s="3">
        <f t="shared" si="17"/>
        <v>4.7084000034374185E-3</v>
      </c>
      <c r="I194" s="3">
        <f t="shared" si="20"/>
        <v>4.7084000034374185E-3</v>
      </c>
      <c r="O194" s="5">
        <f t="shared" ca="1" si="18"/>
        <v>7.3323835061671174E-3</v>
      </c>
      <c r="P194" s="3" t="s">
        <v>2</v>
      </c>
      <c r="Q194" s="14">
        <f t="shared" si="19"/>
        <v>33664.152999999998</v>
      </c>
    </row>
    <row r="195" spans="1:35" x14ac:dyDescent="0.2">
      <c r="A195" s="23" t="s">
        <v>98</v>
      </c>
      <c r="B195" s="23"/>
      <c r="C195" s="47">
        <v>48688.387999999999</v>
      </c>
      <c r="D195" s="47">
        <v>4.0000000000000001E-3</v>
      </c>
      <c r="E195" s="3">
        <f t="shared" si="15"/>
        <v>-244.99695899196757</v>
      </c>
      <c r="F195" s="5">
        <f t="shared" si="16"/>
        <v>-245</v>
      </c>
      <c r="G195" s="3">
        <f t="shared" si="17"/>
        <v>8.7140000032377429E-3</v>
      </c>
      <c r="I195" s="3">
        <f t="shared" si="20"/>
        <v>8.7140000032377429E-3</v>
      </c>
      <c r="O195" s="5">
        <f t="shared" ca="1" si="18"/>
        <v>7.3338608817485008E-3</v>
      </c>
      <c r="P195" s="3" t="s">
        <v>2</v>
      </c>
      <c r="Q195" s="14">
        <f t="shared" si="19"/>
        <v>33669.887999999999</v>
      </c>
      <c r="AC195" s="3" t="s">
        <v>53</v>
      </c>
      <c r="AE195" s="3">
        <v>12</v>
      </c>
      <c r="AG195" s="3" t="s">
        <v>48</v>
      </c>
      <c r="AI195" s="3" t="s">
        <v>50</v>
      </c>
    </row>
    <row r="196" spans="1:35" x14ac:dyDescent="0.2">
      <c r="A196" s="22" t="s">
        <v>8</v>
      </c>
      <c r="B196" s="50" t="s">
        <v>115</v>
      </c>
      <c r="C196" s="22">
        <v>49390.425300000003</v>
      </c>
      <c r="D196" s="22">
        <v>2E-3</v>
      </c>
      <c r="E196" s="3">
        <f t="shared" si="15"/>
        <v>-2.7918365941596987E-4</v>
      </c>
      <c r="F196" s="5">
        <f t="shared" si="16"/>
        <v>0</v>
      </c>
      <c r="G196" s="3">
        <f t="shared" si="17"/>
        <v>-7.9999999434221536E-4</v>
      </c>
      <c r="J196" s="3">
        <f>G196</f>
        <v>-7.9999999434221536E-4</v>
      </c>
      <c r="O196" s="5">
        <f t="shared" ca="1" si="18"/>
        <v>7.5148393904679962E-3</v>
      </c>
      <c r="P196" s="3" t="s">
        <v>2</v>
      </c>
      <c r="Q196" s="14">
        <f t="shared" si="19"/>
        <v>34371.925300000003</v>
      </c>
    </row>
    <row r="197" spans="1:35" x14ac:dyDescent="0.2">
      <c r="A197" s="22" t="s">
        <v>8</v>
      </c>
      <c r="B197" s="50" t="s">
        <v>115</v>
      </c>
      <c r="C197" s="22">
        <v>49390.425600000002</v>
      </c>
      <c r="D197" s="22">
        <v>5.0000000000000001E-4</v>
      </c>
      <c r="E197" s="3">
        <f t="shared" si="15"/>
        <v>-1.7448978650019101E-4</v>
      </c>
      <c r="F197" s="5">
        <f t="shared" si="16"/>
        <v>0</v>
      </c>
      <c r="G197" s="3">
        <f t="shared" si="17"/>
        <v>-4.999999946448952E-4</v>
      </c>
      <c r="J197" s="3">
        <f>G197</f>
        <v>-4.999999946448952E-4</v>
      </c>
      <c r="O197" s="5">
        <f t="shared" ca="1" si="18"/>
        <v>7.5148393904679962E-3</v>
      </c>
      <c r="P197" s="3" t="s">
        <v>2</v>
      </c>
      <c r="Q197" s="14">
        <f t="shared" si="19"/>
        <v>34371.925600000002</v>
      </c>
    </row>
    <row r="198" spans="1:35" x14ac:dyDescent="0.2">
      <c r="A198" s="65" t="s">
        <v>654</v>
      </c>
      <c r="B198" s="66" t="s">
        <v>115</v>
      </c>
      <c r="C198" s="65">
        <v>49390.426299999999</v>
      </c>
      <c r="D198" s="65" t="s">
        <v>151</v>
      </c>
      <c r="E198" s="3">
        <f t="shared" si="15"/>
        <v>6.9795916123572773E-5</v>
      </c>
      <c r="F198" s="5">
        <f t="shared" si="16"/>
        <v>0</v>
      </c>
      <c r="G198" s="3">
        <f t="shared" si="17"/>
        <v>2.0000000222353265E-4</v>
      </c>
      <c r="J198" s="3">
        <f>G198</f>
        <v>2.0000000222353265E-4</v>
      </c>
      <c r="O198" s="5">
        <f t="shared" ca="1" si="18"/>
        <v>7.5148393904679962E-3</v>
      </c>
      <c r="Q198" s="14">
        <f t="shared" si="19"/>
        <v>34371.926299999999</v>
      </c>
    </row>
    <row r="199" spans="1:35" x14ac:dyDescent="0.2">
      <c r="A199" s="22" t="s">
        <v>8</v>
      </c>
      <c r="B199" s="50" t="s">
        <v>115</v>
      </c>
      <c r="C199" s="22">
        <v>49390.427199999998</v>
      </c>
      <c r="D199" s="22">
        <v>5.9999999999999995E-4</v>
      </c>
      <c r="E199" s="3">
        <f t="shared" si="15"/>
        <v>3.8387753487090936E-4</v>
      </c>
      <c r="F199" s="5">
        <f t="shared" si="16"/>
        <v>0</v>
      </c>
      <c r="G199" s="3">
        <f t="shared" si="17"/>
        <v>1.1000000013154931E-3</v>
      </c>
      <c r="J199" s="3">
        <f>G199</f>
        <v>1.1000000013154931E-3</v>
      </c>
      <c r="O199" s="5">
        <f t="shared" ca="1" si="18"/>
        <v>7.5148393904679962E-3</v>
      </c>
      <c r="P199" s="3" t="s">
        <v>2</v>
      </c>
      <c r="Q199" s="14">
        <f t="shared" si="19"/>
        <v>34371.927199999998</v>
      </c>
    </row>
    <row r="200" spans="1:35" x14ac:dyDescent="0.2">
      <c r="A200" s="23" t="s">
        <v>99</v>
      </c>
      <c r="B200" s="23"/>
      <c r="C200" s="47">
        <v>49393.300999999999</v>
      </c>
      <c r="D200" s="47"/>
      <c r="E200" s="3">
        <f t="shared" si="15"/>
        <v>1.003281385165034</v>
      </c>
      <c r="F200" s="5">
        <f t="shared" si="16"/>
        <v>1</v>
      </c>
      <c r="G200" s="3">
        <f t="shared" si="17"/>
        <v>9.4028000021353364E-3</v>
      </c>
      <c r="I200" s="3">
        <f t="shared" ref="I200:I205" si="21">G200</f>
        <v>9.4028000021353364E-3</v>
      </c>
      <c r="O200" s="5">
        <f t="shared" ca="1" si="18"/>
        <v>7.5155780782586879E-3</v>
      </c>
      <c r="P200" s="3" t="s">
        <v>2</v>
      </c>
      <c r="Q200" s="14">
        <f t="shared" si="19"/>
        <v>34374.800999999999</v>
      </c>
      <c r="AC200" s="3" t="s">
        <v>53</v>
      </c>
      <c r="AE200" s="3">
        <v>8</v>
      </c>
      <c r="AG200" s="3" t="s">
        <v>51</v>
      </c>
      <c r="AI200" s="3" t="s">
        <v>50</v>
      </c>
    </row>
    <row r="201" spans="1:35" x14ac:dyDescent="0.2">
      <c r="A201" s="23" t="s">
        <v>100</v>
      </c>
      <c r="B201" s="23"/>
      <c r="C201" s="47">
        <v>49599.618999999999</v>
      </c>
      <c r="D201" s="47">
        <v>4.0000000000000001E-3</v>
      </c>
      <c r="E201" s="3">
        <f t="shared" si="15"/>
        <v>73.004049698600937</v>
      </c>
      <c r="F201" s="5">
        <f t="shared" si="16"/>
        <v>73</v>
      </c>
      <c r="G201" s="3">
        <f t="shared" si="17"/>
        <v>1.1604400002397597E-2</v>
      </c>
      <c r="I201" s="3">
        <f t="shared" si="21"/>
        <v>1.1604400002397597E-2</v>
      </c>
      <c r="O201" s="5">
        <f t="shared" ca="1" si="18"/>
        <v>7.5687635991884992E-3</v>
      </c>
      <c r="P201" s="3" t="s">
        <v>2</v>
      </c>
      <c r="Q201" s="14">
        <f t="shared" si="19"/>
        <v>34581.118999999999</v>
      </c>
      <c r="AC201" s="3" t="s">
        <v>53</v>
      </c>
      <c r="AE201" s="3">
        <v>6</v>
      </c>
      <c r="AG201" s="3" t="s">
        <v>51</v>
      </c>
      <c r="AI201" s="3" t="s">
        <v>50</v>
      </c>
    </row>
    <row r="202" spans="1:35" x14ac:dyDescent="0.2">
      <c r="A202" s="65" t="s">
        <v>674</v>
      </c>
      <c r="B202" s="66" t="s">
        <v>115</v>
      </c>
      <c r="C202" s="65">
        <v>49719.970999999998</v>
      </c>
      <c r="D202" s="65" t="s">
        <v>151</v>
      </c>
      <c r="E202" s="3">
        <f t="shared" si="15"/>
        <v>115.00443971817553</v>
      </c>
      <c r="F202" s="5">
        <f t="shared" si="16"/>
        <v>115</v>
      </c>
      <c r="G202" s="3">
        <f t="shared" si="17"/>
        <v>1.2721999999484979E-2</v>
      </c>
      <c r="I202" s="3">
        <f t="shared" si="21"/>
        <v>1.2721999999484979E-2</v>
      </c>
      <c r="O202" s="5">
        <f t="shared" ca="1" si="18"/>
        <v>7.5997884863975556E-3</v>
      </c>
      <c r="Q202" s="14">
        <f t="shared" si="19"/>
        <v>34701.470999999998</v>
      </c>
    </row>
    <row r="203" spans="1:35" x14ac:dyDescent="0.2">
      <c r="A203" s="23" t="s">
        <v>101</v>
      </c>
      <c r="B203" s="46"/>
      <c r="C203" s="47">
        <v>49817.375</v>
      </c>
      <c r="D203" s="47">
        <v>3.0000000000000001E-3</v>
      </c>
      <c r="E203" s="3">
        <f t="shared" si="15"/>
        <v>148.99644641076705</v>
      </c>
      <c r="F203" s="5">
        <f t="shared" si="16"/>
        <v>149</v>
      </c>
      <c r="G203" s="3">
        <f t="shared" si="17"/>
        <v>-1.0182799996982794E-2</v>
      </c>
      <c r="I203" s="3">
        <f t="shared" si="21"/>
        <v>-1.0182799996982794E-2</v>
      </c>
      <c r="O203" s="5">
        <f t="shared" ca="1" si="18"/>
        <v>7.6249038712810774E-3</v>
      </c>
      <c r="P203" s="3" t="s">
        <v>2</v>
      </c>
      <c r="Q203" s="14">
        <f t="shared" si="19"/>
        <v>34798.875</v>
      </c>
      <c r="AC203" s="3" t="s">
        <v>53</v>
      </c>
      <c r="AE203" s="3">
        <v>14</v>
      </c>
      <c r="AG203" s="3" t="s">
        <v>51</v>
      </c>
      <c r="AI203" s="3" t="s">
        <v>50</v>
      </c>
    </row>
    <row r="204" spans="1:35" x14ac:dyDescent="0.2">
      <c r="A204" s="23" t="s">
        <v>101</v>
      </c>
      <c r="B204" s="46"/>
      <c r="C204" s="47">
        <v>49817.389000000003</v>
      </c>
      <c r="D204" s="47">
        <v>7.0000000000000001E-3</v>
      </c>
      <c r="E204" s="3">
        <f t="shared" si="15"/>
        <v>149.00133212484238</v>
      </c>
      <c r="F204" s="5">
        <f t="shared" si="16"/>
        <v>149</v>
      </c>
      <c r="G204" s="3">
        <f t="shared" si="17"/>
        <v>3.8172000058693811E-3</v>
      </c>
      <c r="I204" s="3">
        <f t="shared" si="21"/>
        <v>3.8172000058693811E-3</v>
      </c>
      <c r="O204" s="5">
        <f t="shared" ca="1" si="18"/>
        <v>7.6249038712810774E-3</v>
      </c>
      <c r="P204" s="3" t="s">
        <v>2</v>
      </c>
      <c r="Q204" s="14">
        <f t="shared" si="19"/>
        <v>34798.889000000003</v>
      </c>
      <c r="AC204" s="3" t="s">
        <v>53</v>
      </c>
      <c r="AE204" s="3">
        <v>13</v>
      </c>
      <c r="AG204" s="3" t="s">
        <v>48</v>
      </c>
      <c r="AI204" s="3" t="s">
        <v>50</v>
      </c>
    </row>
    <row r="205" spans="1:35" x14ac:dyDescent="0.2">
      <c r="A205" s="23" t="s">
        <v>102</v>
      </c>
      <c r="B205" s="46"/>
      <c r="C205" s="47">
        <v>49983.595000000001</v>
      </c>
      <c r="D205" s="47">
        <v>4.0000000000000001E-3</v>
      </c>
      <c r="E205" s="3">
        <f t="shared" si="15"/>
        <v>207.00383165616222</v>
      </c>
      <c r="F205" s="5">
        <f t="shared" si="16"/>
        <v>207</v>
      </c>
      <c r="G205" s="3">
        <f t="shared" si="17"/>
        <v>1.0979600003338419E-2</v>
      </c>
      <c r="I205" s="3">
        <f t="shared" si="21"/>
        <v>1.0979600003338419E-2</v>
      </c>
      <c r="O205" s="5">
        <f t="shared" ca="1" si="18"/>
        <v>7.6677477631412021E-3</v>
      </c>
      <c r="P205" s="3" t="s">
        <v>2</v>
      </c>
      <c r="Q205" s="14">
        <f t="shared" si="19"/>
        <v>34965.095000000001</v>
      </c>
      <c r="AC205" s="3" t="s">
        <v>53</v>
      </c>
      <c r="AE205" s="3">
        <v>11</v>
      </c>
      <c r="AG205" s="3" t="s">
        <v>51</v>
      </c>
      <c r="AI205" s="3" t="s">
        <v>50</v>
      </c>
    </row>
    <row r="206" spans="1:35" x14ac:dyDescent="0.2">
      <c r="A206" s="23" t="s">
        <v>9</v>
      </c>
      <c r="B206" s="34" t="s">
        <v>115</v>
      </c>
      <c r="C206" s="47">
        <v>50046.621400000004</v>
      </c>
      <c r="D206" s="47"/>
      <c r="E206" s="3">
        <f t="shared" si="15"/>
        <v>228.99875805148463</v>
      </c>
      <c r="F206" s="5">
        <f t="shared" si="16"/>
        <v>229</v>
      </c>
      <c r="G206" s="3">
        <f t="shared" si="17"/>
        <v>-3.5587999955168925E-3</v>
      </c>
      <c r="J206" s="3">
        <f>G206</f>
        <v>-3.5587999955168925E-3</v>
      </c>
      <c r="O206" s="5">
        <f t="shared" ca="1" si="18"/>
        <v>7.6839988945364224E-3</v>
      </c>
      <c r="P206" s="3" t="s">
        <v>2</v>
      </c>
      <c r="Q206" s="14">
        <f t="shared" si="19"/>
        <v>35028.121400000004</v>
      </c>
    </row>
    <row r="207" spans="1:35" x14ac:dyDescent="0.2">
      <c r="A207" s="65" t="s">
        <v>691</v>
      </c>
      <c r="B207" s="66" t="s">
        <v>115</v>
      </c>
      <c r="C207" s="65">
        <v>50095.3609</v>
      </c>
      <c r="D207" s="65" t="s">
        <v>151</v>
      </c>
      <c r="E207" s="3">
        <f t="shared" si="15"/>
        <v>246.00784813190629</v>
      </c>
      <c r="F207" s="5">
        <f t="shared" si="16"/>
        <v>246</v>
      </c>
      <c r="G207" s="3">
        <f t="shared" si="17"/>
        <v>2.2488800001156051E-2</v>
      </c>
      <c r="J207" s="3">
        <f>G207</f>
        <v>2.2488800001156051E-2</v>
      </c>
      <c r="O207" s="5">
        <f t="shared" ca="1" si="18"/>
        <v>7.6965565869781833E-3</v>
      </c>
      <c r="Q207" s="14">
        <f t="shared" si="19"/>
        <v>35076.8609</v>
      </c>
    </row>
    <row r="208" spans="1:35" x14ac:dyDescent="0.2">
      <c r="A208" s="65" t="s">
        <v>695</v>
      </c>
      <c r="B208" s="66" t="s">
        <v>115</v>
      </c>
      <c r="C208" s="65">
        <v>50109.684999999998</v>
      </c>
      <c r="D208" s="65" t="s">
        <v>151</v>
      </c>
      <c r="E208" s="3">
        <f t="shared" si="15"/>
        <v>251.00666648705877</v>
      </c>
      <c r="F208" s="5">
        <f t="shared" si="16"/>
        <v>251</v>
      </c>
      <c r="G208" s="3">
        <f t="shared" si="17"/>
        <v>1.9102799997199327E-2</v>
      </c>
      <c r="I208" s="3">
        <f t="shared" ref="I208:I222" si="22">G208</f>
        <v>1.9102799997199327E-2</v>
      </c>
      <c r="O208" s="5">
        <f t="shared" ca="1" si="18"/>
        <v>7.7002500259316427E-3</v>
      </c>
      <c r="Q208" s="14">
        <f t="shared" si="19"/>
        <v>35091.184999999998</v>
      </c>
    </row>
    <row r="209" spans="1:35" x14ac:dyDescent="0.2">
      <c r="A209" s="65" t="s">
        <v>695</v>
      </c>
      <c r="B209" s="66" t="s">
        <v>115</v>
      </c>
      <c r="C209" s="65">
        <v>50129.726999999999</v>
      </c>
      <c r="D209" s="65" t="s">
        <v>151</v>
      </c>
      <c r="E209" s="3">
        <f t="shared" si="15"/>
        <v>258.00091516404274</v>
      </c>
      <c r="F209" s="5">
        <f t="shared" si="16"/>
        <v>258</v>
      </c>
      <c r="G209" s="3">
        <f t="shared" si="17"/>
        <v>2.6224000030197203E-3</v>
      </c>
      <c r="I209" s="3">
        <f t="shared" si="22"/>
        <v>2.6224000030197203E-3</v>
      </c>
      <c r="O209" s="5">
        <f t="shared" ca="1" si="18"/>
        <v>7.7054208404664848E-3</v>
      </c>
      <c r="Q209" s="14">
        <f t="shared" si="19"/>
        <v>35111.226999999999</v>
      </c>
    </row>
    <row r="210" spans="1:35" x14ac:dyDescent="0.2">
      <c r="A210" s="23" t="s">
        <v>103</v>
      </c>
      <c r="B210" s="46"/>
      <c r="C210" s="47">
        <v>50138.313000000002</v>
      </c>
      <c r="D210" s="47"/>
      <c r="E210" s="3">
        <f t="shared" si="15"/>
        <v>260.99725380991646</v>
      </c>
      <c r="F210" s="5">
        <f t="shared" si="16"/>
        <v>261</v>
      </c>
      <c r="G210" s="3">
        <f t="shared" si="17"/>
        <v>-7.8691999951843172E-3</v>
      </c>
      <c r="I210" s="3">
        <f t="shared" si="22"/>
        <v>-7.8691999951843172E-3</v>
      </c>
      <c r="O210" s="5">
        <f t="shared" ca="1" si="18"/>
        <v>7.7076369038385608E-3</v>
      </c>
      <c r="P210" s="3" t="s">
        <v>2</v>
      </c>
      <c r="Q210" s="14">
        <f t="shared" si="19"/>
        <v>35119.813000000002</v>
      </c>
      <c r="AC210" s="3" t="s">
        <v>53</v>
      </c>
      <c r="AI210" s="3" t="s">
        <v>58</v>
      </c>
    </row>
    <row r="211" spans="1:35" x14ac:dyDescent="0.2">
      <c r="A211" s="23" t="s">
        <v>46</v>
      </c>
      <c r="B211" s="46"/>
      <c r="C211" s="47">
        <v>50152.650999999998</v>
      </c>
      <c r="D211" s="47"/>
      <c r="E211" s="3">
        <f t="shared" si="15"/>
        <v>266.00092298118494</v>
      </c>
      <c r="F211" s="5">
        <f t="shared" si="16"/>
        <v>266</v>
      </c>
      <c r="G211" s="3">
        <f t="shared" si="17"/>
        <v>2.6447999989613891E-3</v>
      </c>
      <c r="I211" s="3">
        <f t="shared" si="22"/>
        <v>2.6447999989613891E-3</v>
      </c>
      <c r="O211" s="5">
        <f t="shared" ca="1" si="18"/>
        <v>7.7113303427920193E-3</v>
      </c>
      <c r="P211" s="3" t="s">
        <v>2</v>
      </c>
      <c r="Q211" s="14">
        <f t="shared" si="19"/>
        <v>35134.150999999998</v>
      </c>
    </row>
    <row r="212" spans="1:35" x14ac:dyDescent="0.2">
      <c r="A212" s="23" t="s">
        <v>104</v>
      </c>
      <c r="B212" s="46"/>
      <c r="C212" s="47">
        <v>50158.385999999999</v>
      </c>
      <c r="D212" s="47">
        <v>6.0000000000000001E-3</v>
      </c>
      <c r="E212" s="3">
        <f t="shared" si="15"/>
        <v>268.00232085377769</v>
      </c>
      <c r="F212" s="5">
        <f t="shared" si="16"/>
        <v>268</v>
      </c>
      <c r="G212" s="3">
        <f t="shared" si="17"/>
        <v>6.6503999987617135E-3</v>
      </c>
      <c r="I212" s="3">
        <f t="shared" si="22"/>
        <v>6.6503999987617135E-3</v>
      </c>
      <c r="O212" s="5">
        <f t="shared" ca="1" si="18"/>
        <v>7.7128077183734036E-3</v>
      </c>
      <c r="P212" s="3" t="s">
        <v>2</v>
      </c>
      <c r="Q212" s="14">
        <f t="shared" si="19"/>
        <v>35139.885999999999</v>
      </c>
      <c r="AC212" s="3" t="s">
        <v>53</v>
      </c>
      <c r="AE212" s="3">
        <v>11</v>
      </c>
      <c r="AG212" s="3" t="s">
        <v>48</v>
      </c>
      <c r="AI212" s="3" t="s">
        <v>50</v>
      </c>
    </row>
    <row r="213" spans="1:35" x14ac:dyDescent="0.2">
      <c r="A213" s="65" t="s">
        <v>695</v>
      </c>
      <c r="B213" s="66" t="s">
        <v>115</v>
      </c>
      <c r="C213" s="65">
        <v>50513.703999999998</v>
      </c>
      <c r="D213" s="65" t="s">
        <v>151</v>
      </c>
      <c r="E213" s="3">
        <f t="shared" ref="E213:E265" si="23">(C213-C$7)/C$8</f>
        <v>392.00104610117955</v>
      </c>
      <c r="F213" s="5">
        <f t="shared" ref="F213:F266" si="24">ROUND(2*E213,0)/2</f>
        <v>392</v>
      </c>
      <c r="G213" s="3">
        <f t="shared" ref="G213:G265" si="25">C213-(C$7+F213*C$8)</f>
        <v>2.9976000005262904E-3</v>
      </c>
      <c r="I213" s="3">
        <f t="shared" si="22"/>
        <v>2.9976000005262904E-3</v>
      </c>
      <c r="O213" s="5">
        <f t="shared" ref="O213:O265" ca="1" si="26">+C$11+C$12*F213</f>
        <v>7.8044050044191885E-3</v>
      </c>
      <c r="Q213" s="14">
        <f t="shared" ref="Q213:Q265" si="27">+C213-15018.5</f>
        <v>35495.203999999998</v>
      </c>
    </row>
    <row r="214" spans="1:35" x14ac:dyDescent="0.2">
      <c r="A214" s="23" t="s">
        <v>105</v>
      </c>
      <c r="B214" s="46"/>
      <c r="C214" s="47">
        <v>50519.411</v>
      </c>
      <c r="D214" s="47">
        <v>5.0000000000000001E-3</v>
      </c>
      <c r="E214" s="3">
        <f t="shared" si="23"/>
        <v>393.9926725456242</v>
      </c>
      <c r="F214" s="5">
        <f t="shared" si="24"/>
        <v>394</v>
      </c>
      <c r="G214" s="3">
        <f t="shared" si="25"/>
        <v>-2.0996799998101778E-2</v>
      </c>
      <c r="I214" s="3">
        <f t="shared" si="22"/>
        <v>-2.0996799998101778E-2</v>
      </c>
      <c r="O214" s="5">
        <f t="shared" ca="1" si="26"/>
        <v>7.8058823800005719E-3</v>
      </c>
      <c r="P214" s="3" t="s">
        <v>2</v>
      </c>
      <c r="Q214" s="14">
        <f t="shared" si="27"/>
        <v>35500.911</v>
      </c>
      <c r="AC214" s="3" t="s">
        <v>53</v>
      </c>
      <c r="AE214" s="3">
        <v>13</v>
      </c>
      <c r="AG214" s="3" t="s">
        <v>79</v>
      </c>
      <c r="AI214" s="3" t="s">
        <v>50</v>
      </c>
    </row>
    <row r="215" spans="1:35" x14ac:dyDescent="0.2">
      <c r="A215" s="23" t="s">
        <v>105</v>
      </c>
      <c r="B215" s="46"/>
      <c r="C215" s="47">
        <v>50519.440999999999</v>
      </c>
      <c r="D215" s="47">
        <v>4.0000000000000001E-3</v>
      </c>
      <c r="E215" s="3">
        <f t="shared" si="23"/>
        <v>394.00314193292593</v>
      </c>
      <c r="F215" s="5">
        <f t="shared" si="24"/>
        <v>394</v>
      </c>
      <c r="G215" s="3">
        <f t="shared" si="25"/>
        <v>9.0032000007340685E-3</v>
      </c>
      <c r="I215" s="3">
        <f t="shared" si="22"/>
        <v>9.0032000007340685E-3</v>
      </c>
      <c r="O215" s="5">
        <f t="shared" ca="1" si="26"/>
        <v>7.8058823800005719E-3</v>
      </c>
      <c r="P215" s="3" t="s">
        <v>2</v>
      </c>
      <c r="Q215" s="14">
        <f t="shared" si="27"/>
        <v>35500.940999999999</v>
      </c>
      <c r="AC215" s="3" t="s">
        <v>53</v>
      </c>
      <c r="AE215" s="3">
        <v>13</v>
      </c>
      <c r="AG215" s="3" t="s">
        <v>48</v>
      </c>
      <c r="AI215" s="3" t="s">
        <v>50</v>
      </c>
    </row>
    <row r="216" spans="1:35" x14ac:dyDescent="0.2">
      <c r="A216" s="23" t="s">
        <v>106</v>
      </c>
      <c r="B216" s="46"/>
      <c r="C216" s="47">
        <v>50751.546999999999</v>
      </c>
      <c r="D216" s="47">
        <v>4.0000000000000001E-3</v>
      </c>
      <c r="E216" s="3">
        <f t="shared" si="23"/>
        <v>475.00339557128223</v>
      </c>
      <c r="F216" s="5">
        <f t="shared" si="24"/>
        <v>475</v>
      </c>
      <c r="G216" s="3">
        <f t="shared" si="25"/>
        <v>9.7299999979441054E-3</v>
      </c>
      <c r="I216" s="3">
        <f t="shared" si="22"/>
        <v>9.7299999979441054E-3</v>
      </c>
      <c r="O216" s="5">
        <f t="shared" ca="1" si="26"/>
        <v>7.8657160910466095E-3</v>
      </c>
      <c r="P216" s="3" t="s">
        <v>2</v>
      </c>
      <c r="Q216" s="14">
        <f t="shared" si="27"/>
        <v>35733.046999999999</v>
      </c>
      <c r="AC216" s="3" t="s">
        <v>53</v>
      </c>
      <c r="AE216" s="3">
        <v>6</v>
      </c>
      <c r="AG216" s="3" t="s">
        <v>51</v>
      </c>
      <c r="AI216" s="3" t="s">
        <v>50</v>
      </c>
    </row>
    <row r="217" spans="1:35" x14ac:dyDescent="0.2">
      <c r="A217" s="23" t="s">
        <v>107</v>
      </c>
      <c r="B217" s="46"/>
      <c r="C217" s="47">
        <v>50860.428999999996</v>
      </c>
      <c r="D217" s="47">
        <v>5.0000000000000001E-3</v>
      </c>
      <c r="E217" s="3">
        <f t="shared" si="23"/>
        <v>513.00098984567126</v>
      </c>
      <c r="F217" s="5">
        <f t="shared" si="24"/>
        <v>513</v>
      </c>
      <c r="G217" s="3">
        <f t="shared" si="25"/>
        <v>2.8364000027067959E-3</v>
      </c>
      <c r="I217" s="3">
        <f t="shared" si="22"/>
        <v>2.8364000027067959E-3</v>
      </c>
      <c r="O217" s="5">
        <f t="shared" ca="1" si="26"/>
        <v>7.8937862270928982E-3</v>
      </c>
      <c r="P217" s="3" t="s">
        <v>2</v>
      </c>
      <c r="Q217" s="14">
        <f t="shared" si="27"/>
        <v>35841.928999999996</v>
      </c>
      <c r="AC217" s="3" t="s">
        <v>53</v>
      </c>
      <c r="AE217" s="3">
        <v>6</v>
      </c>
      <c r="AG217" s="3" t="s">
        <v>51</v>
      </c>
      <c r="AI217" s="3" t="s">
        <v>50</v>
      </c>
    </row>
    <row r="218" spans="1:35" x14ac:dyDescent="0.2">
      <c r="A218" s="23" t="s">
        <v>108</v>
      </c>
      <c r="B218" s="46"/>
      <c r="C218" s="47">
        <v>50860.434000000001</v>
      </c>
      <c r="D218" s="47">
        <v>4.0000000000000001E-3</v>
      </c>
      <c r="E218" s="3">
        <f t="shared" si="23"/>
        <v>513.00273474355663</v>
      </c>
      <c r="F218" s="5">
        <f t="shared" si="24"/>
        <v>513</v>
      </c>
      <c r="G218" s="3">
        <f t="shared" si="25"/>
        <v>7.8364000073634088E-3</v>
      </c>
      <c r="I218" s="3">
        <f t="shared" si="22"/>
        <v>7.8364000073634088E-3</v>
      </c>
      <c r="O218" s="5">
        <f t="shared" ca="1" si="26"/>
        <v>7.8937862270928982E-3</v>
      </c>
      <c r="P218" s="3" t="s">
        <v>2</v>
      </c>
      <c r="Q218" s="14">
        <f t="shared" si="27"/>
        <v>35841.934000000001</v>
      </c>
      <c r="AC218" s="3" t="s">
        <v>53</v>
      </c>
      <c r="AE218" s="3">
        <v>10</v>
      </c>
      <c r="AG218" s="3" t="s">
        <v>79</v>
      </c>
      <c r="AI218" s="3" t="s">
        <v>50</v>
      </c>
    </row>
    <row r="219" spans="1:35" x14ac:dyDescent="0.2">
      <c r="A219" s="23" t="s">
        <v>107</v>
      </c>
      <c r="B219" s="46"/>
      <c r="C219" s="47">
        <v>50883.35</v>
      </c>
      <c r="D219" s="47">
        <v>7.0000000000000001E-3</v>
      </c>
      <c r="E219" s="3">
        <f t="shared" si="23"/>
        <v>520.99995072408433</v>
      </c>
      <c r="F219" s="5">
        <f t="shared" si="24"/>
        <v>521</v>
      </c>
      <c r="G219" s="3">
        <f t="shared" si="25"/>
        <v>-1.4119999832473695E-4</v>
      </c>
      <c r="I219" s="3">
        <f t="shared" si="22"/>
        <v>-1.4119999832473695E-4</v>
      </c>
      <c r="O219" s="5">
        <f t="shared" ca="1" si="26"/>
        <v>7.8996957294184336E-3</v>
      </c>
      <c r="P219" s="3" t="s">
        <v>2</v>
      </c>
      <c r="Q219" s="14">
        <f t="shared" si="27"/>
        <v>35864.85</v>
      </c>
      <c r="AC219" s="3" t="s">
        <v>53</v>
      </c>
      <c r="AE219" s="3">
        <v>13</v>
      </c>
      <c r="AG219" s="3" t="s">
        <v>48</v>
      </c>
      <c r="AI219" s="3" t="s">
        <v>50</v>
      </c>
    </row>
    <row r="220" spans="1:35" x14ac:dyDescent="0.2">
      <c r="A220" s="23" t="s">
        <v>110</v>
      </c>
      <c r="B220" s="46"/>
      <c r="C220" s="47">
        <v>51175.637999999999</v>
      </c>
      <c r="D220" s="47">
        <v>4.0000000000000001E-3</v>
      </c>
      <c r="E220" s="3">
        <f t="shared" si="23"/>
        <v>623.00249324968877</v>
      </c>
      <c r="F220" s="5">
        <f t="shared" si="24"/>
        <v>623</v>
      </c>
      <c r="G220" s="3">
        <f t="shared" si="25"/>
        <v>7.1443999986513518E-3</v>
      </c>
      <c r="I220" s="3">
        <f t="shared" si="22"/>
        <v>7.1443999986513518E-3</v>
      </c>
      <c r="O220" s="5">
        <f t="shared" ca="1" si="26"/>
        <v>7.975041884068999E-3</v>
      </c>
      <c r="P220" s="3" t="s">
        <v>2</v>
      </c>
      <c r="Q220" s="14">
        <f t="shared" si="27"/>
        <v>36157.137999999999</v>
      </c>
      <c r="AC220" s="3" t="s">
        <v>53</v>
      </c>
      <c r="AE220" s="3">
        <v>9</v>
      </c>
      <c r="AG220" s="3" t="s">
        <v>109</v>
      </c>
      <c r="AI220" s="3" t="s">
        <v>58</v>
      </c>
    </row>
    <row r="221" spans="1:35" x14ac:dyDescent="0.2">
      <c r="A221" s="23" t="s">
        <v>111</v>
      </c>
      <c r="B221" s="46"/>
      <c r="C221" s="47">
        <v>51224.355000000003</v>
      </c>
      <c r="D221" s="47">
        <v>8.0000000000000002E-3</v>
      </c>
      <c r="E221" s="3">
        <f t="shared" si="23"/>
        <v>640.00373128963668</v>
      </c>
      <c r="F221" s="5">
        <f t="shared" si="24"/>
        <v>640</v>
      </c>
      <c r="G221" s="3">
        <f t="shared" si="25"/>
        <v>1.0692000003473368E-2</v>
      </c>
      <c r="I221" s="3">
        <f t="shared" si="22"/>
        <v>1.0692000003473368E-2</v>
      </c>
      <c r="O221" s="5">
        <f t="shared" ca="1" si="26"/>
        <v>7.987599576510759E-3</v>
      </c>
      <c r="P221" s="3" t="s">
        <v>2</v>
      </c>
      <c r="Q221" s="14">
        <f t="shared" si="27"/>
        <v>36205.855000000003</v>
      </c>
      <c r="AC221" s="3" t="s">
        <v>53</v>
      </c>
      <c r="AE221" s="3">
        <v>5</v>
      </c>
      <c r="AG221" s="3" t="s">
        <v>109</v>
      </c>
      <c r="AI221" s="3" t="s">
        <v>58</v>
      </c>
    </row>
    <row r="222" spans="1:35" x14ac:dyDescent="0.2">
      <c r="A222" s="65" t="s">
        <v>734</v>
      </c>
      <c r="B222" s="66" t="s">
        <v>115</v>
      </c>
      <c r="C222" s="65">
        <v>51433.535000000003</v>
      </c>
      <c r="D222" s="65" t="s">
        <v>151</v>
      </c>
      <c r="E222" s="3">
        <f t="shared" si="23"/>
        <v>713.00327915169714</v>
      </c>
      <c r="F222" s="5">
        <f t="shared" si="24"/>
        <v>713</v>
      </c>
      <c r="G222" s="3">
        <f t="shared" si="25"/>
        <v>9.3964000043342821E-3</v>
      </c>
      <c r="I222" s="3">
        <f t="shared" si="22"/>
        <v>9.3964000043342821E-3</v>
      </c>
      <c r="O222" s="5">
        <f t="shared" ca="1" si="26"/>
        <v>8.041523785231262E-3</v>
      </c>
      <c r="Q222" s="14">
        <f t="shared" si="27"/>
        <v>36415.035000000003</v>
      </c>
    </row>
    <row r="223" spans="1:35" x14ac:dyDescent="0.2">
      <c r="A223" s="65" t="s">
        <v>695</v>
      </c>
      <c r="B223" s="66" t="s">
        <v>115</v>
      </c>
      <c r="C223" s="65">
        <v>51536.691800000001</v>
      </c>
      <c r="D223" s="65" t="s">
        <v>151</v>
      </c>
      <c r="E223" s="3">
        <f t="shared" si="23"/>
        <v>749.0028955533453</v>
      </c>
      <c r="F223" s="5">
        <f t="shared" si="24"/>
        <v>749</v>
      </c>
      <c r="G223" s="3">
        <f t="shared" si="25"/>
        <v>8.2972000018344261E-3</v>
      </c>
      <c r="K223" s="3">
        <f>G223</f>
        <v>8.2972000018344261E-3</v>
      </c>
      <c r="O223" s="5">
        <f t="shared" ca="1" si="26"/>
        <v>8.0681165456961672E-3</v>
      </c>
      <c r="Q223" s="14">
        <f t="shared" si="27"/>
        <v>36518.191800000001</v>
      </c>
    </row>
    <row r="224" spans="1:35" x14ac:dyDescent="0.2">
      <c r="A224" s="65" t="s">
        <v>695</v>
      </c>
      <c r="B224" s="66" t="s">
        <v>115</v>
      </c>
      <c r="C224" s="65">
        <v>51579.671999999999</v>
      </c>
      <c r="D224" s="65" t="s">
        <v>151</v>
      </c>
      <c r="E224" s="3">
        <f t="shared" si="23"/>
        <v>764.00210755746036</v>
      </c>
      <c r="F224" s="5">
        <f t="shared" si="24"/>
        <v>764</v>
      </c>
      <c r="G224" s="3">
        <f t="shared" si="25"/>
        <v>6.0392000013962388E-3</v>
      </c>
      <c r="I224" s="3">
        <f>G224</f>
        <v>6.0392000013962388E-3</v>
      </c>
      <c r="O224" s="5">
        <f t="shared" ca="1" si="26"/>
        <v>8.0791968625565438E-3</v>
      </c>
      <c r="Q224" s="14">
        <f t="shared" si="27"/>
        <v>36561.171999999999</v>
      </c>
    </row>
    <row r="225" spans="1:17" x14ac:dyDescent="0.2">
      <c r="A225" s="65" t="s">
        <v>695</v>
      </c>
      <c r="B225" s="66" t="s">
        <v>115</v>
      </c>
      <c r="C225" s="65">
        <v>51602.601999999999</v>
      </c>
      <c r="D225" s="65" t="s">
        <v>151</v>
      </c>
      <c r="E225" s="3">
        <f t="shared" si="23"/>
        <v>772.00420925206345</v>
      </c>
      <c r="F225" s="5">
        <f t="shared" si="24"/>
        <v>772</v>
      </c>
      <c r="G225" s="3">
        <f t="shared" si="25"/>
        <v>1.2061599998560268E-2</v>
      </c>
      <c r="I225" s="3">
        <f>G225</f>
        <v>1.2061599998560268E-2</v>
      </c>
      <c r="O225" s="5">
        <f t="shared" ca="1" si="26"/>
        <v>8.0851063648820793E-3</v>
      </c>
      <c r="Q225" s="14">
        <f t="shared" si="27"/>
        <v>36584.101999999999</v>
      </c>
    </row>
    <row r="226" spans="1:17" x14ac:dyDescent="0.2">
      <c r="A226" s="65" t="s">
        <v>748</v>
      </c>
      <c r="B226" s="66" t="s">
        <v>116</v>
      </c>
      <c r="C226" s="65">
        <v>51609.775999999998</v>
      </c>
      <c r="D226" s="65" t="s">
        <v>151</v>
      </c>
      <c r="E226" s="3">
        <f t="shared" si="23"/>
        <v>774.5077887355817</v>
      </c>
      <c r="F226" s="5">
        <f t="shared" si="24"/>
        <v>774.5</v>
      </c>
      <c r="G226" s="3">
        <f t="shared" si="25"/>
        <v>2.2318600000289734E-2</v>
      </c>
      <c r="I226" s="3">
        <f>G226</f>
        <v>2.2318600000289734E-2</v>
      </c>
      <c r="O226" s="5">
        <f t="shared" ca="1" si="26"/>
        <v>8.086953084358809E-3</v>
      </c>
      <c r="Q226" s="14">
        <f t="shared" si="27"/>
        <v>36591.275999999998</v>
      </c>
    </row>
    <row r="227" spans="1:17" x14ac:dyDescent="0.2">
      <c r="A227" s="24" t="s">
        <v>21</v>
      </c>
      <c r="B227" s="34" t="s">
        <v>116</v>
      </c>
      <c r="C227" s="47">
        <v>51609.776370000094</v>
      </c>
      <c r="D227" s="47">
        <v>2E-3</v>
      </c>
      <c r="E227" s="3">
        <f t="shared" si="23"/>
        <v>774.5079178580587</v>
      </c>
      <c r="F227" s="5">
        <f t="shared" si="24"/>
        <v>774.5</v>
      </c>
      <c r="G227" s="3">
        <f t="shared" si="25"/>
        <v>2.2688600096444134E-2</v>
      </c>
      <c r="K227" s="3">
        <f>G227</f>
        <v>2.2688600096444134E-2</v>
      </c>
      <c r="O227" s="5">
        <f t="shared" ca="1" si="26"/>
        <v>8.086953084358809E-3</v>
      </c>
      <c r="P227" s="3" t="s">
        <v>2</v>
      </c>
      <c r="Q227" s="14">
        <f t="shared" si="27"/>
        <v>36591.276370000094</v>
      </c>
    </row>
    <row r="228" spans="1:17" x14ac:dyDescent="0.2">
      <c r="A228" s="65" t="s">
        <v>751</v>
      </c>
      <c r="B228" s="66" t="s">
        <v>115</v>
      </c>
      <c r="C228" s="65">
        <v>51814.642999999996</v>
      </c>
      <c r="D228" s="65" t="s">
        <v>151</v>
      </c>
      <c r="E228" s="3">
        <f t="shared" si="23"/>
        <v>846.0021876831704</v>
      </c>
      <c r="F228" s="5">
        <f t="shared" si="24"/>
        <v>846</v>
      </c>
      <c r="G228" s="3">
        <f t="shared" si="25"/>
        <v>6.2687999961781316E-3</v>
      </c>
      <c r="I228" s="3">
        <f t="shared" ref="I228:I233" si="28">G228</f>
        <v>6.2687999961781316E-3</v>
      </c>
      <c r="O228" s="5">
        <f t="shared" ca="1" si="26"/>
        <v>8.1397692613932732E-3</v>
      </c>
      <c r="Q228" s="14">
        <f t="shared" si="27"/>
        <v>36796.142999999996</v>
      </c>
    </row>
    <row r="229" spans="1:17" x14ac:dyDescent="0.2">
      <c r="A229" s="65" t="s">
        <v>695</v>
      </c>
      <c r="B229" s="66" t="s">
        <v>115</v>
      </c>
      <c r="C229" s="65">
        <v>51874.815999999999</v>
      </c>
      <c r="D229" s="65" t="s">
        <v>151</v>
      </c>
      <c r="E229" s="3">
        <f t="shared" si="23"/>
        <v>867.00133575422853</v>
      </c>
      <c r="F229" s="5">
        <f t="shared" si="24"/>
        <v>867</v>
      </c>
      <c r="G229" s="3">
        <f t="shared" si="25"/>
        <v>3.8276000050245784E-3</v>
      </c>
      <c r="I229" s="3">
        <f t="shared" si="28"/>
        <v>3.8276000050245784E-3</v>
      </c>
      <c r="O229" s="5">
        <f t="shared" ca="1" si="26"/>
        <v>8.1552817049978018E-3</v>
      </c>
      <c r="Q229" s="14">
        <f t="shared" si="27"/>
        <v>36856.315999999999</v>
      </c>
    </row>
    <row r="230" spans="1:17" x14ac:dyDescent="0.2">
      <c r="A230" s="65" t="s">
        <v>756</v>
      </c>
      <c r="B230" s="66" t="s">
        <v>115</v>
      </c>
      <c r="C230" s="65">
        <v>51877.686999999998</v>
      </c>
      <c r="D230" s="65" t="s">
        <v>151</v>
      </c>
      <c r="E230" s="3">
        <f t="shared" si="23"/>
        <v>868.00325611904316</v>
      </c>
      <c r="F230" s="5">
        <f t="shared" si="24"/>
        <v>868</v>
      </c>
      <c r="G230" s="3">
        <f t="shared" si="25"/>
        <v>9.3304000038187951E-3</v>
      </c>
      <c r="I230" s="3">
        <f t="shared" si="28"/>
        <v>9.3304000038187951E-3</v>
      </c>
      <c r="O230" s="5">
        <f t="shared" ca="1" si="26"/>
        <v>8.1560203927884944E-3</v>
      </c>
      <c r="Q230" s="14">
        <f t="shared" si="27"/>
        <v>36859.186999999998</v>
      </c>
    </row>
    <row r="231" spans="1:17" x14ac:dyDescent="0.2">
      <c r="A231" s="65" t="s">
        <v>695</v>
      </c>
      <c r="B231" s="66" t="s">
        <v>115</v>
      </c>
      <c r="C231" s="65">
        <v>51940.726999999999</v>
      </c>
      <c r="D231" s="65" t="s">
        <v>151</v>
      </c>
      <c r="E231" s="3">
        <f t="shared" si="23"/>
        <v>890.00292863660866</v>
      </c>
      <c r="F231" s="5">
        <f t="shared" si="24"/>
        <v>890</v>
      </c>
      <c r="G231" s="3">
        <f t="shared" si="25"/>
        <v>8.3920000033685938E-3</v>
      </c>
      <c r="I231" s="3">
        <f t="shared" si="28"/>
        <v>8.3920000033685938E-3</v>
      </c>
      <c r="O231" s="5">
        <f t="shared" ca="1" si="26"/>
        <v>8.1722715241837138E-3</v>
      </c>
      <c r="Q231" s="14">
        <f t="shared" si="27"/>
        <v>36922.226999999999</v>
      </c>
    </row>
    <row r="232" spans="1:17" x14ac:dyDescent="0.2">
      <c r="A232" s="65" t="s">
        <v>695</v>
      </c>
      <c r="B232" s="66" t="s">
        <v>115</v>
      </c>
      <c r="C232" s="65">
        <v>51983.707000000002</v>
      </c>
      <c r="D232" s="65" t="s">
        <v>151</v>
      </c>
      <c r="E232" s="3">
        <f t="shared" si="23"/>
        <v>905.00207084481019</v>
      </c>
      <c r="F232" s="5">
        <f t="shared" si="24"/>
        <v>905</v>
      </c>
      <c r="G232" s="3">
        <f t="shared" si="25"/>
        <v>5.9340000079828314E-3</v>
      </c>
      <c r="I232" s="3">
        <f t="shared" si="28"/>
        <v>5.9340000079828314E-3</v>
      </c>
      <c r="O232" s="5">
        <f t="shared" ca="1" si="26"/>
        <v>8.1833518410440904E-3</v>
      </c>
      <c r="Q232" s="14">
        <f t="shared" si="27"/>
        <v>36965.207000000002</v>
      </c>
    </row>
    <row r="233" spans="1:17" x14ac:dyDescent="0.2">
      <c r="A233" s="65" t="s">
        <v>763</v>
      </c>
      <c r="B233" s="66" t="s">
        <v>115</v>
      </c>
      <c r="C233" s="65">
        <v>52224.411</v>
      </c>
      <c r="D233" s="65" t="s">
        <v>151</v>
      </c>
      <c r="E233" s="3">
        <f t="shared" si="23"/>
        <v>989.00285088395935</v>
      </c>
      <c r="F233" s="5">
        <f t="shared" si="24"/>
        <v>989</v>
      </c>
      <c r="G233" s="3">
        <f t="shared" si="25"/>
        <v>8.169200002157595E-3</v>
      </c>
      <c r="I233" s="3">
        <f t="shared" si="28"/>
        <v>8.169200002157595E-3</v>
      </c>
      <c r="O233" s="5">
        <f t="shared" ca="1" si="26"/>
        <v>8.2454016154622032E-3</v>
      </c>
      <c r="Q233" s="14">
        <f t="shared" si="27"/>
        <v>37205.911</v>
      </c>
    </row>
    <row r="234" spans="1:17" x14ac:dyDescent="0.2">
      <c r="A234" s="23" t="s">
        <v>113</v>
      </c>
      <c r="B234" s="46"/>
      <c r="C234" s="47">
        <v>52235.873800000001</v>
      </c>
      <c r="D234" s="47"/>
      <c r="E234" s="3">
        <f t="shared" si="23"/>
        <v>993.00313397619243</v>
      </c>
      <c r="F234" s="5">
        <f t="shared" si="24"/>
        <v>993</v>
      </c>
      <c r="G234" s="3">
        <f t="shared" si="25"/>
        <v>8.9804000017466024E-3</v>
      </c>
      <c r="K234" s="3">
        <f>G234</f>
        <v>8.9804000017466024E-3</v>
      </c>
      <c r="O234" s="5">
        <f t="shared" ca="1" si="26"/>
        <v>8.2483563666249701E-3</v>
      </c>
      <c r="Q234" s="14">
        <f t="shared" si="27"/>
        <v>37217.373800000001</v>
      </c>
    </row>
    <row r="235" spans="1:17" x14ac:dyDescent="0.2">
      <c r="A235" s="65" t="s">
        <v>770</v>
      </c>
      <c r="B235" s="66" t="s">
        <v>115</v>
      </c>
      <c r="C235" s="65">
        <v>52290.315000000002</v>
      </c>
      <c r="D235" s="65" t="s">
        <v>151</v>
      </c>
      <c r="E235" s="3">
        <f t="shared" si="23"/>
        <v>1012.002000909303</v>
      </c>
      <c r="F235" s="5">
        <f t="shared" si="24"/>
        <v>1012</v>
      </c>
      <c r="G235" s="3">
        <f t="shared" si="25"/>
        <v>5.7336000027135015E-3</v>
      </c>
      <c r="I235" s="3">
        <f>G235</f>
        <v>5.7336000027135015E-3</v>
      </c>
      <c r="O235" s="5">
        <f t="shared" ca="1" si="26"/>
        <v>8.2623914346481152E-3</v>
      </c>
      <c r="Q235" s="14">
        <f t="shared" si="27"/>
        <v>37271.815000000002</v>
      </c>
    </row>
    <row r="236" spans="1:17" x14ac:dyDescent="0.2">
      <c r="A236" s="24" t="s">
        <v>112</v>
      </c>
      <c r="B236" s="46"/>
      <c r="C236" s="47">
        <v>52619.850599999998</v>
      </c>
      <c r="D236" s="47">
        <v>1E-4</v>
      </c>
      <c r="E236" s="3">
        <f t="shared" si="23"/>
        <v>1127.003195117413</v>
      </c>
      <c r="F236" s="5">
        <f t="shared" si="24"/>
        <v>1127</v>
      </c>
      <c r="G236" s="3">
        <f t="shared" si="25"/>
        <v>9.1556000043055974E-3</v>
      </c>
      <c r="K236" s="3">
        <f>G236</f>
        <v>9.1556000043055974E-3</v>
      </c>
      <c r="O236" s="5">
        <f t="shared" ca="1" si="26"/>
        <v>8.3473405305776738E-3</v>
      </c>
      <c r="P236" s="3" t="s">
        <v>2</v>
      </c>
      <c r="Q236" s="14">
        <f t="shared" si="27"/>
        <v>37601.350599999998</v>
      </c>
    </row>
    <row r="237" spans="1:17" x14ac:dyDescent="0.2">
      <c r="A237" s="25" t="s">
        <v>122</v>
      </c>
      <c r="B237" s="34" t="s">
        <v>115</v>
      </c>
      <c r="C237" s="26">
        <v>52691.491000000002</v>
      </c>
      <c r="D237" s="26">
        <v>4.0000000000000001E-3</v>
      </c>
      <c r="E237" s="3">
        <f t="shared" si="23"/>
        <v>1152.0042315867574</v>
      </c>
      <c r="F237" s="5">
        <f t="shared" si="24"/>
        <v>1152</v>
      </c>
      <c r="G237" s="3">
        <f t="shared" si="25"/>
        <v>1.2125600005674642E-2</v>
      </c>
      <c r="I237" s="3">
        <f>G237</f>
        <v>1.2125600005674642E-2</v>
      </c>
      <c r="O237" s="5">
        <f t="shared" ca="1" si="26"/>
        <v>8.3658077253449693E-3</v>
      </c>
      <c r="P237" s="3" t="s">
        <v>2</v>
      </c>
      <c r="Q237" s="14">
        <f t="shared" si="27"/>
        <v>37672.991000000002</v>
      </c>
    </row>
    <row r="238" spans="1:17" x14ac:dyDescent="0.2">
      <c r="A238" s="65" t="s">
        <v>695</v>
      </c>
      <c r="B238" s="66" t="s">
        <v>115</v>
      </c>
      <c r="C238" s="65">
        <v>52731.605000000003</v>
      </c>
      <c r="D238" s="65" t="s">
        <v>151</v>
      </c>
      <c r="E238" s="3">
        <f t="shared" si="23"/>
        <v>1166.0031983280271</v>
      </c>
      <c r="F238" s="5">
        <f t="shared" si="24"/>
        <v>1166</v>
      </c>
      <c r="G238" s="3">
        <f t="shared" si="25"/>
        <v>9.1648000088753179E-3</v>
      </c>
      <c r="I238" s="3">
        <f>G238</f>
        <v>9.1648000088753179E-3</v>
      </c>
      <c r="O238" s="5">
        <f t="shared" ca="1" si="26"/>
        <v>8.376149354414655E-3</v>
      </c>
      <c r="Q238" s="14">
        <f t="shared" si="27"/>
        <v>37713.105000000003</v>
      </c>
    </row>
    <row r="239" spans="1:17" x14ac:dyDescent="0.2">
      <c r="A239" s="25" t="s">
        <v>114</v>
      </c>
      <c r="B239" s="34" t="s">
        <v>115</v>
      </c>
      <c r="C239" s="26">
        <v>53052.542999999998</v>
      </c>
      <c r="D239" s="26">
        <v>3.0000000000000001E-3</v>
      </c>
      <c r="E239" s="3">
        <f t="shared" si="23"/>
        <v>1278.004005727174</v>
      </c>
      <c r="F239" s="5">
        <f t="shared" si="24"/>
        <v>1278</v>
      </c>
      <c r="G239" s="3">
        <f t="shared" si="25"/>
        <v>1.1478400003397837E-2</v>
      </c>
      <c r="I239" s="3">
        <f>G239</f>
        <v>1.1478400003397837E-2</v>
      </c>
      <c r="O239" s="5">
        <f t="shared" ca="1" si="26"/>
        <v>8.4588823869721393E-3</v>
      </c>
      <c r="P239" s="3" t="s">
        <v>2</v>
      </c>
      <c r="Q239" s="14">
        <f t="shared" si="27"/>
        <v>38034.042999999998</v>
      </c>
    </row>
    <row r="240" spans="1:17" x14ac:dyDescent="0.2">
      <c r="A240" s="22" t="s">
        <v>136</v>
      </c>
      <c r="B240" s="50" t="s">
        <v>115</v>
      </c>
      <c r="C240" s="22">
        <v>53370.61</v>
      </c>
      <c r="D240" s="22">
        <v>3.0000000000000001E-3</v>
      </c>
      <c r="E240" s="3">
        <f t="shared" si="23"/>
        <v>1389.0028927615087</v>
      </c>
      <c r="F240" s="5">
        <f t="shared" si="24"/>
        <v>1389</v>
      </c>
      <c r="G240" s="3">
        <f t="shared" si="25"/>
        <v>8.2892000064020976E-3</v>
      </c>
      <c r="I240" s="3">
        <f>G240</f>
        <v>8.2892000064020976E-3</v>
      </c>
      <c r="O240" s="5">
        <f t="shared" ca="1" si="26"/>
        <v>8.5408767317389309E-3</v>
      </c>
      <c r="Q240" s="14">
        <f t="shared" si="27"/>
        <v>38352.11</v>
      </c>
    </row>
    <row r="241" spans="1:17" x14ac:dyDescent="0.2">
      <c r="A241" s="65" t="s">
        <v>790</v>
      </c>
      <c r="B241" s="66" t="s">
        <v>115</v>
      </c>
      <c r="C241" s="65">
        <v>54069.791400000002</v>
      </c>
      <c r="D241" s="65" t="s">
        <v>151</v>
      </c>
      <c r="E241" s="3">
        <f t="shared" si="23"/>
        <v>1633.0029217966101</v>
      </c>
      <c r="F241" s="5">
        <f t="shared" si="24"/>
        <v>1633</v>
      </c>
      <c r="G241" s="3">
        <f t="shared" si="25"/>
        <v>8.3724000069196336E-3</v>
      </c>
      <c r="K241" s="3">
        <f t="shared" ref="K241:K253" si="29">G241</f>
        <v>8.3724000069196336E-3</v>
      </c>
      <c r="O241" s="5">
        <f t="shared" ca="1" si="26"/>
        <v>8.7211165526677337E-3</v>
      </c>
      <c r="Q241" s="14">
        <f t="shared" si="27"/>
        <v>39051.291400000002</v>
      </c>
    </row>
    <row r="242" spans="1:17" x14ac:dyDescent="0.2">
      <c r="A242" s="65" t="s">
        <v>790</v>
      </c>
      <c r="B242" s="66" t="s">
        <v>115</v>
      </c>
      <c r="C242" s="65">
        <v>54135.698700000001</v>
      </c>
      <c r="D242" s="65" t="s">
        <v>151</v>
      </c>
      <c r="E242" s="3">
        <f t="shared" si="23"/>
        <v>1656.0032234545556</v>
      </c>
      <c r="F242" s="5">
        <f t="shared" si="24"/>
        <v>1656</v>
      </c>
      <c r="G242" s="3">
        <f t="shared" si="25"/>
        <v>9.2368000041460618E-3</v>
      </c>
      <c r="K242" s="3">
        <f t="shared" si="29"/>
        <v>9.2368000041460618E-3</v>
      </c>
      <c r="O242" s="5">
        <f t="shared" ca="1" si="26"/>
        <v>8.7381063718536458E-3</v>
      </c>
      <c r="Q242" s="14">
        <f t="shared" si="27"/>
        <v>39117.198700000001</v>
      </c>
    </row>
    <row r="243" spans="1:17" x14ac:dyDescent="0.2">
      <c r="A243" s="26" t="s">
        <v>130</v>
      </c>
      <c r="B243" s="70"/>
      <c r="C243" s="26">
        <v>54141.430699999997</v>
      </c>
      <c r="D243" s="26">
        <v>2.9999999999999997E-4</v>
      </c>
      <c r="E243" s="3">
        <f t="shared" si="23"/>
        <v>1658.0035743884168</v>
      </c>
      <c r="F243" s="5">
        <f t="shared" si="24"/>
        <v>1658</v>
      </c>
      <c r="G243" s="3">
        <f t="shared" si="25"/>
        <v>1.0242399999697227E-2</v>
      </c>
      <c r="K243" s="3">
        <f t="shared" si="29"/>
        <v>1.0242399999697227E-2</v>
      </c>
      <c r="O243" s="5">
        <f t="shared" ca="1" si="26"/>
        <v>8.7395837474350292E-3</v>
      </c>
      <c r="Q243" s="14">
        <f t="shared" si="27"/>
        <v>39122.930699999997</v>
      </c>
    </row>
    <row r="244" spans="1:17" x14ac:dyDescent="0.2">
      <c r="A244" s="24" t="s">
        <v>134</v>
      </c>
      <c r="B244" s="23"/>
      <c r="C244" s="71">
        <v>54155.757299999997</v>
      </c>
      <c r="D244" s="47">
        <v>1E-4</v>
      </c>
      <c r="E244" s="3">
        <f t="shared" si="23"/>
        <v>1663.0032651925119</v>
      </c>
      <c r="F244" s="5">
        <f t="shared" si="24"/>
        <v>1663</v>
      </c>
      <c r="G244" s="3">
        <f t="shared" si="25"/>
        <v>9.3563999980688095E-3</v>
      </c>
      <c r="K244" s="3">
        <f t="shared" si="29"/>
        <v>9.3563999980688095E-3</v>
      </c>
      <c r="O244" s="5">
        <f t="shared" ca="1" si="26"/>
        <v>8.7432771863884887E-3</v>
      </c>
      <c r="Q244" s="14">
        <f t="shared" si="27"/>
        <v>39137.257299999997</v>
      </c>
    </row>
    <row r="245" spans="1:17" x14ac:dyDescent="0.2">
      <c r="A245" s="25" t="s">
        <v>137</v>
      </c>
      <c r="B245" s="34" t="s">
        <v>115</v>
      </c>
      <c r="C245" s="26">
        <v>54453.771000000001</v>
      </c>
      <c r="D245" s="26">
        <v>5.9999999999999995E-4</v>
      </c>
      <c r="E245" s="3">
        <f t="shared" si="23"/>
        <v>1767.0039600806463</v>
      </c>
      <c r="F245" s="5">
        <f t="shared" si="24"/>
        <v>1767</v>
      </c>
      <c r="G245" s="3">
        <f t="shared" si="25"/>
        <v>1.1347600004228298E-2</v>
      </c>
      <c r="K245" s="3">
        <f t="shared" si="29"/>
        <v>1.1347600004228298E-2</v>
      </c>
      <c r="O245" s="5">
        <f t="shared" ca="1" si="26"/>
        <v>8.8201007166204375E-3</v>
      </c>
      <c r="Q245" s="14">
        <f t="shared" si="27"/>
        <v>39435.271000000001</v>
      </c>
    </row>
    <row r="246" spans="1:17" x14ac:dyDescent="0.2">
      <c r="A246" s="25" t="s">
        <v>137</v>
      </c>
      <c r="B246" s="34" t="s">
        <v>115</v>
      </c>
      <c r="C246" s="26">
        <v>54476.693200000002</v>
      </c>
      <c r="D246" s="26">
        <v>5.9999999999999995E-4</v>
      </c>
      <c r="E246" s="3">
        <f t="shared" si="23"/>
        <v>1775.003339734551</v>
      </c>
      <c r="F246" s="5">
        <f t="shared" si="24"/>
        <v>1775</v>
      </c>
      <c r="G246" s="3">
        <f t="shared" si="25"/>
        <v>9.5700000019860454E-3</v>
      </c>
      <c r="K246" s="3">
        <f t="shared" si="29"/>
        <v>9.5700000019860454E-3</v>
      </c>
      <c r="O246" s="5">
        <f t="shared" ca="1" si="26"/>
        <v>8.8260102189459712E-3</v>
      </c>
      <c r="Q246" s="14">
        <f t="shared" si="27"/>
        <v>39458.193200000002</v>
      </c>
    </row>
    <row r="247" spans="1:17" x14ac:dyDescent="0.2">
      <c r="A247" s="25" t="s">
        <v>137</v>
      </c>
      <c r="B247" s="34" t="s">
        <v>115</v>
      </c>
      <c r="C247" s="26">
        <v>54519.675499999998</v>
      </c>
      <c r="D247" s="26">
        <v>1E-4</v>
      </c>
      <c r="E247" s="3">
        <f t="shared" si="23"/>
        <v>1790.0032845957764</v>
      </c>
      <c r="F247" s="5">
        <f t="shared" si="24"/>
        <v>1790</v>
      </c>
      <c r="G247" s="3">
        <f t="shared" si="25"/>
        <v>9.4119999994290993E-3</v>
      </c>
      <c r="K247" s="3">
        <f t="shared" si="29"/>
        <v>9.4119999994290993E-3</v>
      </c>
      <c r="O247" s="5">
        <f t="shared" ca="1" si="26"/>
        <v>8.8370905358063495E-3</v>
      </c>
      <c r="Q247" s="14">
        <f t="shared" si="27"/>
        <v>39501.175499999998</v>
      </c>
    </row>
    <row r="248" spans="1:17" x14ac:dyDescent="0.2">
      <c r="A248" s="22" t="s">
        <v>135</v>
      </c>
      <c r="B248" s="50" t="s">
        <v>115</v>
      </c>
      <c r="C248" s="22">
        <v>54866.401599999997</v>
      </c>
      <c r="D248" s="22">
        <v>2.0000000000000001E-4</v>
      </c>
      <c r="E248" s="3">
        <f t="shared" si="23"/>
        <v>1911.003612217803</v>
      </c>
      <c r="F248" s="5">
        <f t="shared" si="24"/>
        <v>1911</v>
      </c>
      <c r="G248" s="3">
        <f t="shared" si="25"/>
        <v>1.0350800002925098E-2</v>
      </c>
      <c r="K248" s="3">
        <f t="shared" si="29"/>
        <v>1.0350800002925098E-2</v>
      </c>
      <c r="O248" s="5">
        <f t="shared" ca="1" si="26"/>
        <v>8.9264717584800583E-3</v>
      </c>
      <c r="Q248" s="14">
        <f t="shared" si="27"/>
        <v>39847.901599999997</v>
      </c>
    </row>
    <row r="249" spans="1:17" x14ac:dyDescent="0.2">
      <c r="A249" s="25" t="s">
        <v>138</v>
      </c>
      <c r="B249" s="34"/>
      <c r="C249" s="26">
        <v>55201.664199999999</v>
      </c>
      <c r="D249" s="26">
        <v>2.0000000000000001E-4</v>
      </c>
      <c r="E249" s="3">
        <f t="shared" si="23"/>
        <v>2028.003412461894</v>
      </c>
      <c r="F249" s="5">
        <f t="shared" si="24"/>
        <v>2028</v>
      </c>
      <c r="G249" s="3">
        <f t="shared" si="25"/>
        <v>9.7784000026877038E-3</v>
      </c>
      <c r="K249" s="3">
        <f t="shared" si="29"/>
        <v>9.7784000026877038E-3</v>
      </c>
      <c r="O249" s="5">
        <f t="shared" ca="1" si="26"/>
        <v>9.012898229991002E-3</v>
      </c>
      <c r="Q249" s="14">
        <f t="shared" si="27"/>
        <v>40183.164199999999</v>
      </c>
    </row>
    <row r="250" spans="1:17" x14ac:dyDescent="0.2">
      <c r="A250" s="65" t="s">
        <v>834</v>
      </c>
      <c r="B250" s="66" t="s">
        <v>115</v>
      </c>
      <c r="C250" s="65">
        <v>55599.963199999998</v>
      </c>
      <c r="D250" s="65" t="s">
        <v>151</v>
      </c>
      <c r="E250" s="3">
        <f t="shared" si="23"/>
        <v>2167.0016288970728</v>
      </c>
      <c r="F250" s="5">
        <f t="shared" si="24"/>
        <v>2167</v>
      </c>
      <c r="G250" s="3">
        <f t="shared" si="25"/>
        <v>4.6675999983563088E-3</v>
      </c>
      <c r="K250" s="3">
        <f t="shared" si="29"/>
        <v>4.6675999983563088E-3</v>
      </c>
      <c r="O250" s="5">
        <f t="shared" ca="1" si="26"/>
        <v>9.1155758328971652E-3</v>
      </c>
      <c r="Q250" s="14">
        <f t="shared" si="27"/>
        <v>40581.463199999998</v>
      </c>
    </row>
    <row r="251" spans="1:17" x14ac:dyDescent="0.2">
      <c r="A251" s="25" t="s">
        <v>139</v>
      </c>
      <c r="B251" s="34" t="s">
        <v>115</v>
      </c>
      <c r="C251" s="26">
        <v>55946.693700000003</v>
      </c>
      <c r="D251" s="26">
        <v>2.0000000000000001E-4</v>
      </c>
      <c r="E251" s="3">
        <f t="shared" si="23"/>
        <v>2288.0034920292387</v>
      </c>
      <c r="F251" s="5">
        <f t="shared" si="24"/>
        <v>2288</v>
      </c>
      <c r="G251" s="3">
        <f t="shared" si="25"/>
        <v>1.000640000711428E-2</v>
      </c>
      <c r="K251" s="3">
        <f t="shared" si="29"/>
        <v>1.000640000711428E-2</v>
      </c>
      <c r="O251" s="5">
        <f t="shared" ca="1" si="26"/>
        <v>9.204957055570874E-3</v>
      </c>
      <c r="Q251" s="14">
        <f t="shared" si="27"/>
        <v>40928.193700000003</v>
      </c>
    </row>
    <row r="252" spans="1:17" x14ac:dyDescent="0.2">
      <c r="A252" s="65" t="s">
        <v>839</v>
      </c>
      <c r="B252" s="66" t="s">
        <v>115</v>
      </c>
      <c r="C252" s="65">
        <v>56221.7814</v>
      </c>
      <c r="D252" s="65" t="s">
        <v>151</v>
      </c>
      <c r="E252" s="3">
        <f t="shared" si="23"/>
        <v>2384.0034811410746</v>
      </c>
      <c r="F252" s="5">
        <f t="shared" si="24"/>
        <v>2384</v>
      </c>
      <c r="G252" s="3">
        <f t="shared" si="25"/>
        <v>9.9752000023727305E-3</v>
      </c>
      <c r="K252" s="3">
        <f t="shared" si="29"/>
        <v>9.9752000023727305E-3</v>
      </c>
      <c r="O252" s="5">
        <f t="shared" ca="1" si="26"/>
        <v>9.2758710834772891E-3</v>
      </c>
      <c r="Q252" s="14">
        <f t="shared" si="27"/>
        <v>41203.2814</v>
      </c>
    </row>
    <row r="253" spans="1:17" x14ac:dyDescent="0.2">
      <c r="A253" s="25" t="s">
        <v>139</v>
      </c>
      <c r="B253" s="34" t="s">
        <v>115</v>
      </c>
      <c r="C253" s="26">
        <v>56221.781499999997</v>
      </c>
      <c r="D253" s="26">
        <v>1E-4</v>
      </c>
      <c r="E253" s="3">
        <f t="shared" si="23"/>
        <v>2384.0035160390316</v>
      </c>
      <c r="F253" s="5">
        <f t="shared" si="24"/>
        <v>2384</v>
      </c>
      <c r="G253" s="3">
        <f t="shared" si="25"/>
        <v>1.0075199999846518E-2</v>
      </c>
      <c r="K253" s="3">
        <f t="shared" si="29"/>
        <v>1.0075199999846518E-2</v>
      </c>
      <c r="O253" s="5">
        <f t="shared" ca="1" si="26"/>
        <v>9.2758710834772891E-3</v>
      </c>
      <c r="Q253" s="14">
        <f t="shared" si="27"/>
        <v>41203.281499999997</v>
      </c>
    </row>
    <row r="254" spans="1:17" x14ac:dyDescent="0.2">
      <c r="A254" s="65" t="s">
        <v>849</v>
      </c>
      <c r="B254" s="66" t="s">
        <v>115</v>
      </c>
      <c r="C254" s="65">
        <v>56660.201999999997</v>
      </c>
      <c r="D254" s="65" t="s">
        <v>151</v>
      </c>
      <c r="E254" s="3">
        <f t="shared" si="23"/>
        <v>2537.0033165623058</v>
      </c>
      <c r="F254" s="5">
        <f t="shared" si="24"/>
        <v>2537</v>
      </c>
      <c r="G254" s="3">
        <f t="shared" si="25"/>
        <v>9.503599998424761E-3</v>
      </c>
      <c r="I254" s="3">
        <f>G254</f>
        <v>9.503599998424761E-3</v>
      </c>
      <c r="O254" s="5">
        <f t="shared" ca="1" si="26"/>
        <v>9.3888903154531363E-3</v>
      </c>
      <c r="Q254" s="14">
        <f t="shared" si="27"/>
        <v>41641.701999999997</v>
      </c>
    </row>
    <row r="255" spans="1:17" x14ac:dyDescent="0.2">
      <c r="A255" s="75" t="s">
        <v>140</v>
      </c>
      <c r="B255" s="78" t="s">
        <v>115</v>
      </c>
      <c r="C255" s="81">
        <v>56700.317199999998</v>
      </c>
      <c r="D255" s="83">
        <v>3.8E-3</v>
      </c>
      <c r="E255" s="3">
        <f t="shared" si="23"/>
        <v>2551.0027020790671</v>
      </c>
      <c r="F255" s="5">
        <f t="shared" si="24"/>
        <v>2551</v>
      </c>
      <c r="G255" s="3">
        <f t="shared" si="25"/>
        <v>7.7428000004147179E-3</v>
      </c>
      <c r="K255" s="3">
        <f t="shared" ref="K255:K265" si="30">G255</f>
        <v>7.7428000004147179E-3</v>
      </c>
      <c r="O255" s="5">
        <f t="shared" ca="1" si="26"/>
        <v>9.399231944522822E-3</v>
      </c>
      <c r="Q255" s="14">
        <f t="shared" si="27"/>
        <v>41681.817199999998</v>
      </c>
    </row>
    <row r="256" spans="1:17" x14ac:dyDescent="0.2">
      <c r="A256" s="76" t="s">
        <v>1</v>
      </c>
      <c r="B256" s="79" t="s">
        <v>115</v>
      </c>
      <c r="C256" s="79">
        <v>57425.290699999998</v>
      </c>
      <c r="D256" s="79">
        <v>1E-4</v>
      </c>
      <c r="E256" s="3">
        <f t="shared" si="23"/>
        <v>2804.0036472553525</v>
      </c>
      <c r="F256" s="5">
        <f t="shared" si="24"/>
        <v>2804</v>
      </c>
      <c r="G256" s="3">
        <f t="shared" si="25"/>
        <v>1.0451200003444683E-2</v>
      </c>
      <c r="K256" s="3">
        <f t="shared" si="30"/>
        <v>1.0451200003444683E-2</v>
      </c>
      <c r="O256" s="5">
        <f t="shared" ca="1" si="26"/>
        <v>9.5861199555678511E-3</v>
      </c>
      <c r="Q256" s="14">
        <f t="shared" si="27"/>
        <v>42406.790699999998</v>
      </c>
    </row>
    <row r="257" spans="1:17" x14ac:dyDescent="0.2">
      <c r="A257" s="77" t="s">
        <v>855</v>
      </c>
      <c r="B257" s="80" t="s">
        <v>115</v>
      </c>
      <c r="C257" s="82">
        <v>57754.823499999999</v>
      </c>
      <c r="D257" s="82">
        <v>1E-4</v>
      </c>
      <c r="E257" s="3">
        <f t="shared" si="23"/>
        <v>2919.0038643206494</v>
      </c>
      <c r="F257" s="5">
        <f t="shared" si="24"/>
        <v>2919</v>
      </c>
      <c r="G257" s="3">
        <f t="shared" si="25"/>
        <v>1.1073200003011152E-2</v>
      </c>
      <c r="K257" s="3">
        <f t="shared" si="30"/>
        <v>1.1073200003011152E-2</v>
      </c>
      <c r="O257" s="5">
        <f t="shared" ca="1" si="26"/>
        <v>9.6710690514974114E-3</v>
      </c>
      <c r="Q257" s="14">
        <f t="shared" si="27"/>
        <v>42736.323499999999</v>
      </c>
    </row>
    <row r="258" spans="1:17" x14ac:dyDescent="0.2">
      <c r="A258" s="84" t="s">
        <v>861</v>
      </c>
      <c r="B258" s="85" t="s">
        <v>115</v>
      </c>
      <c r="C258" s="86">
        <v>58436.812599999997</v>
      </c>
      <c r="D258" s="86">
        <v>5.9999999999999995E-4</v>
      </c>
      <c r="E258" s="3">
        <f t="shared" si="23"/>
        <v>3157.0041317785967</v>
      </c>
      <c r="F258" s="5">
        <f t="shared" si="24"/>
        <v>3157</v>
      </c>
      <c r="G258" s="3">
        <f t="shared" si="25"/>
        <v>1.1839599996164907E-2</v>
      </c>
      <c r="K258" s="3">
        <f t="shared" si="30"/>
        <v>1.1839599996164907E-2</v>
      </c>
      <c r="O258" s="5">
        <f t="shared" ca="1" si="26"/>
        <v>9.8468767456820639E-3</v>
      </c>
      <c r="Q258" s="14">
        <f t="shared" si="27"/>
        <v>43418.312599999997</v>
      </c>
    </row>
    <row r="259" spans="1:17" x14ac:dyDescent="0.2">
      <c r="A259" s="73" t="s">
        <v>0</v>
      </c>
      <c r="B259" s="74" t="s">
        <v>115</v>
      </c>
      <c r="C259" s="73">
        <v>58462.601000000002</v>
      </c>
      <c r="D259" s="73">
        <v>1E-4</v>
      </c>
      <c r="E259" s="3">
        <f t="shared" si="23"/>
        <v>3166.0037566953497</v>
      </c>
      <c r="F259" s="5">
        <f t="shared" si="24"/>
        <v>3166</v>
      </c>
      <c r="G259" s="3">
        <f t="shared" si="25"/>
        <v>1.0764800004835706E-2</v>
      </c>
      <c r="K259" s="3">
        <f t="shared" si="30"/>
        <v>1.0764800004835706E-2</v>
      </c>
      <c r="O259" s="5">
        <f t="shared" ca="1" si="26"/>
        <v>9.8535249357982902E-3</v>
      </c>
      <c r="Q259" s="14">
        <f t="shared" si="27"/>
        <v>43444.101000000002</v>
      </c>
    </row>
    <row r="260" spans="1:17" x14ac:dyDescent="0.2">
      <c r="A260" s="73" t="s">
        <v>0</v>
      </c>
      <c r="B260" s="74" t="s">
        <v>115</v>
      </c>
      <c r="C260" s="73">
        <v>58488.390599999999</v>
      </c>
      <c r="D260" s="73">
        <v>1E-4</v>
      </c>
      <c r="E260" s="3">
        <f t="shared" si="23"/>
        <v>3175.0038003875911</v>
      </c>
      <c r="F260" s="5">
        <f t="shared" si="24"/>
        <v>3175</v>
      </c>
      <c r="G260" s="3">
        <f t="shared" si="25"/>
        <v>1.0890000005019829E-2</v>
      </c>
      <c r="K260" s="3">
        <f t="shared" si="30"/>
        <v>1.0890000005019829E-2</v>
      </c>
      <c r="O260" s="5">
        <f t="shared" ca="1" si="26"/>
        <v>9.8601731259145165E-3</v>
      </c>
      <c r="Q260" s="14">
        <f t="shared" si="27"/>
        <v>43469.890599999999</v>
      </c>
    </row>
    <row r="261" spans="1:17" x14ac:dyDescent="0.2">
      <c r="A261" s="84" t="s">
        <v>859</v>
      </c>
      <c r="B261" s="85" t="s">
        <v>115</v>
      </c>
      <c r="C261" s="86">
        <v>58528.507400000002</v>
      </c>
      <c r="D261" s="86">
        <v>1E-4</v>
      </c>
      <c r="E261" s="3">
        <f t="shared" si="23"/>
        <v>3189.0037442716766</v>
      </c>
      <c r="F261" s="5">
        <f t="shared" si="24"/>
        <v>3189</v>
      </c>
      <c r="G261" s="3">
        <f t="shared" si="25"/>
        <v>1.0729200002970174E-2</v>
      </c>
      <c r="K261" s="3">
        <f t="shared" si="30"/>
        <v>1.0729200002970174E-2</v>
      </c>
      <c r="O261" s="5">
        <f t="shared" ca="1" si="26"/>
        <v>9.8705147549842023E-3</v>
      </c>
      <c r="Q261" s="14">
        <f t="shared" si="27"/>
        <v>43510.007400000002</v>
      </c>
    </row>
    <row r="262" spans="1:17" x14ac:dyDescent="0.2">
      <c r="A262" s="84" t="s">
        <v>859</v>
      </c>
      <c r="B262" s="85" t="s">
        <v>115</v>
      </c>
      <c r="C262" s="86">
        <v>58531.3727</v>
      </c>
      <c r="D262" s="86">
        <v>1E-4</v>
      </c>
      <c r="E262" s="3">
        <f t="shared" si="23"/>
        <v>3190.0036754529033</v>
      </c>
      <c r="F262" s="5">
        <f t="shared" si="24"/>
        <v>3190</v>
      </c>
      <c r="G262" s="3">
        <f t="shared" si="25"/>
        <v>1.053200000023935E-2</v>
      </c>
      <c r="K262" s="3">
        <f t="shared" si="30"/>
        <v>1.053200000023935E-2</v>
      </c>
      <c r="O262" s="5">
        <f t="shared" ca="1" si="26"/>
        <v>9.8712534427748931E-3</v>
      </c>
      <c r="Q262" s="14">
        <f t="shared" si="27"/>
        <v>43512.8727</v>
      </c>
    </row>
    <row r="263" spans="1:17" x14ac:dyDescent="0.2">
      <c r="A263" s="87" t="s">
        <v>860</v>
      </c>
      <c r="B263" s="74" t="s">
        <v>115</v>
      </c>
      <c r="C263" s="73">
        <v>58863.772799999999</v>
      </c>
      <c r="D263" s="73">
        <v>2.9999999999999997E-4</v>
      </c>
      <c r="E263" s="3">
        <f t="shared" si="23"/>
        <v>3306.0045216585804</v>
      </c>
      <c r="F263" s="5">
        <f t="shared" si="24"/>
        <v>3306</v>
      </c>
      <c r="G263" s="3">
        <f t="shared" si="25"/>
        <v>1.2956800004758406E-2</v>
      </c>
      <c r="K263" s="3">
        <f t="shared" si="30"/>
        <v>1.2956800004758406E-2</v>
      </c>
      <c r="O263" s="5">
        <f t="shared" ca="1" si="26"/>
        <v>9.9569412264951442E-3</v>
      </c>
      <c r="Q263" s="14">
        <f t="shared" si="27"/>
        <v>43845.272799999999</v>
      </c>
    </row>
    <row r="264" spans="1:17" x14ac:dyDescent="0.2">
      <c r="A264" s="84" t="s">
        <v>862</v>
      </c>
      <c r="B264" s="85" t="s">
        <v>115</v>
      </c>
      <c r="C264" s="86">
        <v>59276.400900000001</v>
      </c>
      <c r="D264" s="86">
        <v>1E-4</v>
      </c>
      <c r="E264" s="3">
        <f t="shared" si="23"/>
        <v>3450.0033013467969</v>
      </c>
      <c r="F264" s="5">
        <f t="shared" si="24"/>
        <v>3450</v>
      </c>
      <c r="G264" s="3">
        <f t="shared" si="25"/>
        <v>9.4600000011269003E-3</v>
      </c>
      <c r="K264" s="3">
        <f t="shared" si="30"/>
        <v>9.4600000011269003E-3</v>
      </c>
      <c r="O264" s="5">
        <f t="shared" ca="1" si="26"/>
        <v>1.0063312268354767E-2</v>
      </c>
      <c r="Q264" s="14">
        <f t="shared" si="27"/>
        <v>44257.900900000001</v>
      </c>
    </row>
    <row r="265" spans="1:17" x14ac:dyDescent="0.2">
      <c r="A265" s="88" t="s">
        <v>863</v>
      </c>
      <c r="B265" s="89" t="s">
        <v>115</v>
      </c>
      <c r="C265" s="95">
        <v>59654.647400000002</v>
      </c>
      <c r="D265" s="94">
        <v>2.0000000000000001E-4</v>
      </c>
      <c r="E265" s="3">
        <f t="shared" si="23"/>
        <v>3582.0036048194374</v>
      </c>
      <c r="F265" s="5">
        <f t="shared" si="24"/>
        <v>3582</v>
      </c>
      <c r="G265" s="3">
        <f t="shared" si="25"/>
        <v>1.0329600001568906E-2</v>
      </c>
      <c r="K265" s="3">
        <f t="shared" si="30"/>
        <v>1.0329600001568906E-2</v>
      </c>
      <c r="O265" s="5">
        <f t="shared" ca="1" si="26"/>
        <v>1.0160819056726085E-2</v>
      </c>
      <c r="Q265" s="14">
        <f t="shared" si="27"/>
        <v>44636.147400000002</v>
      </c>
    </row>
    <row r="266" spans="1:17" x14ac:dyDescent="0.2">
      <c r="A266" s="90" t="s">
        <v>864</v>
      </c>
      <c r="B266" s="91" t="s">
        <v>115</v>
      </c>
      <c r="C266" s="95">
        <v>59863.828200000004</v>
      </c>
      <c r="D266" s="94">
        <v>5.9999999999999995E-4</v>
      </c>
      <c r="E266" s="3">
        <f t="shared" ref="E266" si="31">(C266-C$7)/C$8</f>
        <v>3655.0034318651597</v>
      </c>
      <c r="F266" s="5">
        <f t="shared" si="24"/>
        <v>3655</v>
      </c>
      <c r="G266" s="3">
        <f t="shared" ref="G266" si="32">C266-(C$7+F266*C$8)</f>
        <v>9.8340000040479936E-3</v>
      </c>
      <c r="K266" s="3">
        <f t="shared" ref="K266" si="33">G266</f>
        <v>9.8340000040479936E-3</v>
      </c>
      <c r="O266" s="5">
        <f t="shared" ref="O266" ca="1" si="34">+C$11+C$12*F266</f>
        <v>1.0214743265446588E-2</v>
      </c>
      <c r="Q266" s="14">
        <f t="shared" ref="Q266" si="35">+C266-15018.5</f>
        <v>44845.328200000004</v>
      </c>
    </row>
    <row r="267" spans="1:17" x14ac:dyDescent="0.2">
      <c r="A267" s="92" t="s">
        <v>865</v>
      </c>
      <c r="B267" s="93" t="s">
        <v>115</v>
      </c>
      <c r="C267" s="94">
        <v>59995.642599999999</v>
      </c>
      <c r="D267" s="94">
        <v>5.9999999999999995E-4</v>
      </c>
      <c r="E267" s="3">
        <f t="shared" ref="E267" si="36">(C267-C$7)/C$8</f>
        <v>3701.0039653851354</v>
      </c>
      <c r="F267" s="5">
        <f t="shared" ref="F267" si="37">ROUND(2*E267,0)/2</f>
        <v>3701</v>
      </c>
      <c r="G267" s="3">
        <f t="shared" ref="G267" si="38">C267-(C$7+F267*C$8)</f>
        <v>1.1362800003553275E-2</v>
      </c>
      <c r="K267" s="3">
        <f t="shared" ref="K267" si="39">G267</f>
        <v>1.1362800003553275E-2</v>
      </c>
      <c r="O267" s="5">
        <f t="shared" ref="O267" ca="1" si="40">+C$11+C$12*F267</f>
        <v>1.0248722903818413E-2</v>
      </c>
      <c r="Q267" s="14">
        <f t="shared" ref="Q267" si="41">+C267-15018.5</f>
        <v>44977.142599999999</v>
      </c>
    </row>
    <row r="268" spans="1:17" x14ac:dyDescent="0.2">
      <c r="A268" s="23"/>
      <c r="B268" s="46"/>
      <c r="C268" s="47"/>
      <c r="D268" s="47"/>
    </row>
    <row r="269" spans="1:17" x14ac:dyDescent="0.2">
      <c r="A269" s="23"/>
      <c r="B269" s="46"/>
      <c r="C269" s="47"/>
      <c r="D269" s="47"/>
    </row>
    <row r="270" spans="1:17" x14ac:dyDescent="0.2">
      <c r="A270" s="23"/>
      <c r="B270" s="46"/>
      <c r="C270" s="47"/>
      <c r="D270" s="47"/>
    </row>
    <row r="271" spans="1:17" x14ac:dyDescent="0.2">
      <c r="A271" s="23"/>
      <c r="B271" s="46"/>
      <c r="C271" s="47"/>
      <c r="D271" s="47"/>
    </row>
    <row r="272" spans="1:17" x14ac:dyDescent="0.2">
      <c r="A272" s="23"/>
      <c r="B272" s="46"/>
      <c r="C272" s="47"/>
      <c r="D272" s="47"/>
    </row>
    <row r="273" spans="1:4" x14ac:dyDescent="0.2">
      <c r="A273" s="23"/>
      <c r="B273" s="46"/>
      <c r="C273" s="47"/>
      <c r="D273" s="47"/>
    </row>
    <row r="274" spans="1:4" x14ac:dyDescent="0.2">
      <c r="A274" s="23"/>
      <c r="B274" s="46"/>
      <c r="C274" s="47"/>
      <c r="D274" s="47"/>
    </row>
    <row r="275" spans="1:4" x14ac:dyDescent="0.2">
      <c r="A275" s="23"/>
      <c r="B275" s="46"/>
      <c r="C275" s="47"/>
      <c r="D275" s="47"/>
    </row>
    <row r="276" spans="1:4" x14ac:dyDescent="0.2">
      <c r="A276" s="23"/>
      <c r="B276" s="46"/>
      <c r="C276" s="47"/>
      <c r="D276" s="47"/>
    </row>
    <row r="277" spans="1:4" x14ac:dyDescent="0.2">
      <c r="A277" s="23"/>
      <c r="B277" s="46"/>
      <c r="C277" s="47"/>
      <c r="D277" s="47"/>
    </row>
    <row r="278" spans="1:4" x14ac:dyDescent="0.2">
      <c r="A278" s="23"/>
      <c r="B278" s="46"/>
      <c r="C278" s="47"/>
      <c r="D278" s="47"/>
    </row>
    <row r="279" spans="1:4" x14ac:dyDescent="0.2">
      <c r="A279" s="23"/>
      <c r="B279" s="46"/>
      <c r="C279" s="47"/>
      <c r="D279" s="47"/>
    </row>
    <row r="280" spans="1:4" x14ac:dyDescent="0.2">
      <c r="A280" s="23"/>
      <c r="B280" s="46"/>
      <c r="C280" s="47"/>
      <c r="D280" s="47"/>
    </row>
    <row r="281" spans="1:4" x14ac:dyDescent="0.2">
      <c r="A281" s="23"/>
      <c r="B281" s="46"/>
      <c r="C281" s="47"/>
      <c r="D281" s="47"/>
    </row>
    <row r="282" spans="1:4" x14ac:dyDescent="0.2">
      <c r="A282" s="23"/>
      <c r="B282" s="46"/>
      <c r="C282" s="47"/>
      <c r="D282" s="47"/>
    </row>
    <row r="283" spans="1:4" x14ac:dyDescent="0.2">
      <c r="A283" s="23"/>
      <c r="B283" s="46"/>
      <c r="C283" s="47"/>
      <c r="D283" s="47"/>
    </row>
    <row r="284" spans="1:4" x14ac:dyDescent="0.2">
      <c r="A284" s="23"/>
      <c r="B284" s="46"/>
      <c r="C284" s="47"/>
      <c r="D284" s="47"/>
    </row>
    <row r="285" spans="1:4" x14ac:dyDescent="0.2">
      <c r="A285" s="23"/>
      <c r="B285" s="46"/>
      <c r="C285" s="47"/>
      <c r="D285" s="47"/>
    </row>
    <row r="286" spans="1:4" x14ac:dyDescent="0.2">
      <c r="A286" s="23"/>
      <c r="B286" s="46"/>
      <c r="C286" s="47"/>
      <c r="D286" s="47"/>
    </row>
    <row r="287" spans="1:4" x14ac:dyDescent="0.2">
      <c r="A287" s="23"/>
      <c r="B287" s="46"/>
      <c r="C287" s="47"/>
      <c r="D287" s="47"/>
    </row>
    <row r="288" spans="1:4" x14ac:dyDescent="0.2">
      <c r="A288" s="23"/>
      <c r="B288" s="46"/>
      <c r="C288" s="47"/>
      <c r="D288" s="47"/>
    </row>
    <row r="289" spans="1:4" x14ac:dyDescent="0.2">
      <c r="A289" s="23"/>
      <c r="B289" s="46"/>
      <c r="C289" s="47"/>
      <c r="D289" s="47"/>
    </row>
    <row r="290" spans="1:4" x14ac:dyDescent="0.2">
      <c r="A290" s="23"/>
      <c r="B290" s="46"/>
      <c r="C290" s="47"/>
      <c r="D290" s="47"/>
    </row>
    <row r="291" spans="1:4" x14ac:dyDescent="0.2">
      <c r="A291" s="23"/>
      <c r="B291" s="46"/>
      <c r="C291" s="47"/>
      <c r="D291" s="47"/>
    </row>
    <row r="292" spans="1:4" x14ac:dyDescent="0.2">
      <c r="A292" s="23"/>
      <c r="B292" s="46"/>
      <c r="C292" s="47"/>
      <c r="D292" s="47"/>
    </row>
    <row r="293" spans="1:4" x14ac:dyDescent="0.2">
      <c r="A293" s="23"/>
      <c r="B293" s="46"/>
      <c r="C293" s="47"/>
      <c r="D293" s="47"/>
    </row>
    <row r="294" spans="1:4" x14ac:dyDescent="0.2">
      <c r="A294" s="23"/>
      <c r="B294" s="46"/>
      <c r="C294" s="47"/>
      <c r="D294" s="47"/>
    </row>
    <row r="295" spans="1:4" x14ac:dyDescent="0.2">
      <c r="A295" s="23"/>
      <c r="B295" s="46"/>
      <c r="C295" s="47"/>
      <c r="D295" s="47"/>
    </row>
    <row r="296" spans="1:4" x14ac:dyDescent="0.2">
      <c r="A296" s="23"/>
      <c r="B296" s="46"/>
      <c r="C296" s="47"/>
      <c r="D296" s="47"/>
    </row>
    <row r="297" spans="1:4" x14ac:dyDescent="0.2">
      <c r="A297" s="23"/>
      <c r="B297" s="46"/>
      <c r="C297" s="47"/>
      <c r="D297" s="47"/>
    </row>
    <row r="298" spans="1:4" x14ac:dyDescent="0.2">
      <c r="A298" s="23"/>
      <c r="B298" s="46"/>
      <c r="C298" s="47"/>
      <c r="D298" s="47"/>
    </row>
    <row r="299" spans="1:4" x14ac:dyDescent="0.2">
      <c r="A299" s="23"/>
      <c r="B299" s="46"/>
      <c r="C299" s="47"/>
      <c r="D299" s="47"/>
    </row>
    <row r="300" spans="1:4" x14ac:dyDescent="0.2">
      <c r="A300" s="23"/>
      <c r="B300" s="46"/>
      <c r="C300" s="47"/>
      <c r="D300" s="47"/>
    </row>
    <row r="301" spans="1:4" x14ac:dyDescent="0.2">
      <c r="A301" s="23"/>
      <c r="B301" s="46"/>
      <c r="C301" s="47"/>
      <c r="D301" s="47"/>
    </row>
    <row r="302" spans="1:4" x14ac:dyDescent="0.2">
      <c r="A302" s="23"/>
      <c r="B302" s="46"/>
      <c r="C302" s="47"/>
      <c r="D302" s="47"/>
    </row>
    <row r="303" spans="1:4" x14ac:dyDescent="0.2">
      <c r="A303" s="23"/>
      <c r="B303" s="46"/>
      <c r="C303" s="47"/>
      <c r="D303" s="47"/>
    </row>
    <row r="304" spans="1:4" x14ac:dyDescent="0.2">
      <c r="A304" s="23"/>
      <c r="B304" s="46"/>
      <c r="C304" s="47"/>
      <c r="D304" s="47"/>
    </row>
    <row r="305" spans="1:4" x14ac:dyDescent="0.2">
      <c r="A305" s="23"/>
      <c r="B305" s="46"/>
      <c r="C305" s="47"/>
      <c r="D305" s="47"/>
    </row>
    <row r="306" spans="1:4" x14ac:dyDescent="0.2">
      <c r="A306" s="23"/>
      <c r="B306" s="46"/>
      <c r="C306" s="47"/>
      <c r="D306" s="47"/>
    </row>
    <row r="307" spans="1:4" x14ac:dyDescent="0.2">
      <c r="A307" s="23"/>
      <c r="B307" s="46"/>
      <c r="C307" s="47"/>
      <c r="D307" s="47"/>
    </row>
    <row r="308" spans="1:4" x14ac:dyDescent="0.2">
      <c r="A308" s="23"/>
      <c r="B308" s="46"/>
      <c r="C308" s="47"/>
      <c r="D308" s="47"/>
    </row>
    <row r="309" spans="1:4" x14ac:dyDescent="0.2">
      <c r="A309" s="23"/>
      <c r="B309" s="46"/>
      <c r="C309" s="47"/>
      <c r="D309" s="47"/>
    </row>
    <row r="310" spans="1:4" x14ac:dyDescent="0.2">
      <c r="A310" s="23"/>
      <c r="B310" s="46"/>
      <c r="C310" s="47"/>
      <c r="D310" s="47"/>
    </row>
    <row r="311" spans="1:4" x14ac:dyDescent="0.2">
      <c r="A311" s="23"/>
      <c r="B311" s="46"/>
      <c r="C311" s="47"/>
      <c r="D311" s="47"/>
    </row>
    <row r="312" spans="1:4" x14ac:dyDescent="0.2">
      <c r="A312" s="23"/>
      <c r="B312" s="46"/>
      <c r="C312" s="47"/>
      <c r="D312" s="47"/>
    </row>
    <row r="313" spans="1:4" x14ac:dyDescent="0.2">
      <c r="A313" s="23"/>
      <c r="B313" s="46"/>
      <c r="C313" s="47"/>
      <c r="D313" s="47"/>
    </row>
    <row r="314" spans="1:4" x14ac:dyDescent="0.2">
      <c r="A314" s="23"/>
      <c r="B314" s="46"/>
      <c r="C314" s="47"/>
      <c r="D314" s="47"/>
    </row>
    <row r="315" spans="1:4" x14ac:dyDescent="0.2">
      <c r="A315" s="23"/>
      <c r="B315" s="46"/>
      <c r="C315" s="47"/>
      <c r="D315" s="47"/>
    </row>
    <row r="316" spans="1:4" x14ac:dyDescent="0.2">
      <c r="A316" s="23"/>
      <c r="B316" s="46"/>
      <c r="C316" s="47"/>
      <c r="D316" s="47"/>
    </row>
    <row r="317" spans="1:4" x14ac:dyDescent="0.2">
      <c r="A317" s="23"/>
      <c r="B317" s="46"/>
      <c r="C317" s="47"/>
      <c r="D317" s="47"/>
    </row>
    <row r="318" spans="1:4" x14ac:dyDescent="0.2">
      <c r="A318" s="23"/>
      <c r="B318" s="46"/>
      <c r="C318" s="47"/>
      <c r="D318" s="47"/>
    </row>
    <row r="319" spans="1:4" x14ac:dyDescent="0.2">
      <c r="A319" s="23"/>
      <c r="B319" s="46"/>
      <c r="C319" s="47"/>
      <c r="D319" s="47"/>
    </row>
    <row r="320" spans="1:4" x14ac:dyDescent="0.2">
      <c r="A320" s="23"/>
      <c r="B320" s="46"/>
      <c r="C320" s="47"/>
      <c r="D320" s="47"/>
    </row>
    <row r="321" spans="1:4" x14ac:dyDescent="0.2">
      <c r="A321" s="23"/>
      <c r="B321" s="46"/>
      <c r="C321" s="47"/>
      <c r="D321" s="47"/>
    </row>
    <row r="322" spans="1:4" x14ac:dyDescent="0.2">
      <c r="A322" s="23"/>
      <c r="B322" s="46"/>
      <c r="C322" s="47"/>
      <c r="D322" s="47"/>
    </row>
    <row r="323" spans="1:4" x14ac:dyDescent="0.2">
      <c r="A323" s="23"/>
      <c r="B323" s="46"/>
      <c r="C323" s="47"/>
      <c r="D323" s="47"/>
    </row>
    <row r="324" spans="1:4" x14ac:dyDescent="0.2">
      <c r="A324" s="23"/>
      <c r="B324" s="46"/>
      <c r="C324" s="47"/>
      <c r="D324" s="47"/>
    </row>
    <row r="325" spans="1:4" x14ac:dyDescent="0.2">
      <c r="A325" s="23"/>
      <c r="B325" s="46"/>
      <c r="C325" s="47"/>
      <c r="D325" s="47"/>
    </row>
    <row r="326" spans="1:4" x14ac:dyDescent="0.2">
      <c r="A326" s="23"/>
      <c r="B326" s="46"/>
      <c r="C326" s="47"/>
      <c r="D326" s="47"/>
    </row>
    <row r="327" spans="1:4" x14ac:dyDescent="0.2">
      <c r="A327" s="23"/>
      <c r="B327" s="46"/>
      <c r="C327" s="47"/>
      <c r="D327" s="47"/>
    </row>
    <row r="328" spans="1:4" x14ac:dyDescent="0.2">
      <c r="A328" s="23"/>
      <c r="B328" s="46"/>
      <c r="C328" s="47"/>
      <c r="D328" s="47"/>
    </row>
    <row r="329" spans="1:4" x14ac:dyDescent="0.2">
      <c r="A329" s="23"/>
      <c r="B329" s="67"/>
      <c r="C329" s="33"/>
      <c r="D329" s="33"/>
    </row>
    <row r="330" spans="1:4" x14ac:dyDescent="0.2">
      <c r="A330" s="23"/>
      <c r="B330" s="67"/>
      <c r="C330" s="33"/>
      <c r="D330" s="33"/>
    </row>
    <row r="331" spans="1:4" x14ac:dyDescent="0.2">
      <c r="A331" s="23"/>
      <c r="B331" s="67"/>
      <c r="C331" s="33"/>
      <c r="D331" s="33"/>
    </row>
    <row r="332" spans="1:4" x14ac:dyDescent="0.2">
      <c r="A332" s="23"/>
      <c r="B332" s="67"/>
      <c r="C332" s="33"/>
      <c r="D332" s="33"/>
    </row>
    <row r="333" spans="1:4" x14ac:dyDescent="0.2">
      <c r="A333" s="23"/>
      <c r="B333" s="67"/>
      <c r="C333" s="33"/>
      <c r="D333" s="33"/>
    </row>
    <row r="334" spans="1:4" x14ac:dyDescent="0.2">
      <c r="A334" s="23"/>
      <c r="B334" s="67"/>
      <c r="C334" s="33"/>
      <c r="D334" s="33"/>
    </row>
    <row r="335" spans="1:4" x14ac:dyDescent="0.2">
      <c r="A335" s="23"/>
      <c r="B335" s="67"/>
      <c r="C335" s="33"/>
      <c r="D335" s="33"/>
    </row>
    <row r="336" spans="1:4" x14ac:dyDescent="0.2">
      <c r="A336" s="23"/>
      <c r="B336" s="67"/>
      <c r="C336" s="33"/>
      <c r="D336" s="33"/>
    </row>
    <row r="337" spans="1:4" x14ac:dyDescent="0.2">
      <c r="A337" s="23"/>
      <c r="B337" s="67"/>
      <c r="C337" s="33"/>
      <c r="D337" s="33"/>
    </row>
    <row r="338" spans="1:4" x14ac:dyDescent="0.2">
      <c r="A338" s="23"/>
      <c r="B338" s="67"/>
      <c r="C338" s="33"/>
      <c r="D338" s="33"/>
    </row>
    <row r="339" spans="1:4" x14ac:dyDescent="0.2">
      <c r="A339" s="23"/>
      <c r="B339" s="67"/>
      <c r="C339" s="33"/>
      <c r="D339" s="33"/>
    </row>
    <row r="340" spans="1:4" x14ac:dyDescent="0.2">
      <c r="A340" s="23"/>
      <c r="B340" s="67"/>
      <c r="C340" s="33"/>
      <c r="D340" s="33"/>
    </row>
    <row r="341" spans="1:4" x14ac:dyDescent="0.2">
      <c r="A341" s="23"/>
      <c r="B341" s="67"/>
      <c r="C341" s="33"/>
      <c r="D341" s="33"/>
    </row>
    <row r="342" spans="1:4" x14ac:dyDescent="0.2">
      <c r="A342" s="23"/>
      <c r="B342" s="67"/>
      <c r="C342" s="33"/>
      <c r="D342" s="33"/>
    </row>
    <row r="343" spans="1:4" x14ac:dyDescent="0.2">
      <c r="A343" s="23"/>
      <c r="B343" s="67"/>
      <c r="C343" s="33"/>
      <c r="D343" s="33"/>
    </row>
    <row r="344" spans="1:4" x14ac:dyDescent="0.2">
      <c r="A344" s="23"/>
      <c r="B344" s="67"/>
      <c r="C344" s="33"/>
      <c r="D344" s="33"/>
    </row>
    <row r="345" spans="1:4" x14ac:dyDescent="0.2">
      <c r="A345" s="23"/>
      <c r="B345" s="67"/>
      <c r="C345" s="33"/>
      <c r="D345" s="33"/>
    </row>
    <row r="346" spans="1:4" x14ac:dyDescent="0.2">
      <c r="A346" s="23"/>
      <c r="B346" s="67"/>
      <c r="C346" s="33"/>
      <c r="D346" s="33"/>
    </row>
    <row r="347" spans="1:4" x14ac:dyDescent="0.2">
      <c r="A347" s="23"/>
      <c r="B347" s="67"/>
      <c r="C347" s="33"/>
      <c r="D347" s="33"/>
    </row>
    <row r="348" spans="1:4" x14ac:dyDescent="0.2">
      <c r="A348" s="23"/>
      <c r="B348" s="67"/>
      <c r="C348" s="33"/>
      <c r="D348" s="33"/>
    </row>
    <row r="349" spans="1:4" x14ac:dyDescent="0.2">
      <c r="A349" s="23"/>
      <c r="B349" s="67"/>
      <c r="C349" s="33"/>
      <c r="D349" s="33"/>
    </row>
    <row r="350" spans="1:4" x14ac:dyDescent="0.2">
      <c r="A350" s="23"/>
      <c r="B350" s="67"/>
      <c r="C350" s="33"/>
      <c r="D350" s="33"/>
    </row>
    <row r="351" spans="1:4" x14ac:dyDescent="0.2">
      <c r="A351" s="23"/>
      <c r="B351" s="67"/>
      <c r="C351" s="33"/>
      <c r="D351" s="33"/>
    </row>
    <row r="352" spans="1:4" x14ac:dyDescent="0.2">
      <c r="A352" s="23"/>
      <c r="B352" s="67"/>
      <c r="C352" s="33"/>
      <c r="D352" s="33"/>
    </row>
    <row r="353" spans="1:4" x14ac:dyDescent="0.2">
      <c r="A353" s="23"/>
      <c r="B353" s="67"/>
      <c r="C353" s="33"/>
      <c r="D353" s="33"/>
    </row>
    <row r="354" spans="1:4" x14ac:dyDescent="0.2">
      <c r="A354" s="23"/>
      <c r="B354" s="67"/>
      <c r="C354" s="33"/>
      <c r="D354" s="33"/>
    </row>
    <row r="355" spans="1:4" x14ac:dyDescent="0.2">
      <c r="A355" s="23"/>
      <c r="B355" s="67"/>
      <c r="C355" s="33"/>
      <c r="D355" s="33"/>
    </row>
    <row r="356" spans="1:4" x14ac:dyDescent="0.2">
      <c r="A356" s="23"/>
      <c r="B356" s="67"/>
      <c r="C356" s="33"/>
      <c r="D356" s="33"/>
    </row>
    <row r="357" spans="1:4" x14ac:dyDescent="0.2">
      <c r="A357" s="23"/>
      <c r="B357" s="67"/>
      <c r="C357" s="33"/>
      <c r="D357" s="33"/>
    </row>
    <row r="358" spans="1:4" x14ac:dyDescent="0.2">
      <c r="A358" s="23"/>
      <c r="B358" s="67"/>
      <c r="C358" s="33"/>
      <c r="D358" s="33"/>
    </row>
    <row r="359" spans="1:4" x14ac:dyDescent="0.2">
      <c r="A359" s="23"/>
      <c r="B359" s="67"/>
      <c r="C359" s="33"/>
      <c r="D359" s="33"/>
    </row>
    <row r="360" spans="1:4" x14ac:dyDescent="0.2">
      <c r="A360" s="23"/>
      <c r="B360" s="67"/>
      <c r="C360" s="33"/>
      <c r="D360" s="33"/>
    </row>
    <row r="361" spans="1:4" x14ac:dyDescent="0.2">
      <c r="A361" s="23"/>
      <c r="B361" s="67"/>
      <c r="C361" s="33"/>
      <c r="D361" s="33"/>
    </row>
    <row r="362" spans="1:4" x14ac:dyDescent="0.2">
      <c r="A362" s="23"/>
      <c r="B362" s="67"/>
      <c r="C362" s="33"/>
      <c r="D362" s="33"/>
    </row>
    <row r="363" spans="1:4" x14ac:dyDescent="0.2">
      <c r="A363" s="23"/>
      <c r="B363" s="67"/>
      <c r="C363" s="33"/>
      <c r="D363" s="33"/>
    </row>
    <row r="364" spans="1:4" x14ac:dyDescent="0.2">
      <c r="A364" s="23"/>
      <c r="B364" s="67"/>
      <c r="C364" s="33"/>
      <c r="D364" s="33"/>
    </row>
    <row r="365" spans="1:4" x14ac:dyDescent="0.2">
      <c r="A365" s="23"/>
      <c r="B365" s="67"/>
      <c r="C365" s="33"/>
      <c r="D365" s="33"/>
    </row>
    <row r="366" spans="1:4" x14ac:dyDescent="0.2">
      <c r="A366" s="23"/>
      <c r="B366" s="67"/>
      <c r="C366" s="33"/>
      <c r="D366" s="33"/>
    </row>
    <row r="367" spans="1:4" x14ac:dyDescent="0.2">
      <c r="A367" s="23"/>
      <c r="B367" s="67"/>
      <c r="C367" s="33"/>
      <c r="D367" s="33"/>
    </row>
    <row r="368" spans="1:4" x14ac:dyDescent="0.2">
      <c r="A368" s="23"/>
      <c r="B368" s="67"/>
      <c r="C368" s="33"/>
      <c r="D368" s="33"/>
    </row>
    <row r="369" spans="1:4" x14ac:dyDescent="0.2">
      <c r="A369" s="23"/>
      <c r="B369" s="67"/>
      <c r="C369" s="33"/>
      <c r="D369" s="33"/>
    </row>
    <row r="370" spans="1:4" x14ac:dyDescent="0.2">
      <c r="A370" s="23"/>
      <c r="B370" s="67"/>
      <c r="C370" s="33"/>
      <c r="D370" s="33"/>
    </row>
    <row r="371" spans="1:4" x14ac:dyDescent="0.2">
      <c r="A371" s="23"/>
      <c r="B371" s="67"/>
      <c r="C371" s="33"/>
      <c r="D371" s="33"/>
    </row>
    <row r="372" spans="1:4" x14ac:dyDescent="0.2">
      <c r="A372" s="23"/>
      <c r="B372" s="67"/>
      <c r="C372" s="33"/>
      <c r="D372" s="33"/>
    </row>
    <row r="373" spans="1:4" x14ac:dyDescent="0.2">
      <c r="A373" s="23"/>
      <c r="B373" s="67"/>
      <c r="C373" s="33"/>
      <c r="D373" s="33"/>
    </row>
    <row r="374" spans="1:4" x14ac:dyDescent="0.2">
      <c r="A374" s="23"/>
      <c r="B374" s="67"/>
      <c r="C374" s="33"/>
      <c r="D374" s="33"/>
    </row>
    <row r="375" spans="1:4" x14ac:dyDescent="0.2">
      <c r="A375" s="23"/>
      <c r="B375" s="67"/>
      <c r="C375" s="33"/>
      <c r="D375" s="33"/>
    </row>
    <row r="376" spans="1:4" x14ac:dyDescent="0.2">
      <c r="A376" s="23"/>
      <c r="B376" s="67"/>
      <c r="C376" s="33"/>
      <c r="D376" s="33"/>
    </row>
    <row r="377" spans="1:4" x14ac:dyDescent="0.2">
      <c r="A377" s="23"/>
      <c r="B377" s="67"/>
      <c r="C377" s="33"/>
      <c r="D377" s="33"/>
    </row>
    <row r="378" spans="1:4" x14ac:dyDescent="0.2">
      <c r="A378" s="23"/>
      <c r="B378" s="67"/>
      <c r="C378" s="33"/>
      <c r="D378" s="33"/>
    </row>
    <row r="379" spans="1:4" x14ac:dyDescent="0.2">
      <c r="A379" s="23"/>
      <c r="B379" s="67"/>
      <c r="C379" s="33"/>
      <c r="D379" s="33"/>
    </row>
    <row r="380" spans="1:4" x14ac:dyDescent="0.2">
      <c r="A380" s="23"/>
      <c r="B380" s="67"/>
      <c r="C380" s="33"/>
      <c r="D380" s="33"/>
    </row>
    <row r="381" spans="1:4" x14ac:dyDescent="0.2">
      <c r="A381" s="23"/>
      <c r="B381" s="67"/>
      <c r="C381" s="33"/>
      <c r="D381" s="33"/>
    </row>
    <row r="382" spans="1:4" x14ac:dyDescent="0.2">
      <c r="A382" s="23"/>
      <c r="B382" s="67"/>
      <c r="C382" s="33"/>
      <c r="D382" s="33"/>
    </row>
    <row r="383" spans="1:4" x14ac:dyDescent="0.2">
      <c r="A383" s="23"/>
      <c r="B383" s="67"/>
      <c r="C383" s="33"/>
      <c r="D383" s="33"/>
    </row>
    <row r="384" spans="1:4" x14ac:dyDescent="0.2">
      <c r="A384" s="23"/>
      <c r="B384" s="67"/>
      <c r="C384" s="33"/>
      <c r="D384" s="33"/>
    </row>
    <row r="385" spans="1:4" x14ac:dyDescent="0.2">
      <c r="A385" s="23"/>
      <c r="B385" s="67"/>
      <c r="C385" s="33"/>
      <c r="D385" s="33"/>
    </row>
    <row r="386" spans="1:4" x14ac:dyDescent="0.2">
      <c r="A386" s="23"/>
      <c r="B386" s="67"/>
      <c r="C386" s="33"/>
      <c r="D386" s="33"/>
    </row>
    <row r="387" spans="1:4" x14ac:dyDescent="0.2">
      <c r="A387" s="23"/>
      <c r="B387" s="67"/>
      <c r="C387" s="33"/>
      <c r="D387" s="33"/>
    </row>
    <row r="388" spans="1:4" x14ac:dyDescent="0.2">
      <c r="A388" s="23"/>
      <c r="B388" s="67"/>
      <c r="C388" s="33"/>
      <c r="D388" s="33"/>
    </row>
    <row r="389" spans="1:4" x14ac:dyDescent="0.2">
      <c r="A389" s="23"/>
      <c r="B389" s="67"/>
      <c r="C389" s="33"/>
      <c r="D389" s="33"/>
    </row>
    <row r="390" spans="1:4" x14ac:dyDescent="0.2">
      <c r="A390" s="23"/>
      <c r="B390" s="67"/>
      <c r="C390" s="33"/>
      <c r="D390" s="33"/>
    </row>
    <row r="391" spans="1:4" x14ac:dyDescent="0.2">
      <c r="A391" s="23"/>
      <c r="B391" s="67"/>
      <c r="C391" s="33"/>
      <c r="D391" s="33"/>
    </row>
    <row r="392" spans="1:4" x14ac:dyDescent="0.2">
      <c r="A392" s="23"/>
      <c r="B392" s="67"/>
      <c r="C392" s="33"/>
      <c r="D392" s="33"/>
    </row>
    <row r="393" spans="1:4" x14ac:dyDescent="0.2">
      <c r="A393" s="23"/>
      <c r="B393" s="67"/>
      <c r="C393" s="33"/>
      <c r="D393" s="33"/>
    </row>
    <row r="394" spans="1:4" x14ac:dyDescent="0.2">
      <c r="A394" s="23"/>
      <c r="B394" s="67"/>
      <c r="C394" s="33"/>
      <c r="D394" s="33"/>
    </row>
    <row r="395" spans="1:4" x14ac:dyDescent="0.2">
      <c r="A395" s="23"/>
      <c r="B395" s="67"/>
      <c r="C395" s="33"/>
      <c r="D395" s="33"/>
    </row>
    <row r="396" spans="1:4" x14ac:dyDescent="0.2">
      <c r="A396" s="23"/>
      <c r="B396" s="67"/>
      <c r="C396" s="33"/>
      <c r="D396" s="33"/>
    </row>
    <row r="397" spans="1:4" x14ac:dyDescent="0.2">
      <c r="A397" s="23"/>
      <c r="B397" s="67"/>
      <c r="C397" s="33"/>
      <c r="D397" s="33"/>
    </row>
    <row r="398" spans="1:4" x14ac:dyDescent="0.2">
      <c r="A398" s="23"/>
      <c r="B398" s="67"/>
      <c r="C398" s="33"/>
      <c r="D398" s="33"/>
    </row>
    <row r="399" spans="1:4" x14ac:dyDescent="0.2">
      <c r="A399" s="23"/>
      <c r="B399" s="67"/>
      <c r="C399" s="33"/>
      <c r="D399" s="33"/>
    </row>
    <row r="400" spans="1:4" x14ac:dyDescent="0.2">
      <c r="A400" s="23"/>
      <c r="B400" s="67"/>
      <c r="C400" s="33"/>
      <c r="D400" s="33"/>
    </row>
    <row r="401" spans="1:4" x14ac:dyDescent="0.2">
      <c r="A401" s="23"/>
      <c r="B401" s="67"/>
      <c r="C401" s="33"/>
      <c r="D401" s="33"/>
    </row>
    <row r="402" spans="1:4" x14ac:dyDescent="0.2">
      <c r="A402" s="23"/>
      <c r="B402" s="67"/>
      <c r="C402" s="33"/>
      <c r="D402" s="33"/>
    </row>
    <row r="403" spans="1:4" x14ac:dyDescent="0.2">
      <c r="A403" s="23"/>
      <c r="B403" s="67"/>
      <c r="C403" s="33"/>
      <c r="D403" s="33"/>
    </row>
    <row r="404" spans="1:4" x14ac:dyDescent="0.2">
      <c r="A404" s="23"/>
      <c r="B404" s="67"/>
      <c r="C404" s="33"/>
      <c r="D404" s="33"/>
    </row>
    <row r="405" spans="1:4" x14ac:dyDescent="0.2">
      <c r="A405" s="23"/>
      <c r="B405" s="67"/>
      <c r="C405" s="33"/>
      <c r="D405" s="33"/>
    </row>
    <row r="406" spans="1:4" x14ac:dyDescent="0.2">
      <c r="A406" s="23"/>
      <c r="B406" s="67"/>
      <c r="C406" s="33"/>
      <c r="D406" s="33"/>
    </row>
    <row r="407" spans="1:4" x14ac:dyDescent="0.2">
      <c r="A407" s="23"/>
      <c r="B407" s="67"/>
      <c r="C407" s="33"/>
      <c r="D407" s="33"/>
    </row>
    <row r="408" spans="1:4" x14ac:dyDescent="0.2">
      <c r="A408" s="23"/>
      <c r="B408" s="67"/>
      <c r="C408" s="33"/>
      <c r="D408" s="33"/>
    </row>
    <row r="409" spans="1:4" x14ac:dyDescent="0.2">
      <c r="A409" s="23"/>
      <c r="B409" s="67"/>
      <c r="C409" s="33"/>
      <c r="D409" s="33"/>
    </row>
    <row r="410" spans="1:4" x14ac:dyDescent="0.2">
      <c r="A410" s="23"/>
      <c r="B410" s="67"/>
      <c r="C410" s="33"/>
      <c r="D410" s="33"/>
    </row>
    <row r="411" spans="1:4" x14ac:dyDescent="0.2">
      <c r="A411" s="23"/>
      <c r="B411" s="67"/>
      <c r="C411" s="33"/>
      <c r="D411" s="33"/>
    </row>
    <row r="412" spans="1:4" x14ac:dyDescent="0.2">
      <c r="A412" s="23"/>
      <c r="B412" s="67"/>
      <c r="C412" s="33"/>
      <c r="D412" s="33"/>
    </row>
    <row r="413" spans="1:4" x14ac:dyDescent="0.2">
      <c r="A413" s="23"/>
      <c r="B413" s="67"/>
      <c r="C413" s="33"/>
      <c r="D413" s="33"/>
    </row>
    <row r="414" spans="1:4" x14ac:dyDescent="0.2">
      <c r="A414" s="23"/>
      <c r="B414" s="67"/>
      <c r="C414" s="33"/>
      <c r="D414" s="33"/>
    </row>
    <row r="415" spans="1:4" x14ac:dyDescent="0.2">
      <c r="A415" s="23"/>
      <c r="B415" s="67"/>
      <c r="C415" s="33"/>
      <c r="D415" s="33"/>
    </row>
    <row r="416" spans="1:4" x14ac:dyDescent="0.2">
      <c r="A416" s="23"/>
      <c r="B416" s="67"/>
      <c r="C416" s="33"/>
      <c r="D416" s="33"/>
    </row>
    <row r="417" spans="1:4" x14ac:dyDescent="0.2">
      <c r="A417" s="23"/>
      <c r="B417" s="67"/>
      <c r="C417" s="33"/>
      <c r="D417" s="33"/>
    </row>
    <row r="418" spans="1:4" x14ac:dyDescent="0.2">
      <c r="A418" s="23"/>
      <c r="B418" s="67"/>
      <c r="C418" s="33"/>
      <c r="D418" s="33"/>
    </row>
    <row r="419" spans="1:4" x14ac:dyDescent="0.2">
      <c r="A419" s="23"/>
      <c r="B419" s="67"/>
      <c r="C419" s="33"/>
      <c r="D419" s="33"/>
    </row>
    <row r="420" spans="1:4" x14ac:dyDescent="0.2">
      <c r="A420" s="23"/>
      <c r="B420" s="67"/>
      <c r="C420" s="33"/>
      <c r="D420" s="33"/>
    </row>
    <row r="421" spans="1:4" x14ac:dyDescent="0.2">
      <c r="A421" s="23"/>
      <c r="B421" s="67"/>
      <c r="C421" s="33"/>
      <c r="D421" s="33"/>
    </row>
    <row r="422" spans="1:4" x14ac:dyDescent="0.2">
      <c r="A422" s="23"/>
      <c r="B422" s="67"/>
      <c r="C422" s="33"/>
      <c r="D422" s="33"/>
    </row>
    <row r="423" spans="1:4" x14ac:dyDescent="0.2">
      <c r="A423" s="23"/>
      <c r="B423" s="67"/>
      <c r="C423" s="33"/>
      <c r="D423" s="33"/>
    </row>
    <row r="424" spans="1:4" x14ac:dyDescent="0.2">
      <c r="A424" s="23"/>
      <c r="B424" s="67"/>
      <c r="C424" s="33"/>
      <c r="D424" s="33"/>
    </row>
    <row r="425" spans="1:4" x14ac:dyDescent="0.2">
      <c r="A425" s="23"/>
      <c r="B425" s="67"/>
      <c r="C425" s="33"/>
      <c r="D425" s="33"/>
    </row>
    <row r="426" spans="1:4" x14ac:dyDescent="0.2">
      <c r="A426" s="23"/>
      <c r="B426" s="67"/>
      <c r="C426" s="33"/>
      <c r="D426" s="33"/>
    </row>
    <row r="427" spans="1:4" x14ac:dyDescent="0.2">
      <c r="A427" s="23"/>
      <c r="B427" s="67"/>
      <c r="C427" s="33"/>
      <c r="D427" s="33"/>
    </row>
    <row r="428" spans="1:4" x14ac:dyDescent="0.2">
      <c r="A428" s="23"/>
      <c r="C428" s="33"/>
      <c r="D428" s="33"/>
    </row>
    <row r="429" spans="1:4" x14ac:dyDescent="0.2">
      <c r="A429" s="23"/>
      <c r="C429" s="33"/>
      <c r="D429" s="33"/>
    </row>
    <row r="430" spans="1:4" x14ac:dyDescent="0.2">
      <c r="A430" s="23"/>
      <c r="C430" s="33"/>
      <c r="D430" s="33"/>
    </row>
    <row r="431" spans="1:4" x14ac:dyDescent="0.2">
      <c r="A431" s="23"/>
      <c r="C431" s="33"/>
      <c r="D431" s="33"/>
    </row>
    <row r="432" spans="1:4" x14ac:dyDescent="0.2">
      <c r="A432" s="23"/>
      <c r="C432" s="33"/>
      <c r="D432" s="33"/>
    </row>
    <row r="433" spans="1:4" x14ac:dyDescent="0.2">
      <c r="A433" s="23"/>
      <c r="C433" s="33"/>
      <c r="D433" s="33"/>
    </row>
    <row r="434" spans="1:4" x14ac:dyDescent="0.2">
      <c r="A434" s="23"/>
      <c r="C434" s="33"/>
      <c r="D434" s="33"/>
    </row>
    <row r="435" spans="1:4" x14ac:dyDescent="0.2">
      <c r="A435" s="23"/>
      <c r="C435" s="33"/>
      <c r="D435" s="33"/>
    </row>
    <row r="436" spans="1:4" x14ac:dyDescent="0.2">
      <c r="A436" s="23"/>
      <c r="C436" s="33"/>
      <c r="D436" s="33"/>
    </row>
    <row r="437" spans="1:4" x14ac:dyDescent="0.2">
      <c r="A437" s="23"/>
      <c r="C437" s="33"/>
      <c r="D437" s="33"/>
    </row>
    <row r="438" spans="1:4" x14ac:dyDescent="0.2">
      <c r="A438" s="23"/>
      <c r="C438" s="33"/>
      <c r="D438" s="33"/>
    </row>
    <row r="439" spans="1:4" x14ac:dyDescent="0.2">
      <c r="A439" s="23"/>
      <c r="C439" s="33"/>
      <c r="D439" s="33"/>
    </row>
    <row r="440" spans="1:4" x14ac:dyDescent="0.2">
      <c r="A440" s="23"/>
      <c r="C440" s="33"/>
      <c r="D440" s="33"/>
    </row>
    <row r="441" spans="1:4" x14ac:dyDescent="0.2">
      <c r="A441" s="23"/>
      <c r="C441" s="33"/>
      <c r="D441" s="33"/>
    </row>
    <row r="442" spans="1:4" x14ac:dyDescent="0.2">
      <c r="A442" s="23"/>
      <c r="C442" s="33"/>
      <c r="D442" s="33"/>
    </row>
    <row r="443" spans="1:4" x14ac:dyDescent="0.2">
      <c r="A443" s="23"/>
      <c r="C443" s="33"/>
      <c r="D443" s="33"/>
    </row>
    <row r="444" spans="1:4" x14ac:dyDescent="0.2">
      <c r="A444" s="23"/>
      <c r="C444" s="33"/>
      <c r="D444" s="33"/>
    </row>
    <row r="445" spans="1:4" x14ac:dyDescent="0.2">
      <c r="A445" s="23"/>
      <c r="C445" s="33"/>
      <c r="D445" s="33"/>
    </row>
    <row r="446" spans="1:4" x14ac:dyDescent="0.2">
      <c r="A446" s="23"/>
      <c r="C446" s="33"/>
      <c r="D446" s="33"/>
    </row>
    <row r="447" spans="1:4" x14ac:dyDescent="0.2">
      <c r="A447" s="23"/>
      <c r="C447" s="33"/>
      <c r="D447" s="33"/>
    </row>
    <row r="448" spans="1:4" x14ac:dyDescent="0.2">
      <c r="A448" s="23"/>
      <c r="C448" s="33"/>
      <c r="D448" s="33"/>
    </row>
    <row r="449" spans="1:4" x14ac:dyDescent="0.2">
      <c r="A449" s="23"/>
      <c r="C449" s="33"/>
      <c r="D449" s="33"/>
    </row>
    <row r="450" spans="1:4" x14ac:dyDescent="0.2">
      <c r="A450" s="23"/>
      <c r="C450" s="33"/>
      <c r="D450" s="33"/>
    </row>
    <row r="451" spans="1:4" x14ac:dyDescent="0.2">
      <c r="A451" s="23"/>
      <c r="C451" s="33"/>
      <c r="D451" s="33"/>
    </row>
    <row r="452" spans="1:4" x14ac:dyDescent="0.2">
      <c r="A452" s="23"/>
      <c r="C452" s="33"/>
      <c r="D452" s="33"/>
    </row>
    <row r="453" spans="1:4" x14ac:dyDescent="0.2">
      <c r="A453" s="23"/>
      <c r="C453" s="33"/>
      <c r="D453" s="33"/>
    </row>
    <row r="454" spans="1:4" x14ac:dyDescent="0.2">
      <c r="A454" s="23"/>
      <c r="C454" s="33"/>
      <c r="D454" s="33"/>
    </row>
    <row r="455" spans="1:4" x14ac:dyDescent="0.2">
      <c r="A455" s="23"/>
      <c r="C455" s="33"/>
      <c r="D455" s="33"/>
    </row>
    <row r="456" spans="1:4" x14ac:dyDescent="0.2">
      <c r="A456" s="23"/>
      <c r="C456" s="33"/>
      <c r="D456" s="33"/>
    </row>
    <row r="457" spans="1:4" x14ac:dyDescent="0.2">
      <c r="A457" s="23"/>
      <c r="C457" s="33"/>
      <c r="D457" s="33"/>
    </row>
    <row r="458" spans="1:4" x14ac:dyDescent="0.2">
      <c r="A458" s="23"/>
      <c r="C458" s="33"/>
      <c r="D458" s="33"/>
    </row>
    <row r="459" spans="1:4" x14ac:dyDescent="0.2">
      <c r="A459" s="23"/>
      <c r="C459" s="33"/>
      <c r="D459" s="33"/>
    </row>
    <row r="460" spans="1:4" x14ac:dyDescent="0.2">
      <c r="A460" s="23"/>
      <c r="C460" s="33"/>
      <c r="D460" s="33"/>
    </row>
    <row r="461" spans="1:4" x14ac:dyDescent="0.2">
      <c r="A461" s="23"/>
      <c r="C461" s="33"/>
      <c r="D461" s="33"/>
    </row>
    <row r="462" spans="1:4" x14ac:dyDescent="0.2">
      <c r="A462" s="23"/>
      <c r="C462" s="33"/>
      <c r="D462" s="33"/>
    </row>
    <row r="463" spans="1:4" x14ac:dyDescent="0.2">
      <c r="A463" s="23"/>
      <c r="C463" s="33"/>
      <c r="D463" s="33"/>
    </row>
    <row r="464" spans="1:4" x14ac:dyDescent="0.2">
      <c r="A464" s="23"/>
      <c r="C464" s="33"/>
      <c r="D464" s="33"/>
    </row>
    <row r="465" spans="1:4" x14ac:dyDescent="0.2">
      <c r="A465" s="23"/>
      <c r="C465" s="33"/>
      <c r="D465" s="33"/>
    </row>
    <row r="466" spans="1:4" x14ac:dyDescent="0.2">
      <c r="A466" s="23"/>
      <c r="C466" s="33"/>
      <c r="D466" s="33"/>
    </row>
    <row r="467" spans="1:4" x14ac:dyDescent="0.2">
      <c r="A467" s="23"/>
      <c r="C467" s="33"/>
      <c r="D467" s="33"/>
    </row>
    <row r="468" spans="1:4" x14ac:dyDescent="0.2">
      <c r="A468" s="23"/>
      <c r="C468" s="33"/>
      <c r="D468" s="33"/>
    </row>
    <row r="469" spans="1:4" x14ac:dyDescent="0.2">
      <c r="A469" s="23"/>
      <c r="C469" s="33"/>
      <c r="D469" s="33"/>
    </row>
    <row r="470" spans="1:4" x14ac:dyDescent="0.2">
      <c r="A470" s="23"/>
      <c r="C470" s="33"/>
      <c r="D470" s="33"/>
    </row>
    <row r="471" spans="1:4" x14ac:dyDescent="0.2">
      <c r="A471" s="23"/>
      <c r="C471" s="33"/>
      <c r="D471" s="33"/>
    </row>
    <row r="472" spans="1:4" x14ac:dyDescent="0.2">
      <c r="A472" s="23"/>
      <c r="C472" s="33"/>
      <c r="D472" s="33"/>
    </row>
    <row r="473" spans="1:4" x14ac:dyDescent="0.2">
      <c r="A473" s="23"/>
      <c r="C473" s="33"/>
      <c r="D473" s="33"/>
    </row>
    <row r="474" spans="1:4" x14ac:dyDescent="0.2">
      <c r="A474" s="23"/>
      <c r="C474" s="33"/>
      <c r="D474" s="33"/>
    </row>
    <row r="475" spans="1:4" x14ac:dyDescent="0.2">
      <c r="A475" s="23"/>
      <c r="C475" s="33"/>
      <c r="D475" s="33"/>
    </row>
    <row r="476" spans="1:4" x14ac:dyDescent="0.2">
      <c r="A476" s="23"/>
      <c r="C476" s="33"/>
      <c r="D476" s="33"/>
    </row>
    <row r="477" spans="1:4" x14ac:dyDescent="0.2">
      <c r="A477" s="23"/>
      <c r="C477" s="33"/>
      <c r="D477" s="33"/>
    </row>
    <row r="478" spans="1:4" x14ac:dyDescent="0.2">
      <c r="A478" s="23"/>
      <c r="C478" s="33"/>
      <c r="D478" s="33"/>
    </row>
    <row r="479" spans="1:4" x14ac:dyDescent="0.2">
      <c r="A479" s="23"/>
      <c r="C479" s="33"/>
      <c r="D479" s="33"/>
    </row>
    <row r="480" spans="1:4" x14ac:dyDescent="0.2">
      <c r="A480" s="23"/>
      <c r="C480" s="33"/>
      <c r="D480" s="33"/>
    </row>
    <row r="481" spans="1:4" x14ac:dyDescent="0.2">
      <c r="A481" s="23"/>
      <c r="C481" s="33"/>
      <c r="D481" s="33"/>
    </row>
    <row r="482" spans="1:4" x14ac:dyDescent="0.2">
      <c r="A482" s="23"/>
      <c r="C482" s="33"/>
      <c r="D482" s="33"/>
    </row>
    <row r="483" spans="1:4" x14ac:dyDescent="0.2">
      <c r="A483" s="23"/>
      <c r="C483" s="33"/>
      <c r="D483" s="33"/>
    </row>
    <row r="484" spans="1:4" x14ac:dyDescent="0.2">
      <c r="A484" s="23"/>
      <c r="C484" s="33"/>
      <c r="D484" s="33"/>
    </row>
    <row r="485" spans="1:4" x14ac:dyDescent="0.2">
      <c r="A485" s="23"/>
      <c r="C485" s="33"/>
      <c r="D485" s="33"/>
    </row>
    <row r="486" spans="1:4" x14ac:dyDescent="0.2">
      <c r="A486" s="23"/>
      <c r="C486" s="33"/>
      <c r="D486" s="33"/>
    </row>
    <row r="487" spans="1:4" x14ac:dyDescent="0.2">
      <c r="A487" s="23"/>
      <c r="C487" s="33"/>
      <c r="D487" s="33"/>
    </row>
    <row r="488" spans="1:4" x14ac:dyDescent="0.2">
      <c r="A488" s="23"/>
      <c r="C488" s="33"/>
      <c r="D488" s="33"/>
    </row>
    <row r="489" spans="1:4" x14ac:dyDescent="0.2">
      <c r="A489" s="23"/>
      <c r="C489" s="33"/>
      <c r="D489" s="33"/>
    </row>
    <row r="490" spans="1:4" x14ac:dyDescent="0.2">
      <c r="A490" s="23"/>
      <c r="C490" s="33"/>
      <c r="D490" s="33"/>
    </row>
    <row r="491" spans="1:4" x14ac:dyDescent="0.2">
      <c r="A491" s="23"/>
      <c r="C491" s="33"/>
      <c r="D491" s="33"/>
    </row>
    <row r="492" spans="1:4" x14ac:dyDescent="0.2">
      <c r="A492" s="23"/>
      <c r="C492" s="33"/>
      <c r="D492" s="33"/>
    </row>
    <row r="493" spans="1:4" x14ac:dyDescent="0.2">
      <c r="A493" s="23"/>
      <c r="C493" s="33"/>
      <c r="D493" s="33"/>
    </row>
    <row r="494" spans="1:4" x14ac:dyDescent="0.2">
      <c r="A494" s="23"/>
      <c r="C494" s="33"/>
      <c r="D494" s="33"/>
    </row>
    <row r="495" spans="1:4" x14ac:dyDescent="0.2">
      <c r="A495" s="23"/>
      <c r="C495" s="33"/>
      <c r="D495" s="33"/>
    </row>
    <row r="496" spans="1:4" x14ac:dyDescent="0.2">
      <c r="A496" s="23"/>
      <c r="C496" s="33"/>
      <c r="D496" s="33"/>
    </row>
    <row r="497" spans="1:4" x14ac:dyDescent="0.2">
      <c r="A497" s="23"/>
      <c r="C497" s="33"/>
      <c r="D497" s="33"/>
    </row>
    <row r="498" spans="1:4" x14ac:dyDescent="0.2">
      <c r="A498" s="23"/>
      <c r="C498" s="33"/>
      <c r="D498" s="33"/>
    </row>
    <row r="499" spans="1:4" x14ac:dyDescent="0.2">
      <c r="A499" s="23"/>
      <c r="C499" s="33"/>
      <c r="D499" s="33"/>
    </row>
    <row r="500" spans="1:4" x14ac:dyDescent="0.2">
      <c r="A500" s="23"/>
      <c r="C500" s="33"/>
      <c r="D500" s="33"/>
    </row>
    <row r="501" spans="1:4" x14ac:dyDescent="0.2">
      <c r="A501" s="23"/>
      <c r="C501" s="33"/>
      <c r="D501" s="33"/>
    </row>
    <row r="502" spans="1:4" x14ac:dyDescent="0.2">
      <c r="A502" s="23"/>
      <c r="C502" s="33"/>
      <c r="D502" s="33"/>
    </row>
    <row r="503" spans="1:4" x14ac:dyDescent="0.2">
      <c r="A503" s="23"/>
      <c r="C503" s="33"/>
      <c r="D503" s="33"/>
    </row>
    <row r="504" spans="1:4" x14ac:dyDescent="0.2">
      <c r="A504" s="23"/>
      <c r="C504" s="33"/>
      <c r="D504" s="33"/>
    </row>
    <row r="505" spans="1:4" x14ac:dyDescent="0.2">
      <c r="A505" s="23"/>
      <c r="C505" s="33"/>
      <c r="D505" s="33"/>
    </row>
    <row r="506" spans="1:4" x14ac:dyDescent="0.2">
      <c r="A506" s="23"/>
      <c r="C506" s="33"/>
      <c r="D506" s="33"/>
    </row>
    <row r="507" spans="1:4" x14ac:dyDescent="0.2">
      <c r="A507" s="23"/>
      <c r="C507" s="33"/>
      <c r="D507" s="33"/>
    </row>
    <row r="508" spans="1:4" x14ac:dyDescent="0.2">
      <c r="A508" s="23"/>
      <c r="C508" s="33"/>
      <c r="D508" s="33"/>
    </row>
    <row r="509" spans="1:4" x14ac:dyDescent="0.2">
      <c r="A509" s="23"/>
      <c r="C509" s="33"/>
      <c r="D509" s="33"/>
    </row>
    <row r="510" spans="1:4" x14ac:dyDescent="0.2">
      <c r="A510" s="23"/>
      <c r="C510" s="33"/>
      <c r="D510" s="33"/>
    </row>
    <row r="511" spans="1:4" x14ac:dyDescent="0.2">
      <c r="A511" s="23"/>
      <c r="C511" s="33"/>
      <c r="D511" s="33"/>
    </row>
    <row r="512" spans="1:4" x14ac:dyDescent="0.2">
      <c r="A512" s="23"/>
      <c r="C512" s="33"/>
      <c r="D512" s="33"/>
    </row>
    <row r="513" spans="1:4" x14ac:dyDescent="0.2">
      <c r="A513" s="23"/>
      <c r="C513" s="33"/>
      <c r="D513" s="33"/>
    </row>
    <row r="514" spans="1:4" x14ac:dyDescent="0.2">
      <c r="A514" s="23"/>
      <c r="C514" s="33"/>
      <c r="D514" s="33"/>
    </row>
    <row r="515" spans="1:4" x14ac:dyDescent="0.2">
      <c r="A515" s="23"/>
      <c r="C515" s="33"/>
      <c r="D515" s="33"/>
    </row>
    <row r="516" spans="1:4" x14ac:dyDescent="0.2">
      <c r="A516" s="23"/>
      <c r="C516" s="33"/>
      <c r="D516" s="33"/>
    </row>
    <row r="517" spans="1:4" x14ac:dyDescent="0.2">
      <c r="A517" s="23"/>
      <c r="C517" s="33"/>
      <c r="D517" s="33"/>
    </row>
    <row r="518" spans="1:4" x14ac:dyDescent="0.2">
      <c r="A518" s="23"/>
      <c r="C518" s="33"/>
      <c r="D518" s="33"/>
    </row>
    <row r="519" spans="1:4" x14ac:dyDescent="0.2">
      <c r="A519" s="23"/>
      <c r="C519" s="33"/>
      <c r="D519" s="33"/>
    </row>
    <row r="520" spans="1:4" x14ac:dyDescent="0.2">
      <c r="A520" s="23"/>
      <c r="C520" s="33"/>
      <c r="D520" s="33"/>
    </row>
    <row r="521" spans="1:4" x14ac:dyDescent="0.2">
      <c r="A521" s="23"/>
      <c r="C521" s="33"/>
      <c r="D521" s="33"/>
    </row>
    <row r="522" spans="1:4" x14ac:dyDescent="0.2">
      <c r="A522" s="23"/>
      <c r="C522" s="33"/>
      <c r="D522" s="33"/>
    </row>
    <row r="523" spans="1:4" x14ac:dyDescent="0.2">
      <c r="A523" s="23"/>
      <c r="C523" s="33"/>
      <c r="D523" s="33"/>
    </row>
    <row r="524" spans="1:4" x14ac:dyDescent="0.2">
      <c r="A524" s="23"/>
      <c r="C524" s="33"/>
      <c r="D524" s="33"/>
    </row>
    <row r="525" spans="1:4" x14ac:dyDescent="0.2">
      <c r="A525" s="23"/>
      <c r="C525" s="33"/>
      <c r="D525" s="33"/>
    </row>
    <row r="526" spans="1:4" x14ac:dyDescent="0.2">
      <c r="A526" s="23"/>
      <c r="C526" s="33"/>
      <c r="D526" s="33"/>
    </row>
    <row r="527" spans="1:4" x14ac:dyDescent="0.2">
      <c r="A527" s="23"/>
      <c r="C527" s="33"/>
      <c r="D527" s="33"/>
    </row>
    <row r="528" spans="1:4" x14ac:dyDescent="0.2">
      <c r="A528" s="23"/>
      <c r="C528" s="33"/>
      <c r="D528" s="33"/>
    </row>
    <row r="529" spans="1:4" x14ac:dyDescent="0.2">
      <c r="A529" s="23"/>
      <c r="C529" s="33"/>
      <c r="D529" s="33"/>
    </row>
    <row r="530" spans="1:4" x14ac:dyDescent="0.2">
      <c r="A530" s="23"/>
      <c r="C530" s="33"/>
      <c r="D530" s="33"/>
    </row>
    <row r="531" spans="1:4" x14ac:dyDescent="0.2">
      <c r="A531" s="23"/>
      <c r="C531" s="33"/>
      <c r="D531" s="33"/>
    </row>
    <row r="532" spans="1:4" x14ac:dyDescent="0.2">
      <c r="A532" s="23"/>
      <c r="C532" s="33"/>
      <c r="D532" s="33"/>
    </row>
    <row r="533" spans="1:4" x14ac:dyDescent="0.2">
      <c r="A533" s="23"/>
      <c r="C533" s="33"/>
      <c r="D533" s="33"/>
    </row>
    <row r="534" spans="1:4" x14ac:dyDescent="0.2">
      <c r="A534" s="23"/>
      <c r="C534" s="33"/>
      <c r="D534" s="33"/>
    </row>
    <row r="535" spans="1:4" x14ac:dyDescent="0.2">
      <c r="A535" s="23"/>
      <c r="C535" s="33"/>
      <c r="D535" s="33"/>
    </row>
    <row r="536" spans="1:4" x14ac:dyDescent="0.2">
      <c r="A536" s="23"/>
      <c r="C536" s="33"/>
      <c r="D536" s="33"/>
    </row>
    <row r="537" spans="1:4" x14ac:dyDescent="0.2">
      <c r="A537" s="23"/>
      <c r="C537" s="33"/>
      <c r="D537" s="33"/>
    </row>
    <row r="538" spans="1:4" x14ac:dyDescent="0.2">
      <c r="A538" s="23"/>
      <c r="C538" s="33"/>
      <c r="D538" s="33"/>
    </row>
    <row r="539" spans="1:4" x14ac:dyDescent="0.2">
      <c r="A539" s="23"/>
      <c r="C539" s="33"/>
      <c r="D539" s="33"/>
    </row>
    <row r="540" spans="1:4" x14ac:dyDescent="0.2">
      <c r="A540" s="23"/>
      <c r="C540" s="33"/>
      <c r="D540" s="33"/>
    </row>
    <row r="541" spans="1:4" x14ac:dyDescent="0.2">
      <c r="A541" s="23"/>
      <c r="C541" s="33"/>
      <c r="D541" s="33"/>
    </row>
    <row r="542" spans="1:4" x14ac:dyDescent="0.2">
      <c r="A542" s="23"/>
      <c r="C542" s="33"/>
      <c r="D542" s="33"/>
    </row>
    <row r="543" spans="1:4" x14ac:dyDescent="0.2">
      <c r="A543" s="23"/>
      <c r="C543" s="33"/>
      <c r="D543" s="33"/>
    </row>
    <row r="544" spans="1:4" x14ac:dyDescent="0.2">
      <c r="A544" s="23"/>
      <c r="C544" s="33"/>
      <c r="D544" s="33"/>
    </row>
    <row r="545" spans="1:4" x14ac:dyDescent="0.2">
      <c r="A545" s="23"/>
      <c r="C545" s="33"/>
      <c r="D545" s="33"/>
    </row>
    <row r="546" spans="1:4" x14ac:dyDescent="0.2">
      <c r="A546" s="23"/>
      <c r="C546" s="33"/>
      <c r="D546" s="33"/>
    </row>
    <row r="547" spans="1:4" x14ac:dyDescent="0.2">
      <c r="A547" s="23"/>
      <c r="C547" s="33"/>
      <c r="D547" s="33"/>
    </row>
    <row r="548" spans="1:4" x14ac:dyDescent="0.2">
      <c r="A548" s="23"/>
      <c r="C548" s="33"/>
      <c r="D548" s="33"/>
    </row>
    <row r="549" spans="1:4" x14ac:dyDescent="0.2">
      <c r="A549" s="23"/>
      <c r="C549" s="33"/>
      <c r="D549" s="33"/>
    </row>
    <row r="550" spans="1:4" x14ac:dyDescent="0.2">
      <c r="A550" s="23"/>
      <c r="C550" s="33"/>
      <c r="D550" s="33"/>
    </row>
    <row r="551" spans="1:4" x14ac:dyDescent="0.2">
      <c r="A551" s="23"/>
      <c r="C551" s="33"/>
      <c r="D551" s="33"/>
    </row>
    <row r="552" spans="1:4" x14ac:dyDescent="0.2">
      <c r="A552" s="23"/>
      <c r="C552" s="33"/>
      <c r="D552" s="33"/>
    </row>
    <row r="553" spans="1:4" x14ac:dyDescent="0.2">
      <c r="A553" s="23"/>
      <c r="C553" s="33"/>
      <c r="D553" s="33"/>
    </row>
    <row r="554" spans="1:4" x14ac:dyDescent="0.2">
      <c r="A554" s="23"/>
      <c r="C554" s="33"/>
      <c r="D554" s="33"/>
    </row>
    <row r="555" spans="1:4" x14ac:dyDescent="0.2">
      <c r="A555" s="23"/>
      <c r="C555" s="33"/>
      <c r="D555" s="33"/>
    </row>
    <row r="556" spans="1:4" x14ac:dyDescent="0.2">
      <c r="A556" s="23"/>
      <c r="C556" s="33"/>
      <c r="D556" s="33"/>
    </row>
    <row r="557" spans="1:4" x14ac:dyDescent="0.2">
      <c r="A557" s="23"/>
      <c r="C557" s="33"/>
      <c r="D557" s="33"/>
    </row>
    <row r="558" spans="1:4" x14ac:dyDescent="0.2">
      <c r="A558" s="23"/>
      <c r="C558" s="33"/>
      <c r="D558" s="33"/>
    </row>
    <row r="559" spans="1:4" x14ac:dyDescent="0.2">
      <c r="A559" s="23"/>
      <c r="C559" s="33"/>
      <c r="D559" s="33"/>
    </row>
    <row r="560" spans="1:4" x14ac:dyDescent="0.2">
      <c r="A560" s="23"/>
      <c r="C560" s="33"/>
      <c r="D560" s="33"/>
    </row>
    <row r="561" spans="1:4" x14ac:dyDescent="0.2">
      <c r="A561" s="23"/>
      <c r="C561" s="33"/>
      <c r="D561" s="33"/>
    </row>
    <row r="562" spans="1:4" x14ac:dyDescent="0.2">
      <c r="A562" s="23"/>
      <c r="C562" s="33"/>
      <c r="D562" s="33"/>
    </row>
    <row r="563" spans="1:4" x14ac:dyDescent="0.2">
      <c r="A563" s="23"/>
      <c r="C563" s="33"/>
      <c r="D563" s="33"/>
    </row>
    <row r="564" spans="1:4" x14ac:dyDescent="0.2">
      <c r="A564" s="23"/>
      <c r="C564" s="33"/>
      <c r="D564" s="33"/>
    </row>
    <row r="565" spans="1:4" x14ac:dyDescent="0.2">
      <c r="A565" s="23"/>
      <c r="C565" s="33"/>
      <c r="D565" s="33"/>
    </row>
    <row r="566" spans="1:4" x14ac:dyDescent="0.2">
      <c r="A566" s="23"/>
      <c r="C566" s="33"/>
      <c r="D566" s="33"/>
    </row>
    <row r="567" spans="1:4" x14ac:dyDescent="0.2">
      <c r="A567" s="23"/>
      <c r="C567" s="33"/>
      <c r="D567" s="33"/>
    </row>
    <row r="568" spans="1:4" x14ac:dyDescent="0.2">
      <c r="A568" s="23"/>
      <c r="C568" s="33"/>
      <c r="D568" s="33"/>
    </row>
    <row r="569" spans="1:4" x14ac:dyDescent="0.2">
      <c r="A569" s="23"/>
      <c r="C569" s="33"/>
      <c r="D569" s="33"/>
    </row>
    <row r="570" spans="1:4" x14ac:dyDescent="0.2">
      <c r="A570" s="23"/>
      <c r="C570" s="33"/>
      <c r="D570" s="33"/>
    </row>
    <row r="571" spans="1:4" x14ac:dyDescent="0.2">
      <c r="A571" s="23"/>
      <c r="C571" s="33"/>
      <c r="D571" s="33"/>
    </row>
    <row r="572" spans="1:4" x14ac:dyDescent="0.2">
      <c r="A572" s="23"/>
      <c r="C572" s="33"/>
      <c r="D572" s="33"/>
    </row>
    <row r="573" spans="1:4" x14ac:dyDescent="0.2">
      <c r="A573" s="23"/>
      <c r="C573" s="33"/>
      <c r="D573" s="33"/>
    </row>
    <row r="574" spans="1:4" x14ac:dyDescent="0.2">
      <c r="A574" s="23"/>
      <c r="C574" s="33"/>
      <c r="D574" s="33"/>
    </row>
    <row r="575" spans="1:4" x14ac:dyDescent="0.2">
      <c r="A575" s="23"/>
      <c r="C575" s="33"/>
      <c r="D575" s="33"/>
    </row>
    <row r="576" spans="1:4" x14ac:dyDescent="0.2">
      <c r="A576" s="23"/>
      <c r="C576" s="33"/>
      <c r="D576" s="33"/>
    </row>
    <row r="577" spans="1:4" x14ac:dyDescent="0.2">
      <c r="A577" s="23"/>
      <c r="C577" s="33"/>
      <c r="D577" s="33"/>
    </row>
    <row r="578" spans="1:4" x14ac:dyDescent="0.2">
      <c r="A578" s="23"/>
      <c r="C578" s="33"/>
      <c r="D578" s="33"/>
    </row>
    <row r="579" spans="1:4" x14ac:dyDescent="0.2">
      <c r="A579" s="23"/>
      <c r="C579" s="33"/>
      <c r="D579" s="33"/>
    </row>
    <row r="580" spans="1:4" x14ac:dyDescent="0.2">
      <c r="A580" s="23"/>
      <c r="C580" s="33"/>
      <c r="D580" s="33"/>
    </row>
    <row r="581" spans="1:4" x14ac:dyDescent="0.2">
      <c r="A581" s="23"/>
      <c r="C581" s="33"/>
      <c r="D581" s="33"/>
    </row>
    <row r="582" spans="1:4" x14ac:dyDescent="0.2">
      <c r="A582" s="23"/>
      <c r="C582" s="33"/>
      <c r="D582" s="33"/>
    </row>
    <row r="583" spans="1:4" x14ac:dyDescent="0.2">
      <c r="A583" s="23"/>
      <c r="C583" s="33"/>
      <c r="D583" s="33"/>
    </row>
    <row r="584" spans="1:4" x14ac:dyDescent="0.2">
      <c r="A584" s="23"/>
      <c r="C584" s="33"/>
      <c r="D584" s="33"/>
    </row>
    <row r="585" spans="1:4" x14ac:dyDescent="0.2">
      <c r="A585" s="23"/>
      <c r="C585" s="33"/>
      <c r="D585" s="33"/>
    </row>
    <row r="586" spans="1:4" x14ac:dyDescent="0.2">
      <c r="A586" s="23"/>
      <c r="C586" s="33"/>
      <c r="D586" s="33"/>
    </row>
    <row r="587" spans="1:4" x14ac:dyDescent="0.2">
      <c r="A587" s="23"/>
      <c r="C587" s="33"/>
      <c r="D587" s="33"/>
    </row>
    <row r="588" spans="1:4" x14ac:dyDescent="0.2">
      <c r="A588" s="23"/>
      <c r="C588" s="33"/>
      <c r="D588" s="33"/>
    </row>
    <row r="589" spans="1:4" x14ac:dyDescent="0.2">
      <c r="A589" s="23"/>
      <c r="C589" s="33"/>
      <c r="D589" s="33"/>
    </row>
    <row r="590" spans="1:4" x14ac:dyDescent="0.2">
      <c r="A590" s="23"/>
      <c r="C590" s="33"/>
      <c r="D590" s="33"/>
    </row>
    <row r="591" spans="1:4" x14ac:dyDescent="0.2">
      <c r="A591" s="23"/>
      <c r="C591" s="33"/>
      <c r="D591" s="33"/>
    </row>
    <row r="592" spans="1:4" x14ac:dyDescent="0.2">
      <c r="A592" s="23"/>
      <c r="C592" s="33"/>
      <c r="D592" s="33"/>
    </row>
    <row r="593" spans="1:4" x14ac:dyDescent="0.2">
      <c r="A593" s="23"/>
      <c r="C593" s="33"/>
      <c r="D593" s="33"/>
    </row>
    <row r="594" spans="1:4" x14ac:dyDescent="0.2">
      <c r="A594" s="23"/>
      <c r="C594" s="33"/>
      <c r="D594" s="33"/>
    </row>
    <row r="595" spans="1:4" x14ac:dyDescent="0.2">
      <c r="A595" s="23"/>
      <c r="C595" s="33"/>
      <c r="D595" s="33"/>
    </row>
    <row r="596" spans="1:4" x14ac:dyDescent="0.2">
      <c r="A596" s="23"/>
    </row>
    <row r="597" spans="1:4" x14ac:dyDescent="0.2">
      <c r="A597" s="23"/>
    </row>
    <row r="598" spans="1:4" x14ac:dyDescent="0.2">
      <c r="A598" s="23"/>
    </row>
    <row r="599" spans="1:4" x14ac:dyDescent="0.2">
      <c r="A599" s="23"/>
    </row>
    <row r="600" spans="1:4" x14ac:dyDescent="0.2">
      <c r="A600" s="23"/>
    </row>
    <row r="601" spans="1:4" x14ac:dyDescent="0.2">
      <c r="A601" s="23"/>
    </row>
    <row r="602" spans="1:4" x14ac:dyDescent="0.2">
      <c r="A602" s="23"/>
    </row>
    <row r="603" spans="1:4" x14ac:dyDescent="0.2">
      <c r="A603" s="23"/>
    </row>
    <row r="604" spans="1:4" x14ac:dyDescent="0.2">
      <c r="A604" s="23"/>
    </row>
    <row r="605" spans="1:4" x14ac:dyDescent="0.2">
      <c r="A605" s="23"/>
    </row>
    <row r="606" spans="1:4" x14ac:dyDescent="0.2">
      <c r="A606" s="23"/>
    </row>
    <row r="607" spans="1:4" x14ac:dyDescent="0.2">
      <c r="A607" s="23"/>
    </row>
    <row r="608" spans="1:4" x14ac:dyDescent="0.2">
      <c r="A608" s="23"/>
    </row>
    <row r="609" spans="1:1" x14ac:dyDescent="0.2">
      <c r="A609" s="23"/>
    </row>
    <row r="610" spans="1:1" x14ac:dyDescent="0.2">
      <c r="A610" s="23"/>
    </row>
    <row r="611" spans="1:1" x14ac:dyDescent="0.2">
      <c r="A611" s="23"/>
    </row>
    <row r="612" spans="1:1" x14ac:dyDescent="0.2">
      <c r="A612" s="23"/>
    </row>
    <row r="613" spans="1:1" x14ac:dyDescent="0.2">
      <c r="A613" s="23"/>
    </row>
    <row r="614" spans="1:1" x14ac:dyDescent="0.2">
      <c r="A614" s="23"/>
    </row>
    <row r="615" spans="1:1" x14ac:dyDescent="0.2">
      <c r="A615" s="23"/>
    </row>
    <row r="616" spans="1:1" x14ac:dyDescent="0.2">
      <c r="A616" s="23"/>
    </row>
    <row r="617" spans="1:1" x14ac:dyDescent="0.2">
      <c r="A617" s="23"/>
    </row>
    <row r="618" spans="1:1" x14ac:dyDescent="0.2">
      <c r="A618" s="23"/>
    </row>
    <row r="619" spans="1:1" x14ac:dyDescent="0.2">
      <c r="A619" s="23"/>
    </row>
    <row r="620" spans="1:1" x14ac:dyDescent="0.2">
      <c r="A620" s="23"/>
    </row>
    <row r="621" spans="1:1" x14ac:dyDescent="0.2">
      <c r="A621" s="23"/>
    </row>
    <row r="622" spans="1:1" x14ac:dyDescent="0.2">
      <c r="A622" s="23"/>
    </row>
    <row r="623" spans="1:1" x14ac:dyDescent="0.2">
      <c r="A623" s="23"/>
    </row>
    <row r="624" spans="1:1" x14ac:dyDescent="0.2">
      <c r="A624" s="23"/>
    </row>
    <row r="625" spans="1:1" x14ac:dyDescent="0.2">
      <c r="A625" s="23"/>
    </row>
    <row r="626" spans="1:1" x14ac:dyDescent="0.2">
      <c r="A626" s="23"/>
    </row>
    <row r="627" spans="1:1" x14ac:dyDescent="0.2">
      <c r="A627" s="23"/>
    </row>
    <row r="628" spans="1:1" x14ac:dyDescent="0.2">
      <c r="A628" s="23"/>
    </row>
    <row r="629" spans="1:1" x14ac:dyDescent="0.2">
      <c r="A629" s="23"/>
    </row>
    <row r="630" spans="1:1" x14ac:dyDescent="0.2">
      <c r="A630" s="23"/>
    </row>
    <row r="631" spans="1:1" x14ac:dyDescent="0.2">
      <c r="A631" s="23"/>
    </row>
    <row r="632" spans="1:1" x14ac:dyDescent="0.2">
      <c r="A632" s="23"/>
    </row>
    <row r="633" spans="1:1" x14ac:dyDescent="0.2">
      <c r="A633" s="23"/>
    </row>
    <row r="634" spans="1:1" x14ac:dyDescent="0.2">
      <c r="A634" s="23"/>
    </row>
    <row r="635" spans="1:1" x14ac:dyDescent="0.2">
      <c r="A635" s="23"/>
    </row>
    <row r="636" spans="1:1" x14ac:dyDescent="0.2">
      <c r="A636" s="23"/>
    </row>
    <row r="637" spans="1:1" x14ac:dyDescent="0.2">
      <c r="A637" s="23"/>
    </row>
    <row r="638" spans="1:1" x14ac:dyDescent="0.2">
      <c r="A638" s="23"/>
    </row>
    <row r="639" spans="1:1" x14ac:dyDescent="0.2">
      <c r="A639" s="23"/>
    </row>
    <row r="640" spans="1:1" x14ac:dyDescent="0.2">
      <c r="A640" s="23"/>
    </row>
    <row r="641" spans="1:1" x14ac:dyDescent="0.2">
      <c r="A641" s="23"/>
    </row>
    <row r="642" spans="1:1" x14ac:dyDescent="0.2">
      <c r="A642" s="23"/>
    </row>
    <row r="643" spans="1:1" x14ac:dyDescent="0.2">
      <c r="A643" s="23"/>
    </row>
    <row r="644" spans="1:1" x14ac:dyDescent="0.2">
      <c r="A644" s="23"/>
    </row>
    <row r="645" spans="1:1" x14ac:dyDescent="0.2">
      <c r="A645" s="23"/>
    </row>
    <row r="646" spans="1:1" x14ac:dyDescent="0.2">
      <c r="A646" s="23"/>
    </row>
    <row r="647" spans="1:1" x14ac:dyDescent="0.2">
      <c r="A647" s="23"/>
    </row>
    <row r="648" spans="1:1" x14ac:dyDescent="0.2">
      <c r="A648" s="23"/>
    </row>
    <row r="649" spans="1:1" x14ac:dyDescent="0.2">
      <c r="A649" s="23"/>
    </row>
    <row r="650" spans="1:1" x14ac:dyDescent="0.2">
      <c r="A650" s="23"/>
    </row>
    <row r="651" spans="1:1" x14ac:dyDescent="0.2">
      <c r="A651" s="23"/>
    </row>
    <row r="652" spans="1:1" x14ac:dyDescent="0.2">
      <c r="A652" s="23"/>
    </row>
    <row r="653" spans="1:1" x14ac:dyDescent="0.2">
      <c r="A653" s="23"/>
    </row>
    <row r="654" spans="1:1" x14ac:dyDescent="0.2">
      <c r="A654" s="23"/>
    </row>
    <row r="655" spans="1:1" x14ac:dyDescent="0.2">
      <c r="A655" s="23"/>
    </row>
    <row r="656" spans="1:1" x14ac:dyDescent="0.2">
      <c r="A656" s="23"/>
    </row>
    <row r="657" spans="1:1" x14ac:dyDescent="0.2">
      <c r="A657" s="23"/>
    </row>
    <row r="658" spans="1:1" x14ac:dyDescent="0.2">
      <c r="A658" s="23"/>
    </row>
    <row r="659" spans="1:1" x14ac:dyDescent="0.2">
      <c r="A659" s="23"/>
    </row>
    <row r="660" spans="1:1" x14ac:dyDescent="0.2">
      <c r="A660" s="23"/>
    </row>
    <row r="661" spans="1:1" x14ac:dyDescent="0.2">
      <c r="A661" s="23"/>
    </row>
    <row r="662" spans="1:1" x14ac:dyDescent="0.2">
      <c r="A662" s="23"/>
    </row>
    <row r="663" spans="1:1" x14ac:dyDescent="0.2">
      <c r="A663" s="23"/>
    </row>
    <row r="664" spans="1:1" x14ac:dyDescent="0.2">
      <c r="A664" s="23"/>
    </row>
    <row r="665" spans="1:1" x14ac:dyDescent="0.2">
      <c r="A665" s="23"/>
    </row>
    <row r="666" spans="1:1" x14ac:dyDescent="0.2">
      <c r="A666" s="23"/>
    </row>
    <row r="667" spans="1:1" x14ac:dyDescent="0.2">
      <c r="A667" s="23"/>
    </row>
    <row r="668" spans="1:1" x14ac:dyDescent="0.2">
      <c r="A668" s="23"/>
    </row>
    <row r="669" spans="1:1" x14ac:dyDescent="0.2">
      <c r="A669" s="23"/>
    </row>
    <row r="670" spans="1:1" x14ac:dyDescent="0.2">
      <c r="A670" s="23"/>
    </row>
    <row r="671" spans="1:1" x14ac:dyDescent="0.2">
      <c r="A671" s="23"/>
    </row>
    <row r="672" spans="1:1" x14ac:dyDescent="0.2">
      <c r="A672" s="23"/>
    </row>
    <row r="673" spans="1:1" x14ac:dyDescent="0.2">
      <c r="A673" s="23"/>
    </row>
    <row r="674" spans="1:1" x14ac:dyDescent="0.2">
      <c r="A674" s="23"/>
    </row>
    <row r="675" spans="1:1" x14ac:dyDescent="0.2">
      <c r="A675" s="23"/>
    </row>
    <row r="676" spans="1:1" x14ac:dyDescent="0.2">
      <c r="A676" s="23"/>
    </row>
    <row r="677" spans="1:1" x14ac:dyDescent="0.2">
      <c r="A677" s="23"/>
    </row>
    <row r="678" spans="1:1" x14ac:dyDescent="0.2">
      <c r="A678" s="23"/>
    </row>
    <row r="679" spans="1:1" x14ac:dyDescent="0.2">
      <c r="A679" s="23"/>
    </row>
    <row r="680" spans="1:1" x14ac:dyDescent="0.2">
      <c r="A680" s="23"/>
    </row>
    <row r="681" spans="1:1" x14ac:dyDescent="0.2">
      <c r="A681" s="23"/>
    </row>
    <row r="682" spans="1:1" x14ac:dyDescent="0.2">
      <c r="A682" s="23"/>
    </row>
    <row r="683" spans="1:1" x14ac:dyDescent="0.2">
      <c r="A683" s="23"/>
    </row>
    <row r="684" spans="1:1" x14ac:dyDescent="0.2">
      <c r="A684" s="23"/>
    </row>
    <row r="685" spans="1:1" x14ac:dyDescent="0.2">
      <c r="A685" s="23"/>
    </row>
    <row r="686" spans="1:1" x14ac:dyDescent="0.2">
      <c r="A686" s="23"/>
    </row>
    <row r="687" spans="1:1" x14ac:dyDescent="0.2">
      <c r="A687" s="23"/>
    </row>
    <row r="688" spans="1:1" x14ac:dyDescent="0.2">
      <c r="A688" s="23"/>
    </row>
    <row r="689" spans="1:1" x14ac:dyDescent="0.2">
      <c r="A689" s="23"/>
    </row>
    <row r="690" spans="1:1" x14ac:dyDescent="0.2">
      <c r="A690" s="23"/>
    </row>
    <row r="691" spans="1:1" x14ac:dyDescent="0.2">
      <c r="A691" s="23"/>
    </row>
    <row r="692" spans="1:1" x14ac:dyDescent="0.2">
      <c r="A692" s="23"/>
    </row>
    <row r="693" spans="1:1" x14ac:dyDescent="0.2">
      <c r="A693" s="23"/>
    </row>
    <row r="694" spans="1:1" x14ac:dyDescent="0.2">
      <c r="A694" s="23"/>
    </row>
    <row r="695" spans="1:1" x14ac:dyDescent="0.2">
      <c r="A695" s="23"/>
    </row>
    <row r="696" spans="1:1" x14ac:dyDescent="0.2">
      <c r="A696" s="23"/>
    </row>
    <row r="697" spans="1:1" x14ac:dyDescent="0.2">
      <c r="A697" s="23"/>
    </row>
    <row r="698" spans="1:1" x14ac:dyDescent="0.2">
      <c r="A698" s="23"/>
    </row>
    <row r="699" spans="1:1" x14ac:dyDescent="0.2">
      <c r="A699" s="23"/>
    </row>
    <row r="700" spans="1:1" x14ac:dyDescent="0.2">
      <c r="A700" s="23"/>
    </row>
    <row r="701" spans="1:1" x14ac:dyDescent="0.2">
      <c r="A701" s="23"/>
    </row>
    <row r="702" spans="1:1" x14ac:dyDescent="0.2">
      <c r="A702" s="23"/>
    </row>
    <row r="703" spans="1:1" x14ac:dyDescent="0.2">
      <c r="A703" s="23"/>
    </row>
    <row r="704" spans="1:1" x14ac:dyDescent="0.2">
      <c r="A704" s="23"/>
    </row>
    <row r="705" spans="1:1" x14ac:dyDescent="0.2">
      <c r="A705" s="23"/>
    </row>
    <row r="706" spans="1:1" x14ac:dyDescent="0.2">
      <c r="A706" s="23"/>
    </row>
    <row r="707" spans="1:1" x14ac:dyDescent="0.2">
      <c r="A707" s="23"/>
    </row>
    <row r="708" spans="1:1" x14ac:dyDescent="0.2">
      <c r="A708" s="23"/>
    </row>
    <row r="709" spans="1:1" x14ac:dyDescent="0.2">
      <c r="A709" s="23"/>
    </row>
    <row r="710" spans="1:1" x14ac:dyDescent="0.2">
      <c r="A710" s="23"/>
    </row>
    <row r="711" spans="1:1" x14ac:dyDescent="0.2">
      <c r="A711" s="23"/>
    </row>
    <row r="712" spans="1:1" x14ac:dyDescent="0.2">
      <c r="A712" s="23"/>
    </row>
    <row r="713" spans="1:1" x14ac:dyDescent="0.2">
      <c r="A713" s="23"/>
    </row>
    <row r="714" spans="1:1" x14ac:dyDescent="0.2">
      <c r="A714" s="23"/>
    </row>
    <row r="715" spans="1:1" x14ac:dyDescent="0.2">
      <c r="A715" s="23"/>
    </row>
    <row r="716" spans="1:1" x14ac:dyDescent="0.2">
      <c r="A716" s="23"/>
    </row>
    <row r="717" spans="1:1" x14ac:dyDescent="0.2">
      <c r="A717" s="23"/>
    </row>
    <row r="718" spans="1:1" x14ac:dyDescent="0.2">
      <c r="A718" s="23"/>
    </row>
    <row r="719" spans="1:1" x14ac:dyDescent="0.2">
      <c r="A719" s="23"/>
    </row>
    <row r="720" spans="1:1" x14ac:dyDescent="0.2">
      <c r="A720" s="23"/>
    </row>
    <row r="721" spans="1:1" x14ac:dyDescent="0.2">
      <c r="A721" s="23"/>
    </row>
    <row r="722" spans="1:1" x14ac:dyDescent="0.2">
      <c r="A722" s="23"/>
    </row>
    <row r="723" spans="1:1" x14ac:dyDescent="0.2">
      <c r="A723" s="23"/>
    </row>
    <row r="724" spans="1:1" x14ac:dyDescent="0.2">
      <c r="A724" s="23"/>
    </row>
    <row r="725" spans="1:1" x14ac:dyDescent="0.2">
      <c r="A725" s="23"/>
    </row>
    <row r="726" spans="1:1" x14ac:dyDescent="0.2">
      <c r="A726" s="23"/>
    </row>
    <row r="727" spans="1:1" x14ac:dyDescent="0.2">
      <c r="A727" s="23"/>
    </row>
    <row r="728" spans="1:1" x14ac:dyDescent="0.2">
      <c r="A728" s="23"/>
    </row>
    <row r="729" spans="1:1" x14ac:dyDescent="0.2">
      <c r="A729" s="23"/>
    </row>
    <row r="730" spans="1:1" x14ac:dyDescent="0.2">
      <c r="A730" s="23"/>
    </row>
    <row r="731" spans="1:1" x14ac:dyDescent="0.2">
      <c r="A731" s="23"/>
    </row>
    <row r="732" spans="1:1" x14ac:dyDescent="0.2">
      <c r="A732" s="23"/>
    </row>
    <row r="733" spans="1:1" x14ac:dyDescent="0.2">
      <c r="A733" s="23"/>
    </row>
    <row r="734" spans="1:1" x14ac:dyDescent="0.2">
      <c r="A734" s="23"/>
    </row>
    <row r="735" spans="1:1" x14ac:dyDescent="0.2">
      <c r="A735" s="23"/>
    </row>
    <row r="736" spans="1:1" x14ac:dyDescent="0.2">
      <c r="A736" s="23"/>
    </row>
    <row r="737" spans="1:1" x14ac:dyDescent="0.2">
      <c r="A737" s="23"/>
    </row>
    <row r="738" spans="1:1" x14ac:dyDescent="0.2">
      <c r="A738" s="23"/>
    </row>
    <row r="739" spans="1:1" x14ac:dyDescent="0.2">
      <c r="A739" s="23"/>
    </row>
    <row r="740" spans="1:1" x14ac:dyDescent="0.2">
      <c r="A740" s="23"/>
    </row>
    <row r="741" spans="1:1" x14ac:dyDescent="0.2">
      <c r="A741" s="23"/>
    </row>
    <row r="742" spans="1:1" x14ac:dyDescent="0.2">
      <c r="A742" s="23"/>
    </row>
    <row r="743" spans="1:1" x14ac:dyDescent="0.2">
      <c r="A743" s="23"/>
    </row>
    <row r="744" spans="1:1" x14ac:dyDescent="0.2">
      <c r="A744" s="23"/>
    </row>
    <row r="745" spans="1:1" x14ac:dyDescent="0.2">
      <c r="A745" s="23"/>
    </row>
    <row r="746" spans="1:1" x14ac:dyDescent="0.2">
      <c r="A746" s="23"/>
    </row>
    <row r="747" spans="1:1" x14ac:dyDescent="0.2">
      <c r="A747" s="23"/>
    </row>
    <row r="748" spans="1:1" x14ac:dyDescent="0.2">
      <c r="A748" s="23"/>
    </row>
    <row r="749" spans="1:1" x14ac:dyDescent="0.2">
      <c r="A749" s="23"/>
    </row>
    <row r="750" spans="1:1" x14ac:dyDescent="0.2">
      <c r="A750" s="23"/>
    </row>
    <row r="751" spans="1:1" x14ac:dyDescent="0.2">
      <c r="A751" s="23"/>
    </row>
    <row r="752" spans="1:1" x14ac:dyDescent="0.2">
      <c r="A752" s="23"/>
    </row>
    <row r="753" spans="1:1" x14ac:dyDescent="0.2">
      <c r="A753" s="23"/>
    </row>
    <row r="754" spans="1:1" x14ac:dyDescent="0.2">
      <c r="A754" s="23"/>
    </row>
    <row r="755" spans="1:1" x14ac:dyDescent="0.2">
      <c r="A755" s="23"/>
    </row>
    <row r="756" spans="1:1" x14ac:dyDescent="0.2">
      <c r="A756" s="23"/>
    </row>
    <row r="757" spans="1:1" x14ac:dyDescent="0.2">
      <c r="A757" s="23"/>
    </row>
    <row r="758" spans="1:1" x14ac:dyDescent="0.2">
      <c r="A758" s="23"/>
    </row>
    <row r="759" spans="1:1" x14ac:dyDescent="0.2">
      <c r="A759" s="23"/>
    </row>
    <row r="760" spans="1:1" x14ac:dyDescent="0.2">
      <c r="A760" s="23"/>
    </row>
    <row r="761" spans="1:1" x14ac:dyDescent="0.2">
      <c r="A761" s="23"/>
    </row>
    <row r="762" spans="1:1" x14ac:dyDescent="0.2">
      <c r="A762" s="23"/>
    </row>
    <row r="763" spans="1:1" x14ac:dyDescent="0.2">
      <c r="A763" s="23"/>
    </row>
    <row r="764" spans="1:1" x14ac:dyDescent="0.2">
      <c r="A764" s="23"/>
    </row>
    <row r="765" spans="1:1" x14ac:dyDescent="0.2">
      <c r="A765" s="23"/>
    </row>
    <row r="766" spans="1:1" x14ac:dyDescent="0.2">
      <c r="A766" s="23"/>
    </row>
    <row r="767" spans="1:1" x14ac:dyDescent="0.2">
      <c r="A767" s="23"/>
    </row>
    <row r="768" spans="1:1" x14ac:dyDescent="0.2">
      <c r="A768" s="23"/>
    </row>
    <row r="769" spans="1:1" x14ac:dyDescent="0.2">
      <c r="A769" s="23"/>
    </row>
    <row r="770" spans="1:1" x14ac:dyDescent="0.2">
      <c r="A770" s="23"/>
    </row>
    <row r="771" spans="1:1" x14ac:dyDescent="0.2">
      <c r="A771" s="23"/>
    </row>
    <row r="772" spans="1:1" x14ac:dyDescent="0.2">
      <c r="A772" s="23"/>
    </row>
    <row r="773" spans="1:1" x14ac:dyDescent="0.2">
      <c r="A773" s="23"/>
    </row>
    <row r="774" spans="1:1" x14ac:dyDescent="0.2">
      <c r="A774" s="23"/>
    </row>
    <row r="775" spans="1:1" x14ac:dyDescent="0.2">
      <c r="A775" s="23"/>
    </row>
    <row r="776" spans="1:1" x14ac:dyDescent="0.2">
      <c r="A776" s="23"/>
    </row>
    <row r="777" spans="1:1" x14ac:dyDescent="0.2">
      <c r="A777" s="23"/>
    </row>
    <row r="778" spans="1:1" x14ac:dyDescent="0.2">
      <c r="A778" s="23"/>
    </row>
    <row r="779" spans="1:1" x14ac:dyDescent="0.2">
      <c r="A779" s="23"/>
    </row>
    <row r="780" spans="1:1" x14ac:dyDescent="0.2">
      <c r="A780" s="23"/>
    </row>
    <row r="781" spans="1:1" x14ac:dyDescent="0.2">
      <c r="A781" s="23"/>
    </row>
    <row r="782" spans="1:1" x14ac:dyDescent="0.2">
      <c r="A782" s="23"/>
    </row>
    <row r="783" spans="1:1" x14ac:dyDescent="0.2">
      <c r="A783" s="23"/>
    </row>
    <row r="784" spans="1:1" x14ac:dyDescent="0.2">
      <c r="A784" s="23"/>
    </row>
    <row r="785" spans="1:1" x14ac:dyDescent="0.2">
      <c r="A785" s="23"/>
    </row>
    <row r="786" spans="1:1" x14ac:dyDescent="0.2">
      <c r="A786" s="23"/>
    </row>
    <row r="787" spans="1:1" x14ac:dyDescent="0.2">
      <c r="A787" s="23"/>
    </row>
    <row r="788" spans="1:1" x14ac:dyDescent="0.2">
      <c r="A788" s="23"/>
    </row>
    <row r="789" spans="1:1" x14ac:dyDescent="0.2">
      <c r="A789" s="23"/>
    </row>
    <row r="790" spans="1:1" x14ac:dyDescent="0.2">
      <c r="A790" s="23"/>
    </row>
    <row r="791" spans="1:1" x14ac:dyDescent="0.2">
      <c r="A791" s="23"/>
    </row>
    <row r="792" spans="1:1" x14ac:dyDescent="0.2">
      <c r="A792" s="23"/>
    </row>
    <row r="793" spans="1:1" x14ac:dyDescent="0.2">
      <c r="A793" s="23"/>
    </row>
    <row r="794" spans="1:1" x14ac:dyDescent="0.2">
      <c r="A794" s="23"/>
    </row>
    <row r="795" spans="1:1" x14ac:dyDescent="0.2">
      <c r="A795" s="23"/>
    </row>
    <row r="796" spans="1:1" x14ac:dyDescent="0.2">
      <c r="A796" s="23"/>
    </row>
    <row r="797" spans="1:1" x14ac:dyDescent="0.2">
      <c r="A797" s="23"/>
    </row>
    <row r="798" spans="1:1" x14ac:dyDescent="0.2">
      <c r="A798" s="23"/>
    </row>
    <row r="799" spans="1:1" x14ac:dyDescent="0.2">
      <c r="A799" s="23"/>
    </row>
    <row r="800" spans="1:1" x14ac:dyDescent="0.2">
      <c r="A800" s="23"/>
    </row>
    <row r="801" spans="1:1" x14ac:dyDescent="0.2">
      <c r="A801" s="23"/>
    </row>
    <row r="802" spans="1:1" x14ac:dyDescent="0.2">
      <c r="A802" s="23"/>
    </row>
    <row r="803" spans="1:1" x14ac:dyDescent="0.2">
      <c r="A803" s="23"/>
    </row>
    <row r="804" spans="1:1" x14ac:dyDescent="0.2">
      <c r="A804" s="23"/>
    </row>
    <row r="805" spans="1:1" x14ac:dyDescent="0.2">
      <c r="A805" s="23"/>
    </row>
    <row r="806" spans="1:1" x14ac:dyDescent="0.2">
      <c r="A806" s="23"/>
    </row>
    <row r="807" spans="1:1" x14ac:dyDescent="0.2">
      <c r="A807" s="23"/>
    </row>
    <row r="808" spans="1:1" x14ac:dyDescent="0.2">
      <c r="A808" s="23"/>
    </row>
    <row r="809" spans="1:1" x14ac:dyDescent="0.2">
      <c r="A809" s="23"/>
    </row>
    <row r="810" spans="1:1" x14ac:dyDescent="0.2">
      <c r="A810" s="23"/>
    </row>
    <row r="811" spans="1:1" x14ac:dyDescent="0.2">
      <c r="A811" s="23"/>
    </row>
    <row r="812" spans="1:1" x14ac:dyDescent="0.2">
      <c r="A812" s="23"/>
    </row>
    <row r="813" spans="1:1" x14ac:dyDescent="0.2">
      <c r="A813" s="23"/>
    </row>
    <row r="814" spans="1:1" x14ac:dyDescent="0.2">
      <c r="A814" s="23"/>
    </row>
    <row r="815" spans="1:1" x14ac:dyDescent="0.2">
      <c r="A815" s="23"/>
    </row>
    <row r="816" spans="1:1" x14ac:dyDescent="0.2">
      <c r="A816" s="23"/>
    </row>
    <row r="817" spans="1:1" x14ac:dyDescent="0.2">
      <c r="A817" s="23"/>
    </row>
    <row r="818" spans="1:1" x14ac:dyDescent="0.2">
      <c r="A818" s="23"/>
    </row>
    <row r="819" spans="1:1" x14ac:dyDescent="0.2">
      <c r="A819" s="23"/>
    </row>
    <row r="820" spans="1:1" x14ac:dyDescent="0.2">
      <c r="A820" s="23"/>
    </row>
    <row r="821" spans="1:1" x14ac:dyDescent="0.2">
      <c r="A821" s="23"/>
    </row>
    <row r="822" spans="1:1" x14ac:dyDescent="0.2">
      <c r="A822" s="23"/>
    </row>
    <row r="823" spans="1:1" x14ac:dyDescent="0.2">
      <c r="A823" s="23"/>
    </row>
    <row r="824" spans="1:1" x14ac:dyDescent="0.2">
      <c r="A824" s="23"/>
    </row>
    <row r="825" spans="1:1" x14ac:dyDescent="0.2">
      <c r="A825" s="23"/>
    </row>
    <row r="826" spans="1:1" x14ac:dyDescent="0.2">
      <c r="A826" s="23"/>
    </row>
    <row r="827" spans="1:1" x14ac:dyDescent="0.2">
      <c r="A827" s="23"/>
    </row>
    <row r="828" spans="1:1" x14ac:dyDescent="0.2">
      <c r="A828" s="23"/>
    </row>
    <row r="829" spans="1:1" x14ac:dyDescent="0.2">
      <c r="A829" s="23"/>
    </row>
    <row r="830" spans="1:1" x14ac:dyDescent="0.2">
      <c r="A830" s="23"/>
    </row>
    <row r="831" spans="1:1" x14ac:dyDescent="0.2">
      <c r="A831" s="23"/>
    </row>
    <row r="832" spans="1:1" x14ac:dyDescent="0.2">
      <c r="A832" s="23"/>
    </row>
    <row r="833" spans="1:1" x14ac:dyDescent="0.2">
      <c r="A833" s="23"/>
    </row>
    <row r="834" spans="1:1" x14ac:dyDescent="0.2">
      <c r="A834" s="23"/>
    </row>
    <row r="835" spans="1:1" x14ac:dyDescent="0.2">
      <c r="A835" s="23"/>
    </row>
    <row r="836" spans="1:1" x14ac:dyDescent="0.2">
      <c r="A836" s="23"/>
    </row>
    <row r="837" spans="1:1" x14ac:dyDescent="0.2">
      <c r="A837" s="23"/>
    </row>
    <row r="838" spans="1:1" x14ac:dyDescent="0.2">
      <c r="A838" s="23"/>
    </row>
    <row r="839" spans="1:1" x14ac:dyDescent="0.2">
      <c r="A839" s="23"/>
    </row>
    <row r="840" spans="1:1" x14ac:dyDescent="0.2">
      <c r="A840" s="23"/>
    </row>
    <row r="841" spans="1:1" x14ac:dyDescent="0.2">
      <c r="A841" s="23"/>
    </row>
    <row r="842" spans="1:1" x14ac:dyDescent="0.2">
      <c r="A842" s="23"/>
    </row>
    <row r="843" spans="1:1" x14ac:dyDescent="0.2">
      <c r="A843" s="23"/>
    </row>
    <row r="844" spans="1:1" x14ac:dyDescent="0.2">
      <c r="A844" s="23"/>
    </row>
    <row r="845" spans="1:1" x14ac:dyDescent="0.2">
      <c r="A845" s="23"/>
    </row>
    <row r="846" spans="1:1" x14ac:dyDescent="0.2">
      <c r="A846" s="23"/>
    </row>
    <row r="847" spans="1:1" x14ac:dyDescent="0.2">
      <c r="A847" s="23"/>
    </row>
    <row r="848" spans="1:1" x14ac:dyDescent="0.2">
      <c r="A848" s="23"/>
    </row>
    <row r="849" spans="1:1" x14ac:dyDescent="0.2">
      <c r="A849" s="23"/>
    </row>
    <row r="850" spans="1:1" x14ac:dyDescent="0.2">
      <c r="A850" s="23"/>
    </row>
    <row r="851" spans="1:1" x14ac:dyDescent="0.2">
      <c r="A851" s="23"/>
    </row>
    <row r="852" spans="1:1" x14ac:dyDescent="0.2">
      <c r="A852" s="23"/>
    </row>
    <row r="853" spans="1:1" x14ac:dyDescent="0.2">
      <c r="A853" s="23"/>
    </row>
    <row r="854" spans="1:1" x14ac:dyDescent="0.2">
      <c r="A854" s="23"/>
    </row>
    <row r="855" spans="1:1" x14ac:dyDescent="0.2">
      <c r="A855" s="23"/>
    </row>
    <row r="856" spans="1:1" x14ac:dyDescent="0.2">
      <c r="A856" s="23"/>
    </row>
    <row r="857" spans="1:1" x14ac:dyDescent="0.2">
      <c r="A857" s="23"/>
    </row>
    <row r="858" spans="1:1" x14ac:dyDescent="0.2">
      <c r="A858" s="23"/>
    </row>
    <row r="859" spans="1:1" x14ac:dyDescent="0.2">
      <c r="A859" s="23"/>
    </row>
    <row r="860" spans="1:1" x14ac:dyDescent="0.2">
      <c r="A860" s="23"/>
    </row>
    <row r="861" spans="1:1" x14ac:dyDescent="0.2">
      <c r="A861" s="23"/>
    </row>
    <row r="862" spans="1:1" x14ac:dyDescent="0.2">
      <c r="A862" s="23"/>
    </row>
    <row r="863" spans="1:1" x14ac:dyDescent="0.2">
      <c r="A863" s="23"/>
    </row>
    <row r="864" spans="1:1" x14ac:dyDescent="0.2">
      <c r="A864" s="23"/>
    </row>
    <row r="865" spans="1:1" x14ac:dyDescent="0.2">
      <c r="A865" s="23"/>
    </row>
    <row r="866" spans="1:1" x14ac:dyDescent="0.2">
      <c r="A866" s="23"/>
    </row>
    <row r="867" spans="1:1" x14ac:dyDescent="0.2">
      <c r="A867" s="23"/>
    </row>
    <row r="868" spans="1:1" x14ac:dyDescent="0.2">
      <c r="A868" s="23"/>
    </row>
    <row r="869" spans="1:1" x14ac:dyDescent="0.2">
      <c r="A869" s="23"/>
    </row>
    <row r="870" spans="1:1" x14ac:dyDescent="0.2">
      <c r="A870" s="23"/>
    </row>
    <row r="871" spans="1:1" x14ac:dyDescent="0.2">
      <c r="A871" s="23"/>
    </row>
    <row r="872" spans="1:1" x14ac:dyDescent="0.2">
      <c r="A872" s="23"/>
    </row>
    <row r="873" spans="1:1" x14ac:dyDescent="0.2">
      <c r="A873" s="23"/>
    </row>
    <row r="874" spans="1:1" x14ac:dyDescent="0.2">
      <c r="A874" s="23"/>
    </row>
    <row r="875" spans="1:1" x14ac:dyDescent="0.2">
      <c r="A875" s="23"/>
    </row>
    <row r="876" spans="1:1" x14ac:dyDescent="0.2">
      <c r="A876" s="23"/>
    </row>
    <row r="877" spans="1:1" x14ac:dyDescent="0.2">
      <c r="A877" s="23"/>
    </row>
    <row r="878" spans="1:1" x14ac:dyDescent="0.2">
      <c r="A878" s="23"/>
    </row>
    <row r="879" spans="1:1" x14ac:dyDescent="0.2">
      <c r="A879" s="23"/>
    </row>
    <row r="880" spans="1:1" x14ac:dyDescent="0.2">
      <c r="A880" s="23"/>
    </row>
    <row r="881" spans="1:1" x14ac:dyDescent="0.2">
      <c r="A881" s="23"/>
    </row>
    <row r="882" spans="1:1" x14ac:dyDescent="0.2">
      <c r="A882" s="23"/>
    </row>
    <row r="883" spans="1:1" x14ac:dyDescent="0.2">
      <c r="A883" s="23"/>
    </row>
    <row r="884" spans="1:1" x14ac:dyDescent="0.2">
      <c r="A884" s="23"/>
    </row>
    <row r="885" spans="1:1" x14ac:dyDescent="0.2">
      <c r="A885" s="23"/>
    </row>
    <row r="886" spans="1:1" x14ac:dyDescent="0.2">
      <c r="A886" s="23"/>
    </row>
    <row r="887" spans="1:1" x14ac:dyDescent="0.2">
      <c r="A887" s="23"/>
    </row>
    <row r="888" spans="1:1" x14ac:dyDescent="0.2">
      <c r="A888" s="23"/>
    </row>
    <row r="889" spans="1:1" x14ac:dyDescent="0.2">
      <c r="A889" s="23"/>
    </row>
    <row r="890" spans="1:1" x14ac:dyDescent="0.2">
      <c r="A890" s="23"/>
    </row>
    <row r="891" spans="1:1" x14ac:dyDescent="0.2">
      <c r="A891" s="23"/>
    </row>
    <row r="892" spans="1:1" x14ac:dyDescent="0.2">
      <c r="A892" s="23"/>
    </row>
    <row r="893" spans="1:1" x14ac:dyDescent="0.2">
      <c r="A893" s="23"/>
    </row>
    <row r="894" spans="1:1" x14ac:dyDescent="0.2">
      <c r="A894" s="23"/>
    </row>
    <row r="895" spans="1:1" x14ac:dyDescent="0.2">
      <c r="A895" s="23"/>
    </row>
    <row r="896" spans="1:1" x14ac:dyDescent="0.2">
      <c r="A896" s="23"/>
    </row>
    <row r="897" spans="1:1" x14ac:dyDescent="0.2">
      <c r="A897" s="23"/>
    </row>
    <row r="898" spans="1:1" x14ac:dyDescent="0.2">
      <c r="A898" s="23"/>
    </row>
    <row r="899" spans="1:1" x14ac:dyDescent="0.2">
      <c r="A899" s="23"/>
    </row>
    <row r="900" spans="1:1" x14ac:dyDescent="0.2">
      <c r="A900" s="23"/>
    </row>
    <row r="901" spans="1:1" x14ac:dyDescent="0.2">
      <c r="A901" s="23"/>
    </row>
    <row r="902" spans="1:1" x14ac:dyDescent="0.2">
      <c r="A902" s="23"/>
    </row>
    <row r="903" spans="1:1" x14ac:dyDescent="0.2">
      <c r="A903" s="23"/>
    </row>
    <row r="904" spans="1:1" x14ac:dyDescent="0.2">
      <c r="A904" s="23"/>
    </row>
    <row r="905" spans="1:1" x14ac:dyDescent="0.2">
      <c r="A905" s="23"/>
    </row>
    <row r="906" spans="1:1" x14ac:dyDescent="0.2">
      <c r="A906" s="23"/>
    </row>
    <row r="907" spans="1:1" x14ac:dyDescent="0.2">
      <c r="A907" s="23"/>
    </row>
    <row r="908" spans="1:1" x14ac:dyDescent="0.2">
      <c r="A908" s="23"/>
    </row>
    <row r="909" spans="1:1" x14ac:dyDescent="0.2">
      <c r="A909" s="23"/>
    </row>
    <row r="910" spans="1:1" x14ac:dyDescent="0.2">
      <c r="A910" s="23"/>
    </row>
    <row r="911" spans="1:1" x14ac:dyDescent="0.2">
      <c r="A911" s="23"/>
    </row>
    <row r="912" spans="1:1" x14ac:dyDescent="0.2">
      <c r="A912" s="23"/>
    </row>
    <row r="913" spans="1:1" x14ac:dyDescent="0.2">
      <c r="A913" s="23"/>
    </row>
    <row r="914" spans="1:1" x14ac:dyDescent="0.2">
      <c r="A914" s="23"/>
    </row>
    <row r="915" spans="1:1" x14ac:dyDescent="0.2">
      <c r="A915" s="23"/>
    </row>
    <row r="916" spans="1:1" x14ac:dyDescent="0.2">
      <c r="A916" s="23"/>
    </row>
    <row r="917" spans="1:1" x14ac:dyDescent="0.2">
      <c r="A917" s="23"/>
    </row>
    <row r="918" spans="1:1" x14ac:dyDescent="0.2">
      <c r="A918" s="23"/>
    </row>
    <row r="919" spans="1:1" x14ac:dyDescent="0.2">
      <c r="A919" s="23"/>
    </row>
    <row r="920" spans="1:1" x14ac:dyDescent="0.2">
      <c r="A920" s="23"/>
    </row>
    <row r="921" spans="1:1" x14ac:dyDescent="0.2">
      <c r="A921" s="23"/>
    </row>
    <row r="922" spans="1:1" x14ac:dyDescent="0.2">
      <c r="A922" s="23"/>
    </row>
    <row r="923" spans="1:1" x14ac:dyDescent="0.2">
      <c r="A923" s="23"/>
    </row>
    <row r="924" spans="1:1" x14ac:dyDescent="0.2">
      <c r="A924" s="23"/>
    </row>
    <row r="925" spans="1:1" x14ac:dyDescent="0.2">
      <c r="A925" s="23"/>
    </row>
    <row r="926" spans="1:1" x14ac:dyDescent="0.2">
      <c r="A926" s="23"/>
    </row>
    <row r="927" spans="1:1" x14ac:dyDescent="0.2">
      <c r="A927" s="23"/>
    </row>
    <row r="928" spans="1:1" x14ac:dyDescent="0.2">
      <c r="A928" s="23"/>
    </row>
    <row r="929" spans="1:1" x14ac:dyDescent="0.2">
      <c r="A929" s="23"/>
    </row>
    <row r="930" spans="1:1" x14ac:dyDescent="0.2">
      <c r="A930" s="23"/>
    </row>
    <row r="931" spans="1:1" x14ac:dyDescent="0.2">
      <c r="A931" s="23"/>
    </row>
    <row r="932" spans="1:1" x14ac:dyDescent="0.2">
      <c r="A932" s="23"/>
    </row>
    <row r="933" spans="1:1" x14ac:dyDescent="0.2">
      <c r="A933" s="23"/>
    </row>
    <row r="934" spans="1:1" x14ac:dyDescent="0.2">
      <c r="A934" s="23"/>
    </row>
    <row r="935" spans="1:1" x14ac:dyDescent="0.2">
      <c r="A935" s="23"/>
    </row>
    <row r="936" spans="1:1" x14ac:dyDescent="0.2">
      <c r="A936" s="23"/>
    </row>
    <row r="937" spans="1:1" x14ac:dyDescent="0.2">
      <c r="A937" s="23"/>
    </row>
    <row r="938" spans="1:1" x14ac:dyDescent="0.2">
      <c r="A938" s="23"/>
    </row>
    <row r="939" spans="1:1" x14ac:dyDescent="0.2">
      <c r="A939" s="23"/>
    </row>
    <row r="940" spans="1:1" x14ac:dyDescent="0.2">
      <c r="A940" s="23"/>
    </row>
    <row r="941" spans="1:1" x14ac:dyDescent="0.2">
      <c r="A941" s="23"/>
    </row>
    <row r="942" spans="1:1" x14ac:dyDescent="0.2">
      <c r="A942" s="23"/>
    </row>
    <row r="943" spans="1:1" x14ac:dyDescent="0.2">
      <c r="A943" s="23"/>
    </row>
    <row r="944" spans="1:1" x14ac:dyDescent="0.2">
      <c r="A944" s="23"/>
    </row>
    <row r="945" spans="1:1" x14ac:dyDescent="0.2">
      <c r="A945" s="23"/>
    </row>
    <row r="946" spans="1:1" x14ac:dyDescent="0.2">
      <c r="A946" s="23"/>
    </row>
    <row r="947" spans="1:1" x14ac:dyDescent="0.2">
      <c r="A947" s="23"/>
    </row>
    <row r="948" spans="1:1" x14ac:dyDescent="0.2">
      <c r="A948" s="23"/>
    </row>
    <row r="949" spans="1:1" x14ac:dyDescent="0.2">
      <c r="A949" s="23"/>
    </row>
    <row r="950" spans="1:1" x14ac:dyDescent="0.2">
      <c r="A950" s="23"/>
    </row>
    <row r="951" spans="1:1" x14ac:dyDescent="0.2">
      <c r="A951" s="23"/>
    </row>
    <row r="952" spans="1:1" x14ac:dyDescent="0.2">
      <c r="A952" s="23"/>
    </row>
    <row r="953" spans="1:1" x14ac:dyDescent="0.2">
      <c r="A953" s="23"/>
    </row>
    <row r="954" spans="1:1" x14ac:dyDescent="0.2">
      <c r="A954" s="23"/>
    </row>
    <row r="955" spans="1:1" x14ac:dyDescent="0.2">
      <c r="A955" s="23"/>
    </row>
    <row r="956" spans="1:1" x14ac:dyDescent="0.2">
      <c r="A956" s="23"/>
    </row>
    <row r="957" spans="1:1" x14ac:dyDescent="0.2">
      <c r="A957" s="23"/>
    </row>
    <row r="958" spans="1:1" x14ac:dyDescent="0.2">
      <c r="A958" s="23"/>
    </row>
    <row r="959" spans="1:1" x14ac:dyDescent="0.2">
      <c r="A959" s="23"/>
    </row>
    <row r="960" spans="1:1" x14ac:dyDescent="0.2">
      <c r="A960" s="23"/>
    </row>
    <row r="961" spans="1:1" x14ac:dyDescent="0.2">
      <c r="A961" s="23"/>
    </row>
    <row r="962" spans="1:1" x14ac:dyDescent="0.2">
      <c r="A962" s="23"/>
    </row>
    <row r="963" spans="1:1" x14ac:dyDescent="0.2">
      <c r="A963" s="23"/>
    </row>
    <row r="964" spans="1:1" x14ac:dyDescent="0.2">
      <c r="A964" s="23"/>
    </row>
    <row r="965" spans="1:1" x14ac:dyDescent="0.2">
      <c r="A965" s="23"/>
    </row>
    <row r="966" spans="1:1" x14ac:dyDescent="0.2">
      <c r="A966" s="23"/>
    </row>
    <row r="967" spans="1:1" x14ac:dyDescent="0.2">
      <c r="A967" s="23"/>
    </row>
    <row r="968" spans="1:1" x14ac:dyDescent="0.2">
      <c r="A968" s="23"/>
    </row>
    <row r="969" spans="1:1" x14ac:dyDescent="0.2">
      <c r="A969" s="23"/>
    </row>
    <row r="970" spans="1:1" x14ac:dyDescent="0.2">
      <c r="A970" s="23"/>
    </row>
    <row r="971" spans="1:1" x14ac:dyDescent="0.2">
      <c r="A971" s="23"/>
    </row>
    <row r="972" spans="1:1" x14ac:dyDescent="0.2">
      <c r="A972" s="23"/>
    </row>
    <row r="973" spans="1:1" x14ac:dyDescent="0.2">
      <c r="A973" s="23"/>
    </row>
    <row r="974" spans="1:1" x14ac:dyDescent="0.2">
      <c r="A974" s="23"/>
    </row>
    <row r="975" spans="1:1" x14ac:dyDescent="0.2">
      <c r="A975" s="23"/>
    </row>
    <row r="976" spans="1:1" x14ac:dyDescent="0.2">
      <c r="A976" s="23"/>
    </row>
    <row r="977" spans="1:1" x14ac:dyDescent="0.2">
      <c r="A977" s="23"/>
    </row>
    <row r="978" spans="1:1" x14ac:dyDescent="0.2">
      <c r="A978" s="23"/>
    </row>
    <row r="979" spans="1:1" x14ac:dyDescent="0.2">
      <c r="A979" s="23"/>
    </row>
    <row r="980" spans="1:1" x14ac:dyDescent="0.2">
      <c r="A980" s="23"/>
    </row>
    <row r="981" spans="1:1" x14ac:dyDescent="0.2">
      <c r="A981" s="23"/>
    </row>
    <row r="982" spans="1:1" x14ac:dyDescent="0.2">
      <c r="A982" s="23"/>
    </row>
    <row r="983" spans="1:1" x14ac:dyDescent="0.2">
      <c r="A983" s="23"/>
    </row>
    <row r="984" spans="1:1" x14ac:dyDescent="0.2">
      <c r="A984" s="23"/>
    </row>
    <row r="985" spans="1:1" x14ac:dyDescent="0.2">
      <c r="A985" s="23"/>
    </row>
    <row r="986" spans="1:1" x14ac:dyDescent="0.2">
      <c r="A986" s="23"/>
    </row>
    <row r="987" spans="1:1" x14ac:dyDescent="0.2">
      <c r="A987" s="23"/>
    </row>
    <row r="988" spans="1:1" x14ac:dyDescent="0.2">
      <c r="A988" s="23"/>
    </row>
    <row r="989" spans="1:1" x14ac:dyDescent="0.2">
      <c r="A989" s="23"/>
    </row>
    <row r="990" spans="1:1" x14ac:dyDescent="0.2">
      <c r="A990" s="23"/>
    </row>
    <row r="991" spans="1:1" x14ac:dyDescent="0.2">
      <c r="A991" s="23"/>
    </row>
    <row r="992" spans="1:1" x14ac:dyDescent="0.2">
      <c r="A992" s="23"/>
    </row>
    <row r="993" spans="1:1" x14ac:dyDescent="0.2">
      <c r="A993" s="23"/>
    </row>
    <row r="994" spans="1:1" x14ac:dyDescent="0.2">
      <c r="A994" s="23"/>
    </row>
    <row r="995" spans="1:1" x14ac:dyDescent="0.2">
      <c r="A995" s="23"/>
    </row>
    <row r="996" spans="1:1" x14ac:dyDescent="0.2">
      <c r="A996" s="23"/>
    </row>
    <row r="997" spans="1:1" x14ac:dyDescent="0.2">
      <c r="A997" s="23"/>
    </row>
    <row r="998" spans="1:1" x14ac:dyDescent="0.2">
      <c r="A998" s="23"/>
    </row>
    <row r="999" spans="1:1" x14ac:dyDescent="0.2">
      <c r="A999" s="23"/>
    </row>
    <row r="1000" spans="1:1" x14ac:dyDescent="0.2">
      <c r="A1000" s="23"/>
    </row>
    <row r="1001" spans="1:1" x14ac:dyDescent="0.2">
      <c r="A1001" s="23"/>
    </row>
    <row r="1002" spans="1:1" x14ac:dyDescent="0.2">
      <c r="A1002" s="23"/>
    </row>
    <row r="1003" spans="1:1" x14ac:dyDescent="0.2">
      <c r="A1003" s="23"/>
    </row>
    <row r="1004" spans="1:1" x14ac:dyDescent="0.2">
      <c r="A1004" s="23"/>
    </row>
    <row r="1005" spans="1:1" x14ac:dyDescent="0.2">
      <c r="A1005" s="23"/>
    </row>
    <row r="1006" spans="1:1" x14ac:dyDescent="0.2">
      <c r="A1006" s="23"/>
    </row>
    <row r="1007" spans="1:1" x14ac:dyDescent="0.2">
      <c r="A1007" s="23"/>
    </row>
    <row r="1008" spans="1:1" x14ac:dyDescent="0.2">
      <c r="A1008" s="23"/>
    </row>
    <row r="1009" spans="1:1" x14ac:dyDescent="0.2">
      <c r="A1009" s="23"/>
    </row>
    <row r="1010" spans="1:1" x14ac:dyDescent="0.2">
      <c r="A1010" s="23"/>
    </row>
    <row r="1011" spans="1:1" x14ac:dyDescent="0.2">
      <c r="A1011" s="23"/>
    </row>
    <row r="1012" spans="1:1" x14ac:dyDescent="0.2">
      <c r="A1012" s="23"/>
    </row>
    <row r="1013" spans="1:1" x14ac:dyDescent="0.2">
      <c r="A1013" s="23"/>
    </row>
    <row r="1014" spans="1:1" x14ac:dyDescent="0.2">
      <c r="A1014" s="23"/>
    </row>
    <row r="1015" spans="1:1" x14ac:dyDescent="0.2">
      <c r="A1015" s="23"/>
    </row>
    <row r="1016" spans="1:1" x14ac:dyDescent="0.2">
      <c r="A1016" s="23"/>
    </row>
    <row r="1017" spans="1:1" x14ac:dyDescent="0.2">
      <c r="A1017" s="23"/>
    </row>
    <row r="1018" spans="1:1" x14ac:dyDescent="0.2">
      <c r="A1018" s="23"/>
    </row>
    <row r="1019" spans="1:1" x14ac:dyDescent="0.2">
      <c r="A1019" s="23"/>
    </row>
    <row r="1020" spans="1:1" x14ac:dyDescent="0.2">
      <c r="A1020" s="23"/>
    </row>
    <row r="1021" spans="1:1" x14ac:dyDescent="0.2">
      <c r="A1021" s="23"/>
    </row>
    <row r="1022" spans="1:1" x14ac:dyDescent="0.2">
      <c r="A1022" s="23"/>
    </row>
    <row r="1023" spans="1:1" x14ac:dyDescent="0.2">
      <c r="A1023" s="23"/>
    </row>
    <row r="1024" spans="1:1" x14ac:dyDescent="0.2">
      <c r="A1024" s="23"/>
    </row>
    <row r="1025" spans="1:1" x14ac:dyDescent="0.2">
      <c r="A1025" s="23"/>
    </row>
    <row r="1026" spans="1:1" x14ac:dyDescent="0.2">
      <c r="A1026" s="23"/>
    </row>
    <row r="1027" spans="1:1" x14ac:dyDescent="0.2">
      <c r="A1027" s="23"/>
    </row>
    <row r="1028" spans="1:1" x14ac:dyDescent="0.2">
      <c r="A1028" s="23"/>
    </row>
    <row r="1029" spans="1:1" x14ac:dyDescent="0.2">
      <c r="A1029" s="23"/>
    </row>
    <row r="1030" spans="1:1" x14ac:dyDescent="0.2">
      <c r="A1030" s="23"/>
    </row>
    <row r="1031" spans="1:1" x14ac:dyDescent="0.2">
      <c r="A1031" s="23"/>
    </row>
    <row r="1032" spans="1:1" x14ac:dyDescent="0.2">
      <c r="A1032" s="23"/>
    </row>
    <row r="1033" spans="1:1" x14ac:dyDescent="0.2">
      <c r="A1033" s="23"/>
    </row>
    <row r="1034" spans="1:1" x14ac:dyDescent="0.2">
      <c r="A1034" s="23"/>
    </row>
    <row r="1035" spans="1:1" x14ac:dyDescent="0.2">
      <c r="A1035" s="23"/>
    </row>
    <row r="1036" spans="1:1" x14ac:dyDescent="0.2">
      <c r="A1036" s="23"/>
    </row>
    <row r="1037" spans="1:1" x14ac:dyDescent="0.2">
      <c r="A1037" s="23"/>
    </row>
    <row r="1038" spans="1:1" x14ac:dyDescent="0.2">
      <c r="A1038" s="23"/>
    </row>
    <row r="1039" spans="1:1" x14ac:dyDescent="0.2">
      <c r="A1039" s="23"/>
    </row>
    <row r="1040" spans="1:1" x14ac:dyDescent="0.2">
      <c r="A1040" s="23"/>
    </row>
    <row r="1041" spans="1:1" x14ac:dyDescent="0.2">
      <c r="A1041" s="23"/>
    </row>
    <row r="1042" spans="1:1" x14ac:dyDescent="0.2">
      <c r="A1042" s="23"/>
    </row>
    <row r="1043" spans="1:1" x14ac:dyDescent="0.2">
      <c r="A1043" s="23"/>
    </row>
    <row r="1044" spans="1:1" x14ac:dyDescent="0.2">
      <c r="A1044" s="23"/>
    </row>
    <row r="1045" spans="1:1" x14ac:dyDescent="0.2">
      <c r="A1045" s="23"/>
    </row>
    <row r="1046" spans="1:1" x14ac:dyDescent="0.2">
      <c r="A1046" s="23"/>
    </row>
    <row r="1047" spans="1:1" x14ac:dyDescent="0.2">
      <c r="A1047" s="23"/>
    </row>
    <row r="1048" spans="1:1" x14ac:dyDescent="0.2">
      <c r="A1048" s="23"/>
    </row>
    <row r="1049" spans="1:1" x14ac:dyDescent="0.2">
      <c r="A1049" s="23"/>
    </row>
    <row r="1050" spans="1:1" x14ac:dyDescent="0.2">
      <c r="A1050" s="23"/>
    </row>
    <row r="1051" spans="1:1" x14ac:dyDescent="0.2">
      <c r="A1051" s="23"/>
    </row>
    <row r="1052" spans="1:1" x14ac:dyDescent="0.2">
      <c r="A1052" s="23"/>
    </row>
    <row r="1053" spans="1:1" x14ac:dyDescent="0.2">
      <c r="A1053" s="23"/>
    </row>
    <row r="1054" spans="1:1" x14ac:dyDescent="0.2">
      <c r="A1054" s="23"/>
    </row>
    <row r="1055" spans="1:1" x14ac:dyDescent="0.2">
      <c r="A1055" s="23"/>
    </row>
    <row r="1056" spans="1:1" x14ac:dyDescent="0.2">
      <c r="A1056" s="23"/>
    </row>
    <row r="1057" spans="1:1" x14ac:dyDescent="0.2">
      <c r="A1057" s="23"/>
    </row>
    <row r="1058" spans="1:1" x14ac:dyDescent="0.2">
      <c r="A1058" s="23"/>
    </row>
    <row r="1059" spans="1:1" x14ac:dyDescent="0.2">
      <c r="A1059" s="23"/>
    </row>
    <row r="1060" spans="1:1" x14ac:dyDescent="0.2">
      <c r="A1060" s="23"/>
    </row>
  </sheetData>
  <protectedRanges>
    <protectedRange sqref="A259:D261" name="Range1"/>
  </protectedRanges>
  <sortState xmlns:xlrd2="http://schemas.microsoft.com/office/spreadsheetml/2017/richdata2" ref="A21:AN265">
    <sortCondition ref="C21:C265"/>
  </sortState>
  <phoneticPr fontId="7" type="noConversion"/>
  <hyperlinks>
    <hyperlink ref="H64657" r:id="rId1" display="http://vsolj.cetus-net.org/bulletin.html" xr:uid="{00000000-0004-0000-0000-000000000000}"/>
    <hyperlink ref="H64650" r:id="rId2" display="https://www.aavso.org/ejaavso" xr:uid="{00000000-0004-0000-0000-000001000000}"/>
    <hyperlink ref="AP801" r:id="rId3" display="http://cdsbib.u-strasbg.fr/cgi-bin/cdsbib?1990RMxAA..21..381G" xr:uid="{00000000-0004-0000-0000-000002000000}"/>
    <hyperlink ref="AP805" r:id="rId4" display="http://cdsbib.u-strasbg.fr/cgi-bin/cdsbib?1990RMxAA..21..381G" xr:uid="{00000000-0004-0000-0000-000003000000}"/>
    <hyperlink ref="AP804" r:id="rId5" display="http://cdsbib.u-strasbg.fr/cgi-bin/cdsbib?1990RMxAA..21..381G" xr:uid="{00000000-0004-0000-0000-000004000000}"/>
    <hyperlink ref="AP785" r:id="rId6" display="http://cdsbib.u-strasbg.fr/cgi-bin/cdsbib?1990RMxAA..21..381G" xr:uid="{00000000-0004-0000-0000-000005000000}"/>
    <hyperlink ref="I64657" r:id="rId7" display="http://vsolj.cetus-net.org/bulletin.html" xr:uid="{00000000-0004-0000-0000-000006000000}"/>
    <hyperlink ref="AQ941" r:id="rId8" display="http://cdsbib.u-strasbg.fr/cgi-bin/cdsbib?1990RMxAA..21..381G" xr:uid="{00000000-0004-0000-0000-000007000000}"/>
    <hyperlink ref="AQ55707" r:id="rId9" display="http://cdsbib.u-strasbg.fr/cgi-bin/cdsbib?1990RMxAA..21..381G" xr:uid="{00000000-0004-0000-0000-000008000000}"/>
    <hyperlink ref="AQ942" r:id="rId10" display="http://cdsbib.u-strasbg.fr/cgi-bin/cdsbib?1990RMxAA..21..381G" xr:uid="{00000000-0004-0000-0000-000009000000}"/>
    <hyperlink ref="H64654" r:id="rId11" display="https://www.aavso.org/ejaavso" xr:uid="{00000000-0004-0000-0000-00000A000000}"/>
    <hyperlink ref="H1827" r:id="rId12" display="http://vsolj.cetus-net.org/bulletin.html" xr:uid="{00000000-0004-0000-0000-00000B000000}"/>
    <hyperlink ref="AP3071" r:id="rId13" display="http://cdsbib.u-strasbg.fr/cgi-bin/cdsbib?1990RMxAA..21..381G" xr:uid="{00000000-0004-0000-0000-00000C000000}"/>
    <hyperlink ref="AP3074" r:id="rId14" display="http://cdsbib.u-strasbg.fr/cgi-bin/cdsbib?1990RMxAA..21..381G" xr:uid="{00000000-0004-0000-0000-00000D000000}"/>
    <hyperlink ref="AP3072" r:id="rId15" display="http://cdsbib.u-strasbg.fr/cgi-bin/cdsbib?1990RMxAA..21..381G" xr:uid="{00000000-0004-0000-0000-00000E000000}"/>
    <hyperlink ref="AP3056" r:id="rId16" display="http://cdsbib.u-strasbg.fr/cgi-bin/cdsbib?1990RMxAA..21..381G" xr:uid="{00000000-0004-0000-0000-00000F000000}"/>
    <hyperlink ref="I1827" r:id="rId17" display="http://vsolj.cetus-net.org/bulletin.html" xr:uid="{00000000-0004-0000-0000-000010000000}"/>
    <hyperlink ref="AQ3285" r:id="rId18" display="http://cdsbib.u-strasbg.fr/cgi-bin/cdsbib?1990RMxAA..21..381G" xr:uid="{00000000-0004-0000-0000-000011000000}"/>
    <hyperlink ref="AQ65522" r:id="rId19" display="http://cdsbib.u-strasbg.fr/cgi-bin/cdsbib?1990RMxAA..21..381G" xr:uid="{00000000-0004-0000-0000-000012000000}"/>
    <hyperlink ref="AQ3289" r:id="rId20" display="http://cdsbib.u-strasbg.fr/cgi-bin/cdsbib?1990RMxAA..21..381G" xr:uid="{00000000-0004-0000-0000-000013000000}"/>
    <hyperlink ref="H64422" r:id="rId21" display="http://vsolj.cetus-net.org/bulletin.html" xr:uid="{00000000-0004-0000-0000-000014000000}"/>
    <hyperlink ref="H64415" r:id="rId22" display="https://www.aavso.org/ejaavso" xr:uid="{00000000-0004-0000-0000-000015000000}"/>
    <hyperlink ref="I64422" r:id="rId23" display="http://vsolj.cetus-net.org/bulletin.html" xr:uid="{00000000-0004-0000-0000-000016000000}"/>
    <hyperlink ref="AQ58073" r:id="rId24" display="http://cdsbib.u-strasbg.fr/cgi-bin/cdsbib?1990RMxAA..21..381G" xr:uid="{00000000-0004-0000-0000-000017000000}"/>
    <hyperlink ref="H64419" r:id="rId25" display="https://www.aavso.org/ejaavso" xr:uid="{00000000-0004-0000-0000-000018000000}"/>
    <hyperlink ref="AP5437" r:id="rId26" display="http://cdsbib.u-strasbg.fr/cgi-bin/cdsbib?1990RMxAA..21..381G" xr:uid="{00000000-0004-0000-0000-000019000000}"/>
    <hyperlink ref="AP5440" r:id="rId27" display="http://cdsbib.u-strasbg.fr/cgi-bin/cdsbib?1990RMxAA..21..381G" xr:uid="{00000000-0004-0000-0000-00001A000000}"/>
    <hyperlink ref="AP5438" r:id="rId28" display="http://cdsbib.u-strasbg.fr/cgi-bin/cdsbib?1990RMxAA..21..381G" xr:uid="{00000000-0004-0000-0000-00001B000000}"/>
    <hyperlink ref="AP5422" r:id="rId29" display="http://cdsbib.u-strasbg.fr/cgi-bin/cdsbib?1990RMxAA..21..381G" xr:uid="{00000000-0004-0000-0000-00001C000000}"/>
    <hyperlink ref="AQ5651" r:id="rId30" display="http://cdsbib.u-strasbg.fr/cgi-bin/cdsbib?1990RMxAA..21..381G" xr:uid="{00000000-0004-0000-0000-00001D000000}"/>
    <hyperlink ref="AQ5655" r:id="rId31" display="http://cdsbib.u-strasbg.fr/cgi-bin/cdsbib?1990RMxAA..21..381G" xr:uid="{00000000-0004-0000-0000-00001E000000}"/>
    <hyperlink ref="AQ65335" r:id="rId32" display="http://cdsbib.u-strasbg.fr/cgi-bin/cdsbib?1990RMxAA..21..381G" xr:uid="{00000000-0004-0000-0000-00001F000000}"/>
    <hyperlink ref="I2543" r:id="rId33" display="http://vsolj.cetus-net.org/bulletin.html" xr:uid="{00000000-0004-0000-0000-000020000000}"/>
    <hyperlink ref="H2543" r:id="rId34" display="http://vsolj.cetus-net.org/bulletin.html" xr:uid="{00000000-0004-0000-0000-000021000000}"/>
    <hyperlink ref="AQ460" r:id="rId35" display="http://cdsbib.u-strasbg.fr/cgi-bin/cdsbib?1990RMxAA..21..381G" xr:uid="{00000000-0004-0000-0000-000022000000}"/>
    <hyperlink ref="AQ459" r:id="rId36" display="http://cdsbib.u-strasbg.fr/cgi-bin/cdsbib?1990RMxAA..21..381G" xr:uid="{00000000-0004-0000-0000-000023000000}"/>
    <hyperlink ref="AP3713" r:id="rId37" display="http://cdsbib.u-strasbg.fr/cgi-bin/cdsbib?1990RMxAA..21..381G" xr:uid="{00000000-0004-0000-0000-000024000000}"/>
    <hyperlink ref="AP3731" r:id="rId38" display="http://cdsbib.u-strasbg.fr/cgi-bin/cdsbib?1990RMxAA..21..381G" xr:uid="{00000000-0004-0000-0000-000025000000}"/>
    <hyperlink ref="AP3732" r:id="rId39" display="http://cdsbib.u-strasbg.fr/cgi-bin/cdsbib?1990RMxAA..21..381G" xr:uid="{00000000-0004-0000-0000-000026000000}"/>
    <hyperlink ref="AP3728" r:id="rId40" display="http://cdsbib.u-strasbg.fr/cgi-bin/cdsbib?1990RMxAA..21..381G" xr:uid="{00000000-0004-0000-0000-000027000000}"/>
  </hyperlinks>
  <pageMargins left="0.75" right="0.75" top="1" bottom="1" header="0.5" footer="0.5"/>
  <headerFooter alignWithMargins="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89" workbookViewId="0">
      <selection activeCell="A127" sqref="A127:D236"/>
    </sheetView>
  </sheetViews>
  <sheetFormatPr defaultRowHeight="12.75" x14ac:dyDescent="0.2"/>
  <cols>
    <col min="1" max="1" width="19.7109375" style="52" customWidth="1"/>
    <col min="2" max="2" width="4.42578125" style="15" customWidth="1"/>
    <col min="3" max="3" width="12.7109375" style="52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52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 x14ac:dyDescent="0.25">
      <c r="A1" s="51" t="s">
        <v>141</v>
      </c>
      <c r="I1" s="53" t="s">
        <v>142</v>
      </c>
      <c r="J1" s="54" t="s">
        <v>143</v>
      </c>
    </row>
    <row r="2" spans="1:16" x14ac:dyDescent="0.2">
      <c r="I2" s="55" t="s">
        <v>144</v>
      </c>
      <c r="J2" s="56" t="s">
        <v>145</v>
      </c>
    </row>
    <row r="3" spans="1:16" x14ac:dyDescent="0.2">
      <c r="A3" s="57" t="s">
        <v>146</v>
      </c>
      <c r="I3" s="55" t="s">
        <v>147</v>
      </c>
      <c r="J3" s="56" t="s">
        <v>148</v>
      </c>
    </row>
    <row r="4" spans="1:16" x14ac:dyDescent="0.2">
      <c r="I4" s="55" t="s">
        <v>149</v>
      </c>
      <c r="J4" s="56" t="s">
        <v>148</v>
      </c>
    </row>
    <row r="5" spans="1:16" ht="13.5" thickBot="1" x14ac:dyDescent="0.25">
      <c r="I5" s="58" t="s">
        <v>150</v>
      </c>
      <c r="J5" s="59" t="s">
        <v>151</v>
      </c>
    </row>
    <row r="10" spans="1:16" ht="13.5" thickBot="1" x14ac:dyDescent="0.25"/>
    <row r="11" spans="1:16" ht="12.75" customHeight="1" thickBot="1" x14ac:dyDescent="0.25">
      <c r="A11" s="52" t="str">
        <f t="shared" ref="A11:A74" si="0">P11</f>
        <v>IBVS 46 </v>
      </c>
      <c r="B11" s="19" t="str">
        <f t="shared" ref="B11:B74" si="1">IF(H11=INT(H11),"I","II")</f>
        <v>I</v>
      </c>
      <c r="C11" s="52">
        <f t="shared" ref="C11:C74" si="2">1*G11</f>
        <v>38418.442799999997</v>
      </c>
      <c r="D11" s="15" t="str">
        <f t="shared" ref="D11:D74" si="3">VLOOKUP(F11,I$1:J$5,2,FALSE)</f>
        <v>vis</v>
      </c>
      <c r="E11" s="60">
        <f>VLOOKUP(C11,Active!C$21:E$969,3,FALSE)</f>
        <v>-3828.998088010695</v>
      </c>
      <c r="F11" s="19" t="s">
        <v>150</v>
      </c>
      <c r="G11" s="15" t="str">
        <f t="shared" ref="G11:G74" si="4">MID(I11,3,LEN(I11)-3)</f>
        <v>38418.4428</v>
      </c>
      <c r="H11" s="52">
        <f t="shared" ref="H11:H74" si="5">1*K11</f>
        <v>7020</v>
      </c>
      <c r="I11" s="61" t="s">
        <v>382</v>
      </c>
      <c r="J11" s="62" t="s">
        <v>383</v>
      </c>
      <c r="K11" s="61">
        <v>7020</v>
      </c>
      <c r="L11" s="61" t="s">
        <v>384</v>
      </c>
      <c r="M11" s="62" t="s">
        <v>171</v>
      </c>
      <c r="N11" s="62"/>
      <c r="O11" s="63" t="s">
        <v>385</v>
      </c>
      <c r="P11" s="64" t="s">
        <v>386</v>
      </c>
    </row>
    <row r="12" spans="1:16" ht="12.75" customHeight="1" thickBot="1" x14ac:dyDescent="0.25">
      <c r="A12" s="52" t="str">
        <f t="shared" si="0"/>
        <v>IBVS 795 </v>
      </c>
      <c r="B12" s="19" t="str">
        <f t="shared" si="1"/>
        <v>I</v>
      </c>
      <c r="C12" s="52">
        <f t="shared" si="2"/>
        <v>40587.629000000001</v>
      </c>
      <c r="D12" s="15" t="str">
        <f t="shared" si="3"/>
        <v>vis</v>
      </c>
      <c r="E12" s="60">
        <f>VLOOKUP(C12,Active!C$21:E$969,3,FALSE)</f>
        <v>-3071.9964060687253</v>
      </c>
      <c r="F12" s="19" t="s">
        <v>150</v>
      </c>
      <c r="G12" s="15" t="str">
        <f t="shared" si="4"/>
        <v>40587.629</v>
      </c>
      <c r="H12" s="52">
        <f t="shared" si="5"/>
        <v>7777</v>
      </c>
      <c r="I12" s="61" t="s">
        <v>409</v>
      </c>
      <c r="J12" s="62" t="s">
        <v>410</v>
      </c>
      <c r="K12" s="61">
        <v>7777</v>
      </c>
      <c r="L12" s="61" t="s">
        <v>181</v>
      </c>
      <c r="M12" s="62" t="s">
        <v>171</v>
      </c>
      <c r="N12" s="62"/>
      <c r="O12" s="63" t="s">
        <v>411</v>
      </c>
      <c r="P12" s="64" t="s">
        <v>412</v>
      </c>
    </row>
    <row r="13" spans="1:16" ht="12.75" customHeight="1" thickBot="1" x14ac:dyDescent="0.25">
      <c r="A13" s="52" t="str">
        <f t="shared" si="0"/>
        <v> BBS 8 </v>
      </c>
      <c r="B13" s="19" t="str">
        <f t="shared" si="1"/>
        <v>I</v>
      </c>
      <c r="C13" s="52">
        <f t="shared" si="2"/>
        <v>41765.353999999999</v>
      </c>
      <c r="D13" s="15" t="str">
        <f t="shared" si="3"/>
        <v>vis</v>
      </c>
      <c r="E13" s="60">
        <f>VLOOKUP(C13,Active!C$21:E$969,3,FALSE)</f>
        <v>-2660.9944340549337</v>
      </c>
      <c r="F13" s="19" t="s">
        <v>150</v>
      </c>
      <c r="G13" s="15" t="str">
        <f t="shared" si="4"/>
        <v>41765.354</v>
      </c>
      <c r="H13" s="52">
        <f t="shared" si="5"/>
        <v>8188</v>
      </c>
      <c r="I13" s="61" t="s">
        <v>416</v>
      </c>
      <c r="J13" s="62" t="s">
        <v>417</v>
      </c>
      <c r="K13" s="61">
        <v>8188</v>
      </c>
      <c r="L13" s="61" t="s">
        <v>263</v>
      </c>
      <c r="M13" s="62" t="s">
        <v>171</v>
      </c>
      <c r="N13" s="62"/>
      <c r="O13" s="63" t="s">
        <v>418</v>
      </c>
      <c r="P13" s="63" t="s">
        <v>419</v>
      </c>
    </row>
    <row r="14" spans="1:16" ht="12.75" customHeight="1" thickBot="1" x14ac:dyDescent="0.25">
      <c r="A14" s="52" t="str">
        <f t="shared" si="0"/>
        <v> BBS 14 </v>
      </c>
      <c r="B14" s="19" t="str">
        <f t="shared" si="1"/>
        <v>I</v>
      </c>
      <c r="C14" s="52">
        <f t="shared" si="2"/>
        <v>42106.343000000001</v>
      </c>
      <c r="D14" s="15" t="str">
        <f t="shared" si="3"/>
        <v>vis</v>
      </c>
      <c r="E14" s="60">
        <f>VLOOKUP(C14,Active!C$21:E$969,3,FALSE)</f>
        <v>-2541.9962371626102</v>
      </c>
      <c r="F14" s="19" t="s">
        <v>150</v>
      </c>
      <c r="G14" s="15" t="str">
        <f t="shared" si="4"/>
        <v>42106.343</v>
      </c>
      <c r="H14" s="52">
        <f t="shared" si="5"/>
        <v>8307</v>
      </c>
      <c r="I14" s="61" t="s">
        <v>420</v>
      </c>
      <c r="J14" s="62" t="s">
        <v>421</v>
      </c>
      <c r="K14" s="61">
        <v>8307</v>
      </c>
      <c r="L14" s="61" t="s">
        <v>156</v>
      </c>
      <c r="M14" s="62" t="s">
        <v>171</v>
      </c>
      <c r="N14" s="62"/>
      <c r="O14" s="63" t="s">
        <v>422</v>
      </c>
      <c r="P14" s="63" t="s">
        <v>423</v>
      </c>
    </row>
    <row r="15" spans="1:16" ht="12.75" customHeight="1" thickBot="1" x14ac:dyDescent="0.25">
      <c r="A15" s="52" t="str">
        <f t="shared" si="0"/>
        <v> BBS 19 </v>
      </c>
      <c r="B15" s="19" t="str">
        <f t="shared" si="1"/>
        <v>I</v>
      </c>
      <c r="C15" s="52">
        <f t="shared" si="2"/>
        <v>42404.353000000003</v>
      </c>
      <c r="D15" s="15" t="str">
        <f t="shared" si="3"/>
        <v>vis</v>
      </c>
      <c r="E15" s="60">
        <f>VLOOKUP(C15,Active!C$21:E$969,3,FALSE)</f>
        <v>-2437.9968334989103</v>
      </c>
      <c r="F15" s="19" t="s">
        <v>150</v>
      </c>
      <c r="G15" s="15" t="str">
        <f t="shared" si="4"/>
        <v>42404.353</v>
      </c>
      <c r="H15" s="52">
        <f t="shared" si="5"/>
        <v>8411</v>
      </c>
      <c r="I15" s="61" t="s">
        <v>424</v>
      </c>
      <c r="J15" s="62" t="s">
        <v>425</v>
      </c>
      <c r="K15" s="61">
        <v>8411</v>
      </c>
      <c r="L15" s="61" t="s">
        <v>235</v>
      </c>
      <c r="M15" s="62" t="s">
        <v>171</v>
      </c>
      <c r="N15" s="62"/>
      <c r="O15" s="63" t="s">
        <v>422</v>
      </c>
      <c r="P15" s="63" t="s">
        <v>426</v>
      </c>
    </row>
    <row r="16" spans="1:16" ht="12.75" customHeight="1" thickBot="1" x14ac:dyDescent="0.25">
      <c r="A16" s="52" t="str">
        <f t="shared" si="0"/>
        <v> BBS 20 </v>
      </c>
      <c r="B16" s="19" t="str">
        <f t="shared" si="1"/>
        <v>I</v>
      </c>
      <c r="C16" s="52">
        <f t="shared" si="2"/>
        <v>42424.421000000002</v>
      </c>
      <c r="D16" s="15" t="str">
        <f t="shared" si="3"/>
        <v>vis</v>
      </c>
      <c r="E16" s="60">
        <f>VLOOKUP(C16,Active!C$21:E$969,3,FALSE)</f>
        <v>-2430.9935113529318</v>
      </c>
      <c r="F16" s="19" t="s">
        <v>150</v>
      </c>
      <c r="G16" s="15" t="str">
        <f t="shared" si="4"/>
        <v>42424.421</v>
      </c>
      <c r="H16" s="52">
        <f t="shared" si="5"/>
        <v>8418</v>
      </c>
      <c r="I16" s="61" t="s">
        <v>427</v>
      </c>
      <c r="J16" s="62" t="s">
        <v>428</v>
      </c>
      <c r="K16" s="61">
        <v>8418</v>
      </c>
      <c r="L16" s="61" t="s">
        <v>429</v>
      </c>
      <c r="M16" s="62" t="s">
        <v>171</v>
      </c>
      <c r="N16" s="62"/>
      <c r="O16" s="63" t="s">
        <v>422</v>
      </c>
      <c r="P16" s="63" t="s">
        <v>430</v>
      </c>
    </row>
    <row r="17" spans="1:16" ht="12.75" customHeight="1" thickBot="1" x14ac:dyDescent="0.25">
      <c r="A17" s="52" t="str">
        <f t="shared" si="0"/>
        <v> BBS 20 </v>
      </c>
      <c r="B17" s="19" t="str">
        <f t="shared" si="1"/>
        <v>I</v>
      </c>
      <c r="C17" s="52">
        <f t="shared" si="2"/>
        <v>42427.279000000002</v>
      </c>
      <c r="D17" s="15" t="str">
        <f t="shared" si="3"/>
        <v>vis</v>
      </c>
      <c r="E17" s="60">
        <f>VLOOKUP(C17,Active!C$21:E$969,3,FALSE)</f>
        <v>-2429.9961277226148</v>
      </c>
      <c r="F17" s="19" t="s">
        <v>150</v>
      </c>
      <c r="G17" s="15" t="str">
        <f t="shared" si="4"/>
        <v>42427.279</v>
      </c>
      <c r="H17" s="52">
        <f t="shared" si="5"/>
        <v>8419</v>
      </c>
      <c r="I17" s="61" t="s">
        <v>431</v>
      </c>
      <c r="J17" s="62" t="s">
        <v>432</v>
      </c>
      <c r="K17" s="61">
        <v>8419</v>
      </c>
      <c r="L17" s="61" t="s">
        <v>156</v>
      </c>
      <c r="M17" s="62" t="s">
        <v>171</v>
      </c>
      <c r="N17" s="62"/>
      <c r="O17" s="63" t="s">
        <v>422</v>
      </c>
      <c r="P17" s="63" t="s">
        <v>430</v>
      </c>
    </row>
    <row r="18" spans="1:16" ht="12.75" customHeight="1" thickBot="1" x14ac:dyDescent="0.25">
      <c r="A18" s="52" t="str">
        <f t="shared" si="0"/>
        <v> BBS 21 </v>
      </c>
      <c r="B18" s="19" t="str">
        <f t="shared" si="1"/>
        <v>I</v>
      </c>
      <c r="C18" s="52">
        <f t="shared" si="2"/>
        <v>42447.334999999999</v>
      </c>
      <c r="D18" s="15" t="str">
        <f t="shared" si="3"/>
        <v>vis</v>
      </c>
      <c r="E18" s="60">
        <f>VLOOKUP(C18,Active!C$21:E$969,3,FALSE)</f>
        <v>-2422.9969933315579</v>
      </c>
      <c r="F18" s="19" t="s">
        <v>150</v>
      </c>
      <c r="G18" s="15" t="str">
        <f t="shared" si="4"/>
        <v>42447.335</v>
      </c>
      <c r="H18" s="52">
        <f t="shared" si="5"/>
        <v>8426</v>
      </c>
      <c r="I18" s="61" t="s">
        <v>436</v>
      </c>
      <c r="J18" s="62" t="s">
        <v>437</v>
      </c>
      <c r="K18" s="61">
        <v>8426</v>
      </c>
      <c r="L18" s="61" t="s">
        <v>235</v>
      </c>
      <c r="M18" s="62" t="s">
        <v>171</v>
      </c>
      <c r="N18" s="62"/>
      <c r="O18" s="63" t="s">
        <v>422</v>
      </c>
      <c r="P18" s="63" t="s">
        <v>438</v>
      </c>
    </row>
    <row r="19" spans="1:16" ht="12.75" customHeight="1" thickBot="1" x14ac:dyDescent="0.25">
      <c r="A19" s="52" t="str">
        <f t="shared" si="0"/>
        <v> BBS 21 </v>
      </c>
      <c r="B19" s="19" t="str">
        <f t="shared" si="1"/>
        <v>I</v>
      </c>
      <c r="C19" s="52">
        <f t="shared" si="2"/>
        <v>42467.391000000003</v>
      </c>
      <c r="D19" s="15" t="str">
        <f t="shared" si="3"/>
        <v>vis</v>
      </c>
      <c r="E19" s="60">
        <f>VLOOKUP(C19,Active!C$21:E$969,3,FALSE)</f>
        <v>-2415.9978589404986</v>
      </c>
      <c r="F19" s="19" t="s">
        <v>150</v>
      </c>
      <c r="G19" s="15" t="str">
        <f t="shared" si="4"/>
        <v>42467.391</v>
      </c>
      <c r="H19" s="52">
        <f t="shared" si="5"/>
        <v>8433</v>
      </c>
      <c r="I19" s="61" t="s">
        <v>439</v>
      </c>
      <c r="J19" s="62" t="s">
        <v>440</v>
      </c>
      <c r="K19" s="61">
        <v>8433</v>
      </c>
      <c r="L19" s="61" t="s">
        <v>216</v>
      </c>
      <c r="M19" s="62" t="s">
        <v>171</v>
      </c>
      <c r="N19" s="62"/>
      <c r="O19" s="63" t="s">
        <v>422</v>
      </c>
      <c r="P19" s="63" t="s">
        <v>438</v>
      </c>
    </row>
    <row r="20" spans="1:16" ht="12.75" customHeight="1" thickBot="1" x14ac:dyDescent="0.25">
      <c r="A20" s="52" t="str">
        <f t="shared" si="0"/>
        <v> AVSJ 7.35 </v>
      </c>
      <c r="B20" s="19" t="str">
        <f t="shared" si="1"/>
        <v>I</v>
      </c>
      <c r="C20" s="52">
        <f t="shared" si="2"/>
        <v>42504.644999999997</v>
      </c>
      <c r="D20" s="15" t="str">
        <f t="shared" si="3"/>
        <v>vis</v>
      </c>
      <c r="E20" s="60">
        <f>VLOOKUP(C20,Active!C$21:E$969,3,FALSE)</f>
        <v>-2402.9969737887022</v>
      </c>
      <c r="F20" s="19" t="s">
        <v>150</v>
      </c>
      <c r="G20" s="15" t="str">
        <f t="shared" si="4"/>
        <v>42504.645</v>
      </c>
      <c r="H20" s="52">
        <f t="shared" si="5"/>
        <v>8446</v>
      </c>
      <c r="I20" s="61" t="s">
        <v>441</v>
      </c>
      <c r="J20" s="62" t="s">
        <v>442</v>
      </c>
      <c r="K20" s="61">
        <v>8446</v>
      </c>
      <c r="L20" s="61" t="s">
        <v>235</v>
      </c>
      <c r="M20" s="62" t="s">
        <v>171</v>
      </c>
      <c r="N20" s="62"/>
      <c r="O20" s="63" t="s">
        <v>443</v>
      </c>
      <c r="P20" s="63" t="s">
        <v>444</v>
      </c>
    </row>
    <row r="21" spans="1:16" ht="12.75" customHeight="1" thickBot="1" x14ac:dyDescent="0.25">
      <c r="A21" s="52" t="str">
        <f t="shared" si="0"/>
        <v> AOEB 3 </v>
      </c>
      <c r="B21" s="19" t="str">
        <f t="shared" si="1"/>
        <v>I</v>
      </c>
      <c r="C21" s="52">
        <f t="shared" si="2"/>
        <v>42782.595999999998</v>
      </c>
      <c r="D21" s="15" t="str">
        <f t="shared" si="3"/>
        <v>vis</v>
      </c>
      <c r="E21" s="60">
        <f>VLOOKUP(C21,Active!C$21:E$969,3,FALSE)</f>
        <v>-2305.9977514547909</v>
      </c>
      <c r="F21" s="19" t="s">
        <v>150</v>
      </c>
      <c r="G21" s="15" t="str">
        <f t="shared" si="4"/>
        <v>42782.596</v>
      </c>
      <c r="H21" s="52">
        <f t="shared" si="5"/>
        <v>8543</v>
      </c>
      <c r="I21" s="61" t="s">
        <v>445</v>
      </c>
      <c r="J21" s="62" t="s">
        <v>446</v>
      </c>
      <c r="K21" s="61">
        <v>8543</v>
      </c>
      <c r="L21" s="61" t="s">
        <v>216</v>
      </c>
      <c r="M21" s="62" t="s">
        <v>171</v>
      </c>
      <c r="N21" s="62"/>
      <c r="O21" s="63" t="s">
        <v>443</v>
      </c>
      <c r="P21" s="63" t="s">
        <v>447</v>
      </c>
    </row>
    <row r="22" spans="1:16" ht="12.75" customHeight="1" thickBot="1" x14ac:dyDescent="0.25">
      <c r="A22" s="52" t="str">
        <f t="shared" si="0"/>
        <v> AOEB 3 </v>
      </c>
      <c r="B22" s="19" t="str">
        <f t="shared" si="1"/>
        <v>I</v>
      </c>
      <c r="C22" s="52">
        <f t="shared" si="2"/>
        <v>42802.658000000003</v>
      </c>
      <c r="D22" s="15" t="str">
        <f t="shared" si="3"/>
        <v>vis</v>
      </c>
      <c r="E22" s="60">
        <f>VLOOKUP(C22,Active!C$21:E$969,3,FALSE)</f>
        <v>-2298.9965231862707</v>
      </c>
      <c r="F22" s="19" t="s">
        <v>150</v>
      </c>
      <c r="G22" s="15" t="str">
        <f t="shared" si="4"/>
        <v>42802.658</v>
      </c>
      <c r="H22" s="52">
        <f t="shared" si="5"/>
        <v>8550</v>
      </c>
      <c r="I22" s="61" t="s">
        <v>448</v>
      </c>
      <c r="J22" s="62" t="s">
        <v>449</v>
      </c>
      <c r="K22" s="61">
        <v>8550</v>
      </c>
      <c r="L22" s="61" t="s">
        <v>181</v>
      </c>
      <c r="M22" s="62" t="s">
        <v>171</v>
      </c>
      <c r="N22" s="62"/>
      <c r="O22" s="63" t="s">
        <v>443</v>
      </c>
      <c r="P22" s="63" t="s">
        <v>447</v>
      </c>
    </row>
    <row r="23" spans="1:16" ht="12.75" customHeight="1" thickBot="1" x14ac:dyDescent="0.25">
      <c r="A23" s="52" t="str">
        <f t="shared" si="0"/>
        <v> BBS 26 </v>
      </c>
      <c r="B23" s="19" t="str">
        <f t="shared" si="1"/>
        <v>I</v>
      </c>
      <c r="C23" s="52">
        <f t="shared" si="2"/>
        <v>42828.449000000001</v>
      </c>
      <c r="D23" s="15" t="str">
        <f t="shared" si="3"/>
        <v>vis</v>
      </c>
      <c r="E23" s="60">
        <f>VLOOKUP(C23,Active!C$21:E$969,3,FALSE)</f>
        <v>-2289.9959909226213</v>
      </c>
      <c r="F23" s="19" t="s">
        <v>150</v>
      </c>
      <c r="G23" s="15" t="str">
        <f t="shared" si="4"/>
        <v>42828.449</v>
      </c>
      <c r="H23" s="52">
        <f t="shared" si="5"/>
        <v>8559</v>
      </c>
      <c r="I23" s="61" t="s">
        <v>450</v>
      </c>
      <c r="J23" s="62" t="s">
        <v>451</v>
      </c>
      <c r="K23" s="61">
        <v>8559</v>
      </c>
      <c r="L23" s="61" t="s">
        <v>156</v>
      </c>
      <c r="M23" s="62" t="s">
        <v>171</v>
      </c>
      <c r="N23" s="62"/>
      <c r="O23" s="63" t="s">
        <v>422</v>
      </c>
      <c r="P23" s="63" t="s">
        <v>452</v>
      </c>
    </row>
    <row r="24" spans="1:16" ht="12.75" customHeight="1" thickBot="1" x14ac:dyDescent="0.25">
      <c r="A24" s="52" t="str">
        <f t="shared" si="0"/>
        <v> AOEB 3 </v>
      </c>
      <c r="B24" s="19" t="str">
        <f t="shared" si="1"/>
        <v>I</v>
      </c>
      <c r="C24" s="52">
        <f t="shared" si="2"/>
        <v>42845.644</v>
      </c>
      <c r="D24" s="15" t="str">
        <f t="shared" si="3"/>
        <v>vis</v>
      </c>
      <c r="E24" s="60">
        <f>VLOOKUP(C24,Active!C$21:E$969,3,FALSE)</f>
        <v>-2283.9952871006108</v>
      </c>
      <c r="F24" s="19" t="s">
        <v>150</v>
      </c>
      <c r="G24" s="15" t="str">
        <f t="shared" si="4"/>
        <v>42845.644</v>
      </c>
      <c r="H24" s="52">
        <f t="shared" si="5"/>
        <v>8565</v>
      </c>
      <c r="I24" s="61" t="s">
        <v>453</v>
      </c>
      <c r="J24" s="62" t="s">
        <v>454</v>
      </c>
      <c r="K24" s="61">
        <v>8565</v>
      </c>
      <c r="L24" s="61" t="s">
        <v>176</v>
      </c>
      <c r="M24" s="62" t="s">
        <v>171</v>
      </c>
      <c r="N24" s="62"/>
      <c r="O24" s="63" t="s">
        <v>443</v>
      </c>
      <c r="P24" s="63" t="s">
        <v>447</v>
      </c>
    </row>
    <row r="25" spans="1:16" ht="12.75" customHeight="1" thickBot="1" x14ac:dyDescent="0.25">
      <c r="A25" s="52" t="str">
        <f t="shared" si="0"/>
        <v> AN 301.327 </v>
      </c>
      <c r="B25" s="19" t="str">
        <f t="shared" si="1"/>
        <v>I</v>
      </c>
      <c r="C25" s="52">
        <f t="shared" si="2"/>
        <v>42871.425999999999</v>
      </c>
      <c r="D25" s="15" t="str">
        <f t="shared" si="3"/>
        <v>vis</v>
      </c>
      <c r="E25" s="60">
        <f>VLOOKUP(C25,Active!C$21:E$969,3,FALSE)</f>
        <v>-2274.9978956531513</v>
      </c>
      <c r="F25" s="19" t="s">
        <v>150</v>
      </c>
      <c r="G25" s="15" t="str">
        <f t="shared" si="4"/>
        <v>42871.426</v>
      </c>
      <c r="H25" s="52">
        <f t="shared" si="5"/>
        <v>8574</v>
      </c>
      <c r="I25" s="61" t="s">
        <v>455</v>
      </c>
      <c r="J25" s="62" t="s">
        <v>456</v>
      </c>
      <c r="K25" s="61">
        <v>8574</v>
      </c>
      <c r="L25" s="61" t="s">
        <v>216</v>
      </c>
      <c r="M25" s="62" t="s">
        <v>171</v>
      </c>
      <c r="N25" s="62"/>
      <c r="O25" s="63" t="s">
        <v>457</v>
      </c>
      <c r="P25" s="63" t="s">
        <v>458</v>
      </c>
    </row>
    <row r="26" spans="1:16" ht="12.75" customHeight="1" thickBot="1" x14ac:dyDescent="0.25">
      <c r="A26" s="52" t="str">
        <f t="shared" si="0"/>
        <v> BBS 33 </v>
      </c>
      <c r="B26" s="19" t="str">
        <f t="shared" si="1"/>
        <v>I</v>
      </c>
      <c r="C26" s="52">
        <f t="shared" si="2"/>
        <v>43212.415999999997</v>
      </c>
      <c r="D26" s="15" t="str">
        <f t="shared" si="3"/>
        <v>vis</v>
      </c>
      <c r="E26" s="60">
        <f>VLOOKUP(C26,Active!C$21:E$969,3,FALSE)</f>
        <v>-2155.9993497812525</v>
      </c>
      <c r="F26" s="19" t="s">
        <v>150</v>
      </c>
      <c r="G26" s="15" t="str">
        <f t="shared" si="4"/>
        <v>43212.416</v>
      </c>
      <c r="H26" s="52">
        <f t="shared" si="5"/>
        <v>8693</v>
      </c>
      <c r="I26" s="61" t="s">
        <v>461</v>
      </c>
      <c r="J26" s="62" t="s">
        <v>462</v>
      </c>
      <c r="K26" s="61">
        <v>8693</v>
      </c>
      <c r="L26" s="61" t="s">
        <v>170</v>
      </c>
      <c r="M26" s="62" t="s">
        <v>171</v>
      </c>
      <c r="N26" s="62"/>
      <c r="O26" s="63" t="s">
        <v>418</v>
      </c>
      <c r="P26" s="63" t="s">
        <v>463</v>
      </c>
    </row>
    <row r="27" spans="1:16" ht="12.75" customHeight="1" thickBot="1" x14ac:dyDescent="0.25">
      <c r="A27" s="52" t="str">
        <f t="shared" si="0"/>
        <v> BBS 33 </v>
      </c>
      <c r="B27" s="19" t="str">
        <f t="shared" si="1"/>
        <v>I</v>
      </c>
      <c r="C27" s="52">
        <f t="shared" si="2"/>
        <v>43212.423999999999</v>
      </c>
      <c r="D27" s="15" t="str">
        <f t="shared" si="3"/>
        <v>vis</v>
      </c>
      <c r="E27" s="60">
        <f>VLOOKUP(C27,Active!C$21:E$969,3,FALSE)</f>
        <v>-2155.996557944638</v>
      </c>
      <c r="F27" s="19" t="s">
        <v>150</v>
      </c>
      <c r="G27" s="15" t="str">
        <f t="shared" si="4"/>
        <v>43212.424</v>
      </c>
      <c r="H27" s="52">
        <f t="shared" si="5"/>
        <v>8693</v>
      </c>
      <c r="I27" s="61" t="s">
        <v>464</v>
      </c>
      <c r="J27" s="62" t="s">
        <v>465</v>
      </c>
      <c r="K27" s="61">
        <v>8693</v>
      </c>
      <c r="L27" s="61" t="s">
        <v>181</v>
      </c>
      <c r="M27" s="62" t="s">
        <v>171</v>
      </c>
      <c r="N27" s="62"/>
      <c r="O27" s="63" t="s">
        <v>422</v>
      </c>
      <c r="P27" s="63" t="s">
        <v>463</v>
      </c>
    </row>
    <row r="28" spans="1:16" ht="12.75" customHeight="1" thickBot="1" x14ac:dyDescent="0.25">
      <c r="A28" s="52" t="str">
        <f t="shared" si="0"/>
        <v> BBS 36 </v>
      </c>
      <c r="B28" s="19" t="str">
        <f t="shared" si="1"/>
        <v>I</v>
      </c>
      <c r="C28" s="52">
        <f t="shared" si="2"/>
        <v>43510.43</v>
      </c>
      <c r="D28" s="15" t="str">
        <f t="shared" si="3"/>
        <v>vis</v>
      </c>
      <c r="E28" s="60">
        <f>VLOOKUP(C28,Active!C$21:E$969,3,FALSE)</f>
        <v>-2051.9985501992451</v>
      </c>
      <c r="F28" s="19" t="s">
        <v>150</v>
      </c>
      <c r="G28" s="15" t="str">
        <f t="shared" si="4"/>
        <v>43510.430</v>
      </c>
      <c r="H28" s="52">
        <f t="shared" si="5"/>
        <v>8797</v>
      </c>
      <c r="I28" s="61" t="s">
        <v>466</v>
      </c>
      <c r="J28" s="62" t="s">
        <v>467</v>
      </c>
      <c r="K28" s="61">
        <v>8797</v>
      </c>
      <c r="L28" s="61" t="s">
        <v>468</v>
      </c>
      <c r="M28" s="62" t="s">
        <v>171</v>
      </c>
      <c r="N28" s="62"/>
      <c r="O28" s="63" t="s">
        <v>422</v>
      </c>
      <c r="P28" s="63" t="s">
        <v>469</v>
      </c>
    </row>
    <row r="29" spans="1:16" ht="12.75" customHeight="1" thickBot="1" x14ac:dyDescent="0.25">
      <c r="A29" s="52" t="str">
        <f t="shared" si="0"/>
        <v> BBS 36 </v>
      </c>
      <c r="B29" s="19" t="str">
        <f t="shared" si="1"/>
        <v>I</v>
      </c>
      <c r="C29" s="52">
        <f t="shared" si="2"/>
        <v>43510.434999999998</v>
      </c>
      <c r="D29" s="15" t="str">
        <f t="shared" si="3"/>
        <v>vis</v>
      </c>
      <c r="E29" s="60">
        <f>VLOOKUP(C29,Active!C$21:E$969,3,FALSE)</f>
        <v>-2051.9968053013622</v>
      </c>
      <c r="F29" s="19" t="s">
        <v>150</v>
      </c>
      <c r="G29" s="15" t="str">
        <f t="shared" si="4"/>
        <v>43510.435</v>
      </c>
      <c r="H29" s="52">
        <f t="shared" si="5"/>
        <v>8797</v>
      </c>
      <c r="I29" s="61" t="s">
        <v>470</v>
      </c>
      <c r="J29" s="62" t="s">
        <v>471</v>
      </c>
      <c r="K29" s="61">
        <v>8797</v>
      </c>
      <c r="L29" s="61" t="s">
        <v>235</v>
      </c>
      <c r="M29" s="62" t="s">
        <v>171</v>
      </c>
      <c r="N29" s="62"/>
      <c r="O29" s="63" t="s">
        <v>418</v>
      </c>
      <c r="P29" s="63" t="s">
        <v>469</v>
      </c>
    </row>
    <row r="30" spans="1:16" ht="12.75" customHeight="1" thickBot="1" x14ac:dyDescent="0.25">
      <c r="A30" s="52" t="str">
        <f t="shared" si="0"/>
        <v> BBS 40 </v>
      </c>
      <c r="B30" s="19" t="str">
        <f t="shared" si="1"/>
        <v>I</v>
      </c>
      <c r="C30" s="52">
        <f t="shared" si="2"/>
        <v>43828.500999999997</v>
      </c>
      <c r="D30" s="15" t="str">
        <f t="shared" si="3"/>
        <v>vis</v>
      </c>
      <c r="E30" s="60">
        <f>VLOOKUP(C30,Active!C$21:E$969,3,FALSE)</f>
        <v>-1940.9982672466056</v>
      </c>
      <c r="F30" s="19" t="s">
        <v>150</v>
      </c>
      <c r="G30" s="15" t="str">
        <f t="shared" si="4"/>
        <v>43828.501</v>
      </c>
      <c r="H30" s="52">
        <f t="shared" si="5"/>
        <v>8908</v>
      </c>
      <c r="I30" s="61" t="s">
        <v>472</v>
      </c>
      <c r="J30" s="62" t="s">
        <v>473</v>
      </c>
      <c r="K30" s="61">
        <v>8908</v>
      </c>
      <c r="L30" s="61" t="s">
        <v>152</v>
      </c>
      <c r="M30" s="62" t="s">
        <v>171</v>
      </c>
      <c r="N30" s="62"/>
      <c r="O30" s="63" t="s">
        <v>422</v>
      </c>
      <c r="P30" s="63" t="s">
        <v>474</v>
      </c>
    </row>
    <row r="31" spans="1:16" ht="12.75" customHeight="1" thickBot="1" x14ac:dyDescent="0.25">
      <c r="A31" s="52" t="str">
        <f t="shared" si="0"/>
        <v> BBS 41 </v>
      </c>
      <c r="B31" s="19" t="str">
        <f t="shared" si="1"/>
        <v>I</v>
      </c>
      <c r="C31" s="52">
        <f t="shared" si="2"/>
        <v>43848.563999999998</v>
      </c>
      <c r="D31" s="15" t="str">
        <f t="shared" si="3"/>
        <v>vis</v>
      </c>
      <c r="E31" s="60">
        <f>VLOOKUP(C31,Active!C$21:E$969,3,FALSE)</f>
        <v>-1933.99668999851</v>
      </c>
      <c r="F31" s="19" t="s">
        <v>150</v>
      </c>
      <c r="G31" s="15" t="str">
        <f t="shared" si="4"/>
        <v>43848.564</v>
      </c>
      <c r="H31" s="52">
        <f t="shared" si="5"/>
        <v>8915</v>
      </c>
      <c r="I31" s="61" t="s">
        <v>475</v>
      </c>
      <c r="J31" s="62" t="s">
        <v>476</v>
      </c>
      <c r="K31" s="61">
        <v>8915</v>
      </c>
      <c r="L31" s="61" t="s">
        <v>235</v>
      </c>
      <c r="M31" s="62" t="s">
        <v>171</v>
      </c>
      <c r="N31" s="62"/>
      <c r="O31" s="63" t="s">
        <v>422</v>
      </c>
      <c r="P31" s="63" t="s">
        <v>477</v>
      </c>
    </row>
    <row r="32" spans="1:16" ht="12.75" customHeight="1" thickBot="1" x14ac:dyDescent="0.25">
      <c r="A32" s="52" t="str">
        <f t="shared" si="0"/>
        <v> BBS 42 </v>
      </c>
      <c r="B32" s="19" t="str">
        <f t="shared" si="1"/>
        <v>I</v>
      </c>
      <c r="C32" s="52">
        <f t="shared" si="2"/>
        <v>43960.315999999999</v>
      </c>
      <c r="D32" s="15" t="str">
        <f t="shared" si="3"/>
        <v>vis</v>
      </c>
      <c r="E32" s="60">
        <f>VLOOKUP(C32,Active!C$21:E$969,3,FALSE)</f>
        <v>-1894.9975243388819</v>
      </c>
      <c r="F32" s="19" t="s">
        <v>150</v>
      </c>
      <c r="G32" s="15" t="str">
        <f t="shared" si="4"/>
        <v>43960.316</v>
      </c>
      <c r="H32" s="52">
        <f t="shared" si="5"/>
        <v>8954</v>
      </c>
      <c r="I32" s="61" t="s">
        <v>478</v>
      </c>
      <c r="J32" s="62" t="s">
        <v>479</v>
      </c>
      <c r="K32" s="61">
        <v>8954</v>
      </c>
      <c r="L32" s="61" t="s">
        <v>232</v>
      </c>
      <c r="M32" s="62" t="s">
        <v>171</v>
      </c>
      <c r="N32" s="62"/>
      <c r="O32" s="63" t="s">
        <v>422</v>
      </c>
      <c r="P32" s="63" t="s">
        <v>480</v>
      </c>
    </row>
    <row r="33" spans="1:16" ht="12.75" customHeight="1" thickBot="1" x14ac:dyDescent="0.25">
      <c r="A33" s="52" t="str">
        <f t="shared" si="0"/>
        <v> BBS 45 </v>
      </c>
      <c r="B33" s="19" t="str">
        <f t="shared" si="1"/>
        <v>I</v>
      </c>
      <c r="C33" s="52">
        <f t="shared" si="2"/>
        <v>44189.557000000001</v>
      </c>
      <c r="D33" s="15" t="str">
        <f t="shared" si="3"/>
        <v>vis</v>
      </c>
      <c r="E33" s="60">
        <f>VLOOKUP(C33,Active!C$21:E$969,3,FALSE)</f>
        <v>-1814.9970971878793</v>
      </c>
      <c r="F33" s="19" t="s">
        <v>150</v>
      </c>
      <c r="G33" s="15" t="str">
        <f t="shared" si="4"/>
        <v>44189.557</v>
      </c>
      <c r="H33" s="52">
        <f t="shared" si="5"/>
        <v>9034</v>
      </c>
      <c r="I33" s="61" t="s">
        <v>481</v>
      </c>
      <c r="J33" s="62" t="s">
        <v>482</v>
      </c>
      <c r="K33" s="61">
        <v>9034</v>
      </c>
      <c r="L33" s="61" t="s">
        <v>483</v>
      </c>
      <c r="M33" s="62" t="s">
        <v>171</v>
      </c>
      <c r="N33" s="62"/>
      <c r="O33" s="63" t="s">
        <v>422</v>
      </c>
      <c r="P33" s="63" t="s">
        <v>484</v>
      </c>
    </row>
    <row r="34" spans="1:16" ht="12.75" customHeight="1" thickBot="1" x14ac:dyDescent="0.25">
      <c r="A34" s="52" t="str">
        <f t="shared" si="0"/>
        <v> BBS 46 </v>
      </c>
      <c r="B34" s="19" t="str">
        <f t="shared" si="1"/>
        <v>I</v>
      </c>
      <c r="C34" s="52">
        <f t="shared" si="2"/>
        <v>44215.349000000002</v>
      </c>
      <c r="D34" s="15" t="str">
        <f t="shared" si="3"/>
        <v>vis</v>
      </c>
      <c r="E34" s="60">
        <f>VLOOKUP(C34,Active!C$21:E$969,3,FALSE)</f>
        <v>-1805.9962159446518</v>
      </c>
      <c r="F34" s="19" t="s">
        <v>150</v>
      </c>
      <c r="G34" s="15" t="str">
        <f t="shared" si="4"/>
        <v>44215.349</v>
      </c>
      <c r="H34" s="52">
        <f t="shared" si="5"/>
        <v>9043</v>
      </c>
      <c r="I34" s="61" t="s">
        <v>485</v>
      </c>
      <c r="J34" s="62" t="s">
        <v>486</v>
      </c>
      <c r="K34" s="61">
        <v>9043</v>
      </c>
      <c r="L34" s="61" t="s">
        <v>156</v>
      </c>
      <c r="M34" s="62" t="s">
        <v>171</v>
      </c>
      <c r="N34" s="62"/>
      <c r="O34" s="63" t="s">
        <v>422</v>
      </c>
      <c r="P34" s="63" t="s">
        <v>487</v>
      </c>
    </row>
    <row r="35" spans="1:16" ht="12.75" customHeight="1" thickBot="1" x14ac:dyDescent="0.25">
      <c r="A35" s="52" t="str">
        <f t="shared" si="0"/>
        <v> BBS 46 </v>
      </c>
      <c r="B35" s="19" t="str">
        <f t="shared" si="1"/>
        <v>I</v>
      </c>
      <c r="C35" s="52">
        <f t="shared" si="2"/>
        <v>44278.392</v>
      </c>
      <c r="D35" s="15" t="str">
        <f t="shared" si="3"/>
        <v>vis</v>
      </c>
      <c r="E35" s="60">
        <f>VLOOKUP(C35,Active!C$21:E$969,3,FALSE)</f>
        <v>-1783.995496488357</v>
      </c>
      <c r="F35" s="19" t="s">
        <v>150</v>
      </c>
      <c r="G35" s="15" t="str">
        <f t="shared" si="4"/>
        <v>44278.392</v>
      </c>
      <c r="H35" s="52">
        <f t="shared" si="5"/>
        <v>9065</v>
      </c>
      <c r="I35" s="61" t="s">
        <v>488</v>
      </c>
      <c r="J35" s="62" t="s">
        <v>489</v>
      </c>
      <c r="K35" s="61">
        <v>9065</v>
      </c>
      <c r="L35" s="61" t="s">
        <v>176</v>
      </c>
      <c r="M35" s="62" t="s">
        <v>171</v>
      </c>
      <c r="N35" s="62"/>
      <c r="O35" s="63" t="s">
        <v>422</v>
      </c>
      <c r="P35" s="63" t="s">
        <v>487</v>
      </c>
    </row>
    <row r="36" spans="1:16" ht="12.75" customHeight="1" thickBot="1" x14ac:dyDescent="0.25">
      <c r="A36" s="52" t="str">
        <f t="shared" si="0"/>
        <v> BBS 50 </v>
      </c>
      <c r="B36" s="19" t="str">
        <f t="shared" si="1"/>
        <v>I</v>
      </c>
      <c r="C36" s="52">
        <f t="shared" si="2"/>
        <v>44487.561000000002</v>
      </c>
      <c r="D36" s="15" t="str">
        <f t="shared" si="3"/>
        <v>vis</v>
      </c>
      <c r="E36" s="60">
        <f>VLOOKUP(C36,Active!C$21:E$969,3,FALSE)</f>
        <v>-1710.9997874016401</v>
      </c>
      <c r="F36" s="19" t="s">
        <v>150</v>
      </c>
      <c r="G36" s="15" t="str">
        <f t="shared" si="4"/>
        <v>44487.561</v>
      </c>
      <c r="H36" s="52">
        <f t="shared" si="5"/>
        <v>9138</v>
      </c>
      <c r="I36" s="61" t="s">
        <v>490</v>
      </c>
      <c r="J36" s="62" t="s">
        <v>491</v>
      </c>
      <c r="K36" s="61">
        <v>9138</v>
      </c>
      <c r="L36" s="61" t="s">
        <v>492</v>
      </c>
      <c r="M36" s="62" t="s">
        <v>171</v>
      </c>
      <c r="N36" s="62"/>
      <c r="O36" s="63" t="s">
        <v>422</v>
      </c>
      <c r="P36" s="63" t="s">
        <v>493</v>
      </c>
    </row>
    <row r="37" spans="1:16" ht="12.75" customHeight="1" thickBot="1" x14ac:dyDescent="0.25">
      <c r="A37" s="52" t="str">
        <f t="shared" si="0"/>
        <v> BBS 52 </v>
      </c>
      <c r="B37" s="19" t="str">
        <f t="shared" si="1"/>
        <v>I</v>
      </c>
      <c r="C37" s="52">
        <f t="shared" si="2"/>
        <v>44613.648000000001</v>
      </c>
      <c r="D37" s="15" t="str">
        <f t="shared" si="3"/>
        <v>vis</v>
      </c>
      <c r="E37" s="60">
        <f>VLOOKUP(C37,Active!C$21:E$969,3,FALSE)</f>
        <v>-1666.9979995094727</v>
      </c>
      <c r="F37" s="19" t="s">
        <v>150</v>
      </c>
      <c r="G37" s="15" t="str">
        <f t="shared" si="4"/>
        <v>44613.648</v>
      </c>
      <c r="H37" s="52">
        <f t="shared" si="5"/>
        <v>9182</v>
      </c>
      <c r="I37" s="61" t="s">
        <v>494</v>
      </c>
      <c r="J37" s="62" t="s">
        <v>495</v>
      </c>
      <c r="K37" s="61">
        <v>9182</v>
      </c>
      <c r="L37" s="61" t="s">
        <v>216</v>
      </c>
      <c r="M37" s="62" t="s">
        <v>171</v>
      </c>
      <c r="N37" s="62"/>
      <c r="O37" s="63" t="s">
        <v>496</v>
      </c>
      <c r="P37" s="63" t="s">
        <v>497</v>
      </c>
    </row>
    <row r="38" spans="1:16" ht="12.75" customHeight="1" thickBot="1" x14ac:dyDescent="0.25">
      <c r="A38" s="52" t="str">
        <f t="shared" si="0"/>
        <v> AOEB 3 </v>
      </c>
      <c r="B38" s="19" t="str">
        <f t="shared" si="1"/>
        <v>I</v>
      </c>
      <c r="C38" s="52">
        <f t="shared" si="2"/>
        <v>44633.713000000003</v>
      </c>
      <c r="D38" s="15" t="str">
        <f t="shared" si="3"/>
        <v>vis</v>
      </c>
      <c r="E38" s="60">
        <f>VLOOKUP(C38,Active!C$21:E$969,3,FALSE)</f>
        <v>-1659.9957243022236</v>
      </c>
      <c r="F38" s="19" t="s">
        <v>150</v>
      </c>
      <c r="G38" s="15" t="str">
        <f t="shared" si="4"/>
        <v>44633.713</v>
      </c>
      <c r="H38" s="52">
        <f t="shared" si="5"/>
        <v>9189</v>
      </c>
      <c r="I38" s="61" t="s">
        <v>498</v>
      </c>
      <c r="J38" s="62" t="s">
        <v>499</v>
      </c>
      <c r="K38" s="61">
        <v>9189</v>
      </c>
      <c r="L38" s="61" t="s">
        <v>197</v>
      </c>
      <c r="M38" s="62" t="s">
        <v>171</v>
      </c>
      <c r="N38" s="62"/>
      <c r="O38" s="63" t="s">
        <v>500</v>
      </c>
      <c r="P38" s="63" t="s">
        <v>447</v>
      </c>
    </row>
    <row r="39" spans="1:16" ht="12.75" customHeight="1" thickBot="1" x14ac:dyDescent="0.25">
      <c r="A39" s="52" t="str">
        <f t="shared" si="0"/>
        <v> BBS 53 </v>
      </c>
      <c r="B39" s="19" t="str">
        <f t="shared" si="1"/>
        <v>I</v>
      </c>
      <c r="C39" s="52">
        <f t="shared" si="2"/>
        <v>44662.366000000002</v>
      </c>
      <c r="D39" s="15" t="str">
        <f t="shared" si="3"/>
        <v>vis</v>
      </c>
      <c r="E39" s="60">
        <f>VLOOKUP(C39,Active!C$21:E$969,3,FALSE)</f>
        <v>-1649.9964124899493</v>
      </c>
      <c r="F39" s="19" t="s">
        <v>150</v>
      </c>
      <c r="G39" s="15" t="str">
        <f t="shared" si="4"/>
        <v>44662.366</v>
      </c>
      <c r="H39" s="52">
        <f t="shared" si="5"/>
        <v>9199</v>
      </c>
      <c r="I39" s="61" t="s">
        <v>501</v>
      </c>
      <c r="J39" s="62" t="s">
        <v>502</v>
      </c>
      <c r="K39" s="61">
        <v>9199</v>
      </c>
      <c r="L39" s="61" t="s">
        <v>181</v>
      </c>
      <c r="M39" s="62" t="s">
        <v>171</v>
      </c>
      <c r="N39" s="62"/>
      <c r="O39" s="63" t="s">
        <v>422</v>
      </c>
      <c r="P39" s="63" t="s">
        <v>503</v>
      </c>
    </row>
    <row r="40" spans="1:16" ht="12.75" customHeight="1" thickBot="1" x14ac:dyDescent="0.25">
      <c r="A40" s="52" t="str">
        <f t="shared" si="0"/>
        <v> AOEB 3 </v>
      </c>
      <c r="B40" s="19" t="str">
        <f t="shared" si="1"/>
        <v>I</v>
      </c>
      <c r="C40" s="52">
        <f t="shared" si="2"/>
        <v>44676.697</v>
      </c>
      <c r="D40" s="15" t="str">
        <f t="shared" si="3"/>
        <v>vis</v>
      </c>
      <c r="E40" s="60">
        <f>VLOOKUP(C40,Active!C$21:E$969,3,FALSE)</f>
        <v>-1644.9951861757174</v>
      </c>
      <c r="F40" s="19" t="s">
        <v>150</v>
      </c>
      <c r="G40" s="15" t="str">
        <f t="shared" si="4"/>
        <v>44676.697</v>
      </c>
      <c r="H40" s="52">
        <f t="shared" si="5"/>
        <v>9204</v>
      </c>
      <c r="I40" s="61" t="s">
        <v>504</v>
      </c>
      <c r="J40" s="62" t="s">
        <v>505</v>
      </c>
      <c r="K40" s="61">
        <v>9204</v>
      </c>
      <c r="L40" s="61" t="s">
        <v>506</v>
      </c>
      <c r="M40" s="62" t="s">
        <v>171</v>
      </c>
      <c r="N40" s="62"/>
      <c r="O40" s="63" t="s">
        <v>500</v>
      </c>
      <c r="P40" s="63" t="s">
        <v>447</v>
      </c>
    </row>
    <row r="41" spans="1:16" ht="12.75" customHeight="1" thickBot="1" x14ac:dyDescent="0.25">
      <c r="A41" s="52" t="str">
        <f t="shared" si="0"/>
        <v> BBS 54 </v>
      </c>
      <c r="B41" s="19" t="str">
        <f t="shared" si="1"/>
        <v>I</v>
      </c>
      <c r="C41" s="52">
        <f t="shared" si="2"/>
        <v>44705.35</v>
      </c>
      <c r="D41" s="15" t="str">
        <f t="shared" si="3"/>
        <v>vis</v>
      </c>
      <c r="E41" s="60">
        <f>VLOOKUP(C41,Active!C$21:E$969,3,FALSE)</f>
        <v>-1634.9958743634431</v>
      </c>
      <c r="F41" s="19" t="s">
        <v>150</v>
      </c>
      <c r="G41" s="15" t="str">
        <f t="shared" si="4"/>
        <v>44705.350</v>
      </c>
      <c r="H41" s="52">
        <f t="shared" si="5"/>
        <v>9214</v>
      </c>
      <c r="I41" s="61" t="s">
        <v>507</v>
      </c>
      <c r="J41" s="62" t="s">
        <v>508</v>
      </c>
      <c r="K41" s="61">
        <v>9214</v>
      </c>
      <c r="L41" s="61" t="s">
        <v>197</v>
      </c>
      <c r="M41" s="62" t="s">
        <v>171</v>
      </c>
      <c r="N41" s="62"/>
      <c r="O41" s="63" t="s">
        <v>422</v>
      </c>
      <c r="P41" s="63" t="s">
        <v>509</v>
      </c>
    </row>
    <row r="42" spans="1:16" ht="12.75" customHeight="1" thickBot="1" x14ac:dyDescent="0.25">
      <c r="A42" s="52" t="str">
        <f t="shared" si="0"/>
        <v> BBS 59 </v>
      </c>
      <c r="B42" s="19" t="str">
        <f t="shared" si="1"/>
        <v>I</v>
      </c>
      <c r="C42" s="52">
        <f t="shared" si="2"/>
        <v>45003.356</v>
      </c>
      <c r="D42" s="15" t="str">
        <f t="shared" si="3"/>
        <v>vis</v>
      </c>
      <c r="E42" s="60">
        <f>VLOOKUP(C42,Active!C$21:E$969,3,FALSE)</f>
        <v>-1530.9978666180505</v>
      </c>
      <c r="F42" s="19" t="s">
        <v>150</v>
      </c>
      <c r="G42" s="15" t="str">
        <f t="shared" si="4"/>
        <v>45003.356</v>
      </c>
      <c r="H42" s="52">
        <f t="shared" si="5"/>
        <v>9318</v>
      </c>
      <c r="I42" s="61" t="s">
        <v>510</v>
      </c>
      <c r="J42" s="62" t="s">
        <v>511</v>
      </c>
      <c r="K42" s="61">
        <v>9318</v>
      </c>
      <c r="L42" s="61" t="s">
        <v>216</v>
      </c>
      <c r="M42" s="62" t="s">
        <v>171</v>
      </c>
      <c r="N42" s="62"/>
      <c r="O42" s="63" t="s">
        <v>422</v>
      </c>
      <c r="P42" s="63" t="s">
        <v>512</v>
      </c>
    </row>
    <row r="43" spans="1:16" ht="12.75" customHeight="1" thickBot="1" x14ac:dyDescent="0.25">
      <c r="A43" s="52" t="str">
        <f t="shared" si="0"/>
        <v> AOEB 3 </v>
      </c>
      <c r="B43" s="19" t="str">
        <f t="shared" si="1"/>
        <v>I</v>
      </c>
      <c r="C43" s="52">
        <f t="shared" si="2"/>
        <v>45060.667999999998</v>
      </c>
      <c r="D43" s="15" t="str">
        <f t="shared" si="3"/>
        <v>vis</v>
      </c>
      <c r="E43" s="60">
        <f>VLOOKUP(C43,Active!C$21:E$969,3,FALSE)</f>
        <v>-1510.9971491160413</v>
      </c>
      <c r="F43" s="19" t="s">
        <v>150</v>
      </c>
      <c r="G43" s="15" t="str">
        <f t="shared" si="4"/>
        <v>45060.668</v>
      </c>
      <c r="H43" s="52">
        <f t="shared" si="5"/>
        <v>9338</v>
      </c>
      <c r="I43" s="61" t="s">
        <v>513</v>
      </c>
      <c r="J43" s="62" t="s">
        <v>514</v>
      </c>
      <c r="K43" s="61">
        <v>9338</v>
      </c>
      <c r="L43" s="61" t="s">
        <v>483</v>
      </c>
      <c r="M43" s="62" t="s">
        <v>171</v>
      </c>
      <c r="N43" s="62"/>
      <c r="O43" s="63" t="s">
        <v>500</v>
      </c>
      <c r="P43" s="63" t="s">
        <v>447</v>
      </c>
    </row>
    <row r="44" spans="1:16" ht="12.75" customHeight="1" thickBot="1" x14ac:dyDescent="0.25">
      <c r="A44" s="52" t="str">
        <f t="shared" si="0"/>
        <v> BBS 62 </v>
      </c>
      <c r="B44" s="19" t="str">
        <f t="shared" si="1"/>
        <v>I</v>
      </c>
      <c r="C44" s="52">
        <f t="shared" si="2"/>
        <v>45232.595999999998</v>
      </c>
      <c r="D44" s="15" t="str">
        <f t="shared" si="3"/>
        <v>vis</v>
      </c>
      <c r="E44" s="60">
        <f>VLOOKUP(C44,Active!C$21:E$969,3,FALSE)</f>
        <v>-1450.9977884466259</v>
      </c>
      <c r="F44" s="19" t="s">
        <v>150</v>
      </c>
      <c r="G44" s="15" t="str">
        <f t="shared" si="4"/>
        <v>45232.596</v>
      </c>
      <c r="H44" s="52">
        <f t="shared" si="5"/>
        <v>9398</v>
      </c>
      <c r="I44" s="61" t="s">
        <v>515</v>
      </c>
      <c r="J44" s="62" t="s">
        <v>516</v>
      </c>
      <c r="K44" s="61">
        <v>9398</v>
      </c>
      <c r="L44" s="61" t="s">
        <v>216</v>
      </c>
      <c r="M44" s="62" t="s">
        <v>171</v>
      </c>
      <c r="N44" s="62"/>
      <c r="O44" s="63" t="s">
        <v>422</v>
      </c>
      <c r="P44" s="63" t="s">
        <v>517</v>
      </c>
    </row>
    <row r="45" spans="1:16" ht="12.75" customHeight="1" thickBot="1" x14ac:dyDescent="0.25">
      <c r="A45" s="52" t="str">
        <f t="shared" si="0"/>
        <v> BBS 64 </v>
      </c>
      <c r="B45" s="19" t="str">
        <f t="shared" si="1"/>
        <v>I</v>
      </c>
      <c r="C45" s="52">
        <f t="shared" si="2"/>
        <v>45295.641000000003</v>
      </c>
      <c r="D45" s="15" t="str">
        <f t="shared" si="3"/>
        <v>vis</v>
      </c>
      <c r="E45" s="60">
        <f>VLOOKUP(C45,Active!C$21:E$969,3,FALSE)</f>
        <v>-1428.9963710311752</v>
      </c>
      <c r="F45" s="19" t="s">
        <v>150</v>
      </c>
      <c r="G45" s="15" t="str">
        <f t="shared" si="4"/>
        <v>45295.641</v>
      </c>
      <c r="H45" s="52">
        <f t="shared" si="5"/>
        <v>9420</v>
      </c>
      <c r="I45" s="61" t="s">
        <v>518</v>
      </c>
      <c r="J45" s="62" t="s">
        <v>519</v>
      </c>
      <c r="K45" s="61">
        <v>9420</v>
      </c>
      <c r="L45" s="61" t="s">
        <v>181</v>
      </c>
      <c r="M45" s="62" t="s">
        <v>171</v>
      </c>
      <c r="N45" s="62"/>
      <c r="O45" s="63" t="s">
        <v>422</v>
      </c>
      <c r="P45" s="63" t="s">
        <v>520</v>
      </c>
    </row>
    <row r="46" spans="1:16" ht="12.75" customHeight="1" thickBot="1" x14ac:dyDescent="0.25">
      <c r="A46" s="52" t="str">
        <f t="shared" si="0"/>
        <v> AOEB 3 </v>
      </c>
      <c r="B46" s="19" t="str">
        <f t="shared" si="1"/>
        <v>I</v>
      </c>
      <c r="C46" s="52">
        <f t="shared" si="2"/>
        <v>45338.620999999999</v>
      </c>
      <c r="D46" s="15" t="str">
        <f t="shared" si="3"/>
        <v>vis</v>
      </c>
      <c r="E46" s="60">
        <f>VLOOKUP(C46,Active!C$21:E$969,3,FALSE)</f>
        <v>-1413.9972288229762</v>
      </c>
      <c r="F46" s="19" t="s">
        <v>150</v>
      </c>
      <c r="G46" s="15" t="str">
        <f t="shared" si="4"/>
        <v>45338.621</v>
      </c>
      <c r="H46" s="52">
        <f t="shared" si="5"/>
        <v>9435</v>
      </c>
      <c r="I46" s="61" t="s">
        <v>521</v>
      </c>
      <c r="J46" s="62" t="s">
        <v>522</v>
      </c>
      <c r="K46" s="61">
        <v>9435</v>
      </c>
      <c r="L46" s="61" t="s">
        <v>242</v>
      </c>
      <c r="M46" s="62" t="s">
        <v>171</v>
      </c>
      <c r="N46" s="62"/>
      <c r="O46" s="63" t="s">
        <v>523</v>
      </c>
      <c r="P46" s="63" t="s">
        <v>447</v>
      </c>
    </row>
    <row r="47" spans="1:16" ht="12.75" customHeight="1" thickBot="1" x14ac:dyDescent="0.25">
      <c r="A47" s="52" t="str">
        <f t="shared" si="0"/>
        <v> BBS 64 </v>
      </c>
      <c r="B47" s="19" t="str">
        <f t="shared" si="1"/>
        <v>I</v>
      </c>
      <c r="C47" s="52">
        <f t="shared" si="2"/>
        <v>45344.353999999999</v>
      </c>
      <c r="D47" s="15" t="str">
        <f t="shared" si="3"/>
        <v>vis</v>
      </c>
      <c r="E47" s="60">
        <f>VLOOKUP(C47,Active!C$21:E$969,3,FALSE)</f>
        <v>-1411.9965289095371</v>
      </c>
      <c r="F47" s="19" t="s">
        <v>150</v>
      </c>
      <c r="G47" s="15" t="str">
        <f t="shared" si="4"/>
        <v>45344.354</v>
      </c>
      <c r="H47" s="52">
        <f t="shared" si="5"/>
        <v>9437</v>
      </c>
      <c r="I47" s="61" t="s">
        <v>524</v>
      </c>
      <c r="J47" s="62" t="s">
        <v>525</v>
      </c>
      <c r="K47" s="61">
        <v>9437</v>
      </c>
      <c r="L47" s="61" t="s">
        <v>181</v>
      </c>
      <c r="M47" s="62" t="s">
        <v>171</v>
      </c>
      <c r="N47" s="62"/>
      <c r="O47" s="63" t="s">
        <v>422</v>
      </c>
      <c r="P47" s="63" t="s">
        <v>520</v>
      </c>
    </row>
    <row r="48" spans="1:16" ht="12.75" customHeight="1" thickBot="1" x14ac:dyDescent="0.25">
      <c r="A48" s="52" t="str">
        <f t="shared" si="0"/>
        <v> BBS 64 </v>
      </c>
      <c r="B48" s="19" t="str">
        <f t="shared" si="1"/>
        <v>I</v>
      </c>
      <c r="C48" s="52">
        <f t="shared" si="2"/>
        <v>45344.355000000003</v>
      </c>
      <c r="D48" s="15" t="str">
        <f t="shared" si="3"/>
        <v>vis</v>
      </c>
      <c r="E48" s="60">
        <f>VLOOKUP(C48,Active!C$21:E$969,3,FALSE)</f>
        <v>-1411.996179929959</v>
      </c>
      <c r="F48" s="19" t="s">
        <v>150</v>
      </c>
      <c r="G48" s="15" t="str">
        <f t="shared" si="4"/>
        <v>45344.355</v>
      </c>
      <c r="H48" s="52">
        <f t="shared" si="5"/>
        <v>9437</v>
      </c>
      <c r="I48" s="61" t="s">
        <v>526</v>
      </c>
      <c r="J48" s="62" t="s">
        <v>527</v>
      </c>
      <c r="K48" s="61">
        <v>9437</v>
      </c>
      <c r="L48" s="61" t="s">
        <v>156</v>
      </c>
      <c r="M48" s="62" t="s">
        <v>171</v>
      </c>
      <c r="N48" s="62"/>
      <c r="O48" s="63" t="s">
        <v>528</v>
      </c>
      <c r="P48" s="63" t="s">
        <v>520</v>
      </c>
    </row>
    <row r="49" spans="1:16" ht="12.75" customHeight="1" thickBot="1" x14ac:dyDescent="0.25">
      <c r="A49" s="52" t="str">
        <f t="shared" si="0"/>
        <v> BBS 65 </v>
      </c>
      <c r="B49" s="19" t="str">
        <f t="shared" si="1"/>
        <v>I</v>
      </c>
      <c r="C49" s="52">
        <f t="shared" si="2"/>
        <v>45384.466999999997</v>
      </c>
      <c r="D49" s="15" t="str">
        <f t="shared" si="3"/>
        <v>vis</v>
      </c>
      <c r="E49" s="60">
        <f>VLOOKUP(C49,Active!C$21:E$969,3,FALSE)</f>
        <v>-1397.9979111478453</v>
      </c>
      <c r="F49" s="19" t="s">
        <v>150</v>
      </c>
      <c r="G49" s="15" t="str">
        <f t="shared" si="4"/>
        <v>45384.467</v>
      </c>
      <c r="H49" s="52">
        <f t="shared" si="5"/>
        <v>9451</v>
      </c>
      <c r="I49" s="61" t="s">
        <v>529</v>
      </c>
      <c r="J49" s="62" t="s">
        <v>530</v>
      </c>
      <c r="K49" s="61">
        <v>9451</v>
      </c>
      <c r="L49" s="61" t="s">
        <v>216</v>
      </c>
      <c r="M49" s="62" t="s">
        <v>171</v>
      </c>
      <c r="N49" s="62"/>
      <c r="O49" s="63" t="s">
        <v>418</v>
      </c>
      <c r="P49" s="63" t="s">
        <v>531</v>
      </c>
    </row>
    <row r="50" spans="1:16" ht="12.75" customHeight="1" thickBot="1" x14ac:dyDescent="0.25">
      <c r="A50" s="52" t="str">
        <f t="shared" si="0"/>
        <v> BBS 65 </v>
      </c>
      <c r="B50" s="19" t="str">
        <f t="shared" si="1"/>
        <v>I</v>
      </c>
      <c r="C50" s="52">
        <f t="shared" si="2"/>
        <v>45407.39</v>
      </c>
      <c r="D50" s="15" t="str">
        <f t="shared" si="3"/>
        <v>vis</v>
      </c>
      <c r="E50" s="60">
        <f>VLOOKUP(C50,Active!C$21:E$969,3,FALSE)</f>
        <v>-1389.9982523102788</v>
      </c>
      <c r="F50" s="19" t="s">
        <v>150</v>
      </c>
      <c r="G50" s="15" t="str">
        <f t="shared" si="4"/>
        <v>45407.390</v>
      </c>
      <c r="H50" s="52">
        <f t="shared" si="5"/>
        <v>9459</v>
      </c>
      <c r="I50" s="61" t="s">
        <v>532</v>
      </c>
      <c r="J50" s="62" t="s">
        <v>533</v>
      </c>
      <c r="K50" s="61">
        <v>9459</v>
      </c>
      <c r="L50" s="61" t="s">
        <v>152</v>
      </c>
      <c r="M50" s="62" t="s">
        <v>171</v>
      </c>
      <c r="N50" s="62"/>
      <c r="O50" s="63" t="s">
        <v>418</v>
      </c>
      <c r="P50" s="63" t="s">
        <v>531</v>
      </c>
    </row>
    <row r="51" spans="1:16" ht="12.75" customHeight="1" thickBot="1" x14ac:dyDescent="0.25">
      <c r="A51" s="52" t="str">
        <f t="shared" si="0"/>
        <v> BBS 65 </v>
      </c>
      <c r="B51" s="19" t="str">
        <f t="shared" si="1"/>
        <v>I</v>
      </c>
      <c r="C51" s="52">
        <f t="shared" si="2"/>
        <v>45407.396999999997</v>
      </c>
      <c r="D51" s="15" t="str">
        <f t="shared" si="3"/>
        <v>vis</v>
      </c>
      <c r="E51" s="60">
        <f>VLOOKUP(C51,Active!C$21:E$969,3,FALSE)</f>
        <v>-1389.9958094532424</v>
      </c>
      <c r="F51" s="19" t="s">
        <v>150</v>
      </c>
      <c r="G51" s="15" t="str">
        <f t="shared" si="4"/>
        <v>45407.397</v>
      </c>
      <c r="H51" s="52">
        <f t="shared" si="5"/>
        <v>9459</v>
      </c>
      <c r="I51" s="61" t="s">
        <v>534</v>
      </c>
      <c r="J51" s="62" t="s">
        <v>535</v>
      </c>
      <c r="K51" s="61">
        <v>9459</v>
      </c>
      <c r="L51" s="61" t="s">
        <v>197</v>
      </c>
      <c r="M51" s="62" t="s">
        <v>171</v>
      </c>
      <c r="N51" s="62"/>
      <c r="O51" s="63" t="s">
        <v>422</v>
      </c>
      <c r="P51" s="63" t="s">
        <v>531</v>
      </c>
    </row>
    <row r="52" spans="1:16" ht="12.75" customHeight="1" thickBot="1" x14ac:dyDescent="0.25">
      <c r="A52" s="52" t="str">
        <f t="shared" si="0"/>
        <v> AOEB 3 </v>
      </c>
      <c r="B52" s="19" t="str">
        <f t="shared" si="1"/>
        <v>I</v>
      </c>
      <c r="C52" s="52">
        <f t="shared" si="2"/>
        <v>45699.682000000001</v>
      </c>
      <c r="D52" s="15" t="str">
        <f t="shared" si="3"/>
        <v>vis</v>
      </c>
      <c r="E52" s="60">
        <f>VLOOKUP(C52,Active!C$21:E$969,3,FALSE)</f>
        <v>-1287.9943138663671</v>
      </c>
      <c r="F52" s="19" t="s">
        <v>150</v>
      </c>
      <c r="G52" s="15" t="str">
        <f t="shared" si="4"/>
        <v>45699.682</v>
      </c>
      <c r="H52" s="52">
        <f t="shared" si="5"/>
        <v>9561</v>
      </c>
      <c r="I52" s="61" t="s">
        <v>536</v>
      </c>
      <c r="J52" s="62" t="s">
        <v>537</v>
      </c>
      <c r="K52" s="61">
        <v>9561</v>
      </c>
      <c r="L52" s="61" t="s">
        <v>263</v>
      </c>
      <c r="M52" s="62" t="s">
        <v>171</v>
      </c>
      <c r="N52" s="62"/>
      <c r="O52" s="63" t="s">
        <v>523</v>
      </c>
      <c r="P52" s="63" t="s">
        <v>447</v>
      </c>
    </row>
    <row r="53" spans="1:16" ht="12.75" customHeight="1" thickBot="1" x14ac:dyDescent="0.25">
      <c r="A53" s="52" t="str">
        <f t="shared" si="0"/>
        <v> BBS 70 </v>
      </c>
      <c r="B53" s="19" t="str">
        <f t="shared" si="1"/>
        <v>I</v>
      </c>
      <c r="C53" s="52">
        <f t="shared" si="2"/>
        <v>45702.538</v>
      </c>
      <c r="D53" s="15" t="str">
        <f t="shared" si="3"/>
        <v>vis</v>
      </c>
      <c r="E53" s="60">
        <f>VLOOKUP(C53,Active!C$21:E$969,3,FALSE)</f>
        <v>-1286.9976281952033</v>
      </c>
      <c r="F53" s="19" t="s">
        <v>150</v>
      </c>
      <c r="G53" s="15" t="str">
        <f t="shared" si="4"/>
        <v>45702.538</v>
      </c>
      <c r="H53" s="52">
        <f t="shared" si="5"/>
        <v>9562</v>
      </c>
      <c r="I53" s="61" t="s">
        <v>538</v>
      </c>
      <c r="J53" s="62" t="s">
        <v>539</v>
      </c>
      <c r="K53" s="61">
        <v>9562</v>
      </c>
      <c r="L53" s="61" t="s">
        <v>232</v>
      </c>
      <c r="M53" s="62" t="s">
        <v>171</v>
      </c>
      <c r="N53" s="62"/>
      <c r="O53" s="63" t="s">
        <v>422</v>
      </c>
      <c r="P53" s="63" t="s">
        <v>540</v>
      </c>
    </row>
    <row r="54" spans="1:16" ht="12.75" customHeight="1" thickBot="1" x14ac:dyDescent="0.25">
      <c r="A54" s="52" t="str">
        <f t="shared" si="0"/>
        <v> BBS 70 </v>
      </c>
      <c r="B54" s="19" t="str">
        <f t="shared" si="1"/>
        <v>I</v>
      </c>
      <c r="C54" s="52">
        <f t="shared" si="2"/>
        <v>45705.4</v>
      </c>
      <c r="D54" s="15" t="str">
        <f t="shared" si="3"/>
        <v>vis</v>
      </c>
      <c r="E54" s="60">
        <f>VLOOKUP(C54,Active!C$21:E$969,3,FALSE)</f>
        <v>-1285.9988486465788</v>
      </c>
      <c r="F54" s="19" t="s">
        <v>150</v>
      </c>
      <c r="G54" s="15" t="str">
        <f t="shared" si="4"/>
        <v>45705.400</v>
      </c>
      <c r="H54" s="52">
        <f t="shared" si="5"/>
        <v>9563</v>
      </c>
      <c r="I54" s="61" t="s">
        <v>541</v>
      </c>
      <c r="J54" s="62" t="s">
        <v>542</v>
      </c>
      <c r="K54" s="61">
        <v>9563</v>
      </c>
      <c r="L54" s="61" t="s">
        <v>165</v>
      </c>
      <c r="M54" s="62" t="s">
        <v>171</v>
      </c>
      <c r="N54" s="62"/>
      <c r="O54" s="63" t="s">
        <v>543</v>
      </c>
      <c r="P54" s="63" t="s">
        <v>540</v>
      </c>
    </row>
    <row r="55" spans="1:16" ht="12.75" customHeight="1" thickBot="1" x14ac:dyDescent="0.25">
      <c r="A55" s="52" t="str">
        <f t="shared" si="0"/>
        <v> BBS 70 </v>
      </c>
      <c r="B55" s="19" t="str">
        <f t="shared" si="1"/>
        <v>I</v>
      </c>
      <c r="C55" s="52">
        <f t="shared" si="2"/>
        <v>45705.408000000003</v>
      </c>
      <c r="D55" s="15" t="str">
        <f t="shared" si="3"/>
        <v>vis</v>
      </c>
      <c r="E55" s="60">
        <f>VLOOKUP(C55,Active!C$21:E$969,3,FALSE)</f>
        <v>-1285.9960568099643</v>
      </c>
      <c r="F55" s="19" t="s">
        <v>150</v>
      </c>
      <c r="G55" s="15" t="str">
        <f t="shared" si="4"/>
        <v>45705.408</v>
      </c>
      <c r="H55" s="52">
        <f t="shared" si="5"/>
        <v>9563</v>
      </c>
      <c r="I55" s="61" t="s">
        <v>544</v>
      </c>
      <c r="J55" s="62" t="s">
        <v>545</v>
      </c>
      <c r="K55" s="61">
        <v>9563</v>
      </c>
      <c r="L55" s="61" t="s">
        <v>156</v>
      </c>
      <c r="M55" s="62" t="s">
        <v>171</v>
      </c>
      <c r="N55" s="62"/>
      <c r="O55" s="63" t="s">
        <v>422</v>
      </c>
      <c r="P55" s="63" t="s">
        <v>540</v>
      </c>
    </row>
    <row r="56" spans="1:16" ht="12.75" customHeight="1" thickBot="1" x14ac:dyDescent="0.25">
      <c r="A56" s="52" t="str">
        <f t="shared" si="0"/>
        <v> BBS 71 </v>
      </c>
      <c r="B56" s="19" t="str">
        <f t="shared" si="1"/>
        <v>I</v>
      </c>
      <c r="C56" s="52">
        <f t="shared" si="2"/>
        <v>45751.252</v>
      </c>
      <c r="D56" s="15" t="str">
        <f t="shared" si="3"/>
        <v>vis</v>
      </c>
      <c r="E56" s="60">
        <f>VLOOKUP(C56,Active!C$21:E$969,3,FALSE)</f>
        <v>-1269.9974370939872</v>
      </c>
      <c r="F56" s="19" t="s">
        <v>150</v>
      </c>
      <c r="G56" s="15" t="str">
        <f t="shared" si="4"/>
        <v>45751.252</v>
      </c>
      <c r="H56" s="52">
        <f t="shared" si="5"/>
        <v>9579</v>
      </c>
      <c r="I56" s="61" t="s">
        <v>546</v>
      </c>
      <c r="J56" s="62" t="s">
        <v>547</v>
      </c>
      <c r="K56" s="61">
        <v>9579</v>
      </c>
      <c r="L56" s="61" t="s">
        <v>232</v>
      </c>
      <c r="M56" s="62" t="s">
        <v>171</v>
      </c>
      <c r="N56" s="62"/>
      <c r="O56" s="63" t="s">
        <v>422</v>
      </c>
      <c r="P56" s="63" t="s">
        <v>548</v>
      </c>
    </row>
    <row r="57" spans="1:16" ht="12.75" customHeight="1" thickBot="1" x14ac:dyDescent="0.25">
      <c r="A57" s="52" t="str">
        <f t="shared" si="0"/>
        <v> AOEB 3 </v>
      </c>
      <c r="B57" s="19" t="str">
        <f t="shared" si="1"/>
        <v>I</v>
      </c>
      <c r="C57" s="52">
        <f t="shared" si="2"/>
        <v>45762.713000000003</v>
      </c>
      <c r="D57" s="15" t="str">
        <f t="shared" si="3"/>
        <v>vis</v>
      </c>
      <c r="E57" s="60">
        <f>VLOOKUP(C57,Active!C$21:E$969,3,FALSE)</f>
        <v>-1265.9977821649916</v>
      </c>
      <c r="F57" s="19" t="s">
        <v>150</v>
      </c>
      <c r="G57" s="15" t="str">
        <f t="shared" si="4"/>
        <v>45762.713</v>
      </c>
      <c r="H57" s="52">
        <f t="shared" si="5"/>
        <v>9583</v>
      </c>
      <c r="I57" s="61" t="s">
        <v>549</v>
      </c>
      <c r="J57" s="62" t="s">
        <v>550</v>
      </c>
      <c r="K57" s="61">
        <v>9583</v>
      </c>
      <c r="L57" s="61" t="s">
        <v>216</v>
      </c>
      <c r="M57" s="62" t="s">
        <v>171</v>
      </c>
      <c r="N57" s="62"/>
      <c r="O57" s="63" t="s">
        <v>500</v>
      </c>
      <c r="P57" s="63" t="s">
        <v>447</v>
      </c>
    </row>
    <row r="58" spans="1:16" ht="12.75" customHeight="1" thickBot="1" x14ac:dyDescent="0.25">
      <c r="A58" s="52" t="str">
        <f t="shared" si="0"/>
        <v> AOEB 3 </v>
      </c>
      <c r="B58" s="19" t="str">
        <f t="shared" si="1"/>
        <v>I</v>
      </c>
      <c r="C58" s="52">
        <f t="shared" si="2"/>
        <v>45762.714</v>
      </c>
      <c r="D58" s="15" t="str">
        <f t="shared" si="3"/>
        <v>vis</v>
      </c>
      <c r="E58" s="60">
        <f>VLOOKUP(C58,Active!C$21:E$969,3,FALSE)</f>
        <v>-1265.9974331854162</v>
      </c>
      <c r="F58" s="19" t="s">
        <v>150</v>
      </c>
      <c r="G58" s="15" t="str">
        <f t="shared" si="4"/>
        <v>45762.714</v>
      </c>
      <c r="H58" s="52">
        <f t="shared" si="5"/>
        <v>9583</v>
      </c>
      <c r="I58" s="61" t="s">
        <v>551</v>
      </c>
      <c r="J58" s="62" t="s">
        <v>552</v>
      </c>
      <c r="K58" s="61">
        <v>9583</v>
      </c>
      <c r="L58" s="61" t="s">
        <v>232</v>
      </c>
      <c r="M58" s="62" t="s">
        <v>171</v>
      </c>
      <c r="N58" s="62"/>
      <c r="O58" s="63" t="s">
        <v>523</v>
      </c>
      <c r="P58" s="63" t="s">
        <v>447</v>
      </c>
    </row>
    <row r="59" spans="1:16" ht="12.75" customHeight="1" thickBot="1" x14ac:dyDescent="0.25">
      <c r="A59" s="52" t="str">
        <f t="shared" si="0"/>
        <v> VSSC 61.18 </v>
      </c>
      <c r="B59" s="19" t="str">
        <f t="shared" si="1"/>
        <v>I</v>
      </c>
      <c r="C59" s="52">
        <f t="shared" si="2"/>
        <v>45814.305</v>
      </c>
      <c r="D59" s="15" t="str">
        <f t="shared" si="3"/>
        <v>vis</v>
      </c>
      <c r="E59" s="60">
        <f>VLOOKUP(C59,Active!C$21:E$969,3,FALSE)</f>
        <v>-1247.9932278419244</v>
      </c>
      <c r="F59" s="19" t="s">
        <v>150</v>
      </c>
      <c r="G59" s="15" t="str">
        <f t="shared" si="4"/>
        <v>45814.305</v>
      </c>
      <c r="H59" s="52">
        <f t="shared" si="5"/>
        <v>9601</v>
      </c>
      <c r="I59" s="61" t="s">
        <v>553</v>
      </c>
      <c r="J59" s="62" t="s">
        <v>554</v>
      </c>
      <c r="K59" s="61">
        <v>9601</v>
      </c>
      <c r="L59" s="61" t="s">
        <v>429</v>
      </c>
      <c r="M59" s="62" t="s">
        <v>171</v>
      </c>
      <c r="N59" s="62"/>
      <c r="O59" s="63" t="s">
        <v>555</v>
      </c>
      <c r="P59" s="63" t="s">
        <v>556</v>
      </c>
    </row>
    <row r="60" spans="1:16" ht="12.75" customHeight="1" thickBot="1" x14ac:dyDescent="0.25">
      <c r="A60" s="52" t="str">
        <f t="shared" si="0"/>
        <v> BBS 74 </v>
      </c>
      <c r="B60" s="19" t="str">
        <f t="shared" si="1"/>
        <v>I</v>
      </c>
      <c r="C60" s="52">
        <f t="shared" si="2"/>
        <v>46023.47</v>
      </c>
      <c r="D60" s="15" t="str">
        <f t="shared" si="3"/>
        <v>vis</v>
      </c>
      <c r="E60" s="60">
        <f>VLOOKUP(C60,Active!C$21:E$969,3,FALSE)</f>
        <v>-1174.9989146735149</v>
      </c>
      <c r="F60" s="19" t="s">
        <v>150</v>
      </c>
      <c r="G60" s="15" t="str">
        <f t="shared" si="4"/>
        <v>46023.470</v>
      </c>
      <c r="H60" s="52">
        <f t="shared" si="5"/>
        <v>9674</v>
      </c>
      <c r="I60" s="61" t="s">
        <v>557</v>
      </c>
      <c r="J60" s="62" t="s">
        <v>558</v>
      </c>
      <c r="K60" s="61">
        <v>9674</v>
      </c>
      <c r="L60" s="61" t="s">
        <v>165</v>
      </c>
      <c r="M60" s="62" t="s">
        <v>171</v>
      </c>
      <c r="N60" s="62"/>
      <c r="O60" s="63" t="s">
        <v>422</v>
      </c>
      <c r="P60" s="63" t="s">
        <v>559</v>
      </c>
    </row>
    <row r="61" spans="1:16" ht="12.75" customHeight="1" thickBot="1" x14ac:dyDescent="0.25">
      <c r="A61" s="52" t="str">
        <f t="shared" si="0"/>
        <v> AOEB 3 </v>
      </c>
      <c r="B61" s="19" t="str">
        <f t="shared" si="1"/>
        <v>I</v>
      </c>
      <c r="C61" s="52">
        <f t="shared" si="2"/>
        <v>46060.741000000002</v>
      </c>
      <c r="D61" s="15" t="str">
        <f t="shared" si="3"/>
        <v>vis</v>
      </c>
      <c r="E61" s="60">
        <f>VLOOKUP(C61,Active!C$21:E$969,3,FALSE)</f>
        <v>-1161.9920968689116</v>
      </c>
      <c r="F61" s="19" t="s">
        <v>150</v>
      </c>
      <c r="G61" s="15" t="str">
        <f t="shared" si="4"/>
        <v>46060.741</v>
      </c>
      <c r="H61" s="52">
        <f t="shared" si="5"/>
        <v>9687</v>
      </c>
      <c r="I61" s="61" t="s">
        <v>560</v>
      </c>
      <c r="J61" s="62" t="s">
        <v>561</v>
      </c>
      <c r="K61" s="61">
        <v>9687</v>
      </c>
      <c r="L61" s="61" t="s">
        <v>310</v>
      </c>
      <c r="M61" s="62" t="s">
        <v>171</v>
      </c>
      <c r="N61" s="62"/>
      <c r="O61" s="63" t="s">
        <v>443</v>
      </c>
      <c r="P61" s="63" t="s">
        <v>447</v>
      </c>
    </row>
    <row r="62" spans="1:16" ht="12.75" customHeight="1" thickBot="1" x14ac:dyDescent="0.25">
      <c r="A62" s="52" t="str">
        <f t="shared" si="0"/>
        <v> AOEB 3 </v>
      </c>
      <c r="B62" s="19" t="str">
        <f t="shared" si="1"/>
        <v>I</v>
      </c>
      <c r="C62" s="52">
        <f t="shared" si="2"/>
        <v>46100.832999999999</v>
      </c>
      <c r="D62" s="15" t="str">
        <f t="shared" si="3"/>
        <v>vis</v>
      </c>
      <c r="E62" s="60">
        <f>VLOOKUP(C62,Active!C$21:E$969,3,FALSE)</f>
        <v>-1148.0008076783317</v>
      </c>
      <c r="F62" s="19" t="s">
        <v>150</v>
      </c>
      <c r="G62" s="15" t="str">
        <f t="shared" si="4"/>
        <v>46100.833</v>
      </c>
      <c r="H62" s="52">
        <f t="shared" si="5"/>
        <v>9701</v>
      </c>
      <c r="I62" s="61" t="s">
        <v>562</v>
      </c>
      <c r="J62" s="62" t="s">
        <v>563</v>
      </c>
      <c r="K62" s="61">
        <v>9701</v>
      </c>
      <c r="L62" s="61" t="s">
        <v>205</v>
      </c>
      <c r="M62" s="62" t="s">
        <v>171</v>
      </c>
      <c r="N62" s="62"/>
      <c r="O62" s="63" t="s">
        <v>564</v>
      </c>
      <c r="P62" s="63" t="s">
        <v>447</v>
      </c>
    </row>
    <row r="63" spans="1:16" ht="12.75" customHeight="1" thickBot="1" x14ac:dyDescent="0.25">
      <c r="A63" s="52" t="str">
        <f t="shared" si="0"/>
        <v> BRNO 27 </v>
      </c>
      <c r="B63" s="19" t="str">
        <f t="shared" si="1"/>
        <v>I</v>
      </c>
      <c r="C63" s="52">
        <f t="shared" si="2"/>
        <v>46112.315999999999</v>
      </c>
      <c r="D63" s="15" t="str">
        <f t="shared" si="3"/>
        <v>vis</v>
      </c>
      <c r="E63" s="60">
        <f>VLOOKUP(C63,Active!C$21:E$969,3,FALSE)</f>
        <v>-1143.9934751986489</v>
      </c>
      <c r="F63" s="19" t="s">
        <v>150</v>
      </c>
      <c r="G63" s="15" t="str">
        <f t="shared" si="4"/>
        <v>46112.316</v>
      </c>
      <c r="H63" s="52">
        <f t="shared" si="5"/>
        <v>9705</v>
      </c>
      <c r="I63" s="61" t="s">
        <v>565</v>
      </c>
      <c r="J63" s="62" t="s">
        <v>566</v>
      </c>
      <c r="K63" s="61">
        <v>9705</v>
      </c>
      <c r="L63" s="61" t="s">
        <v>429</v>
      </c>
      <c r="M63" s="62" t="s">
        <v>171</v>
      </c>
      <c r="N63" s="62"/>
      <c r="O63" s="63" t="s">
        <v>567</v>
      </c>
      <c r="P63" s="63" t="s">
        <v>568</v>
      </c>
    </row>
    <row r="64" spans="1:16" ht="12.75" customHeight="1" thickBot="1" x14ac:dyDescent="0.25">
      <c r="A64" s="52" t="str">
        <f t="shared" si="0"/>
        <v> BRNO 27 </v>
      </c>
      <c r="B64" s="19" t="str">
        <f t="shared" si="1"/>
        <v>I</v>
      </c>
      <c r="C64" s="52">
        <f t="shared" si="2"/>
        <v>46112.317000000003</v>
      </c>
      <c r="D64" s="15" t="str">
        <f t="shared" si="3"/>
        <v>vis</v>
      </c>
      <c r="E64" s="60">
        <f>VLOOKUP(C64,Active!C$21:E$969,3,FALSE)</f>
        <v>-1143.9931262190707</v>
      </c>
      <c r="F64" s="19" t="s">
        <v>150</v>
      </c>
      <c r="G64" s="15" t="str">
        <f t="shared" si="4"/>
        <v>46112.317</v>
      </c>
      <c r="H64" s="52">
        <f t="shared" si="5"/>
        <v>9705</v>
      </c>
      <c r="I64" s="61" t="s">
        <v>569</v>
      </c>
      <c r="J64" s="62" t="s">
        <v>570</v>
      </c>
      <c r="K64" s="61">
        <v>9705</v>
      </c>
      <c r="L64" s="61" t="s">
        <v>571</v>
      </c>
      <c r="M64" s="62" t="s">
        <v>171</v>
      </c>
      <c r="N64" s="62"/>
      <c r="O64" s="63" t="s">
        <v>572</v>
      </c>
      <c r="P64" s="63" t="s">
        <v>568</v>
      </c>
    </row>
    <row r="65" spans="1:16" ht="12.75" customHeight="1" thickBot="1" x14ac:dyDescent="0.25">
      <c r="A65" s="52" t="str">
        <f t="shared" si="0"/>
        <v> BBS 78 </v>
      </c>
      <c r="B65" s="19" t="str">
        <f t="shared" si="1"/>
        <v>I</v>
      </c>
      <c r="C65" s="52">
        <f t="shared" si="2"/>
        <v>46318.616000000002</v>
      </c>
      <c r="D65" s="15" t="str">
        <f t="shared" si="3"/>
        <v>vis</v>
      </c>
      <c r="E65" s="60">
        <f>VLOOKUP(C65,Active!C$21:E$969,3,FALSE)</f>
        <v>-1071.998988517593</v>
      </c>
      <c r="F65" s="19" t="s">
        <v>150</v>
      </c>
      <c r="G65" s="15" t="str">
        <f t="shared" si="4"/>
        <v>46318.616</v>
      </c>
      <c r="H65" s="52">
        <f t="shared" si="5"/>
        <v>9777</v>
      </c>
      <c r="I65" s="61" t="s">
        <v>573</v>
      </c>
      <c r="J65" s="62" t="s">
        <v>574</v>
      </c>
      <c r="K65" s="61">
        <v>9777</v>
      </c>
      <c r="L65" s="61" t="s">
        <v>165</v>
      </c>
      <c r="M65" s="62" t="s">
        <v>171</v>
      </c>
      <c r="N65" s="62"/>
      <c r="O65" s="63" t="s">
        <v>422</v>
      </c>
      <c r="P65" s="63" t="s">
        <v>575</v>
      </c>
    </row>
    <row r="66" spans="1:16" ht="12.75" customHeight="1" thickBot="1" x14ac:dyDescent="0.25">
      <c r="A66" s="52" t="str">
        <f t="shared" si="0"/>
        <v> BBS 79 </v>
      </c>
      <c r="B66" s="19" t="str">
        <f t="shared" si="1"/>
        <v>I</v>
      </c>
      <c r="C66" s="52">
        <f t="shared" si="2"/>
        <v>46404.578999999998</v>
      </c>
      <c r="D66" s="15" t="str">
        <f t="shared" si="3"/>
        <v>vis</v>
      </c>
      <c r="E66" s="60">
        <f>VLOOKUP(C66,Active!C$21:E$969,3,FALSE)</f>
        <v>-1041.9996571624636</v>
      </c>
      <c r="F66" s="19" t="s">
        <v>150</v>
      </c>
      <c r="G66" s="15" t="str">
        <f t="shared" si="4"/>
        <v>46404.579</v>
      </c>
      <c r="H66" s="52">
        <f t="shared" si="5"/>
        <v>9807</v>
      </c>
      <c r="I66" s="61" t="s">
        <v>576</v>
      </c>
      <c r="J66" s="62" t="s">
        <v>577</v>
      </c>
      <c r="K66" s="61">
        <v>9807</v>
      </c>
      <c r="L66" s="61" t="s">
        <v>492</v>
      </c>
      <c r="M66" s="62" t="s">
        <v>171</v>
      </c>
      <c r="N66" s="62"/>
      <c r="O66" s="63" t="s">
        <v>422</v>
      </c>
      <c r="P66" s="63" t="s">
        <v>578</v>
      </c>
    </row>
    <row r="67" spans="1:16" ht="12.75" customHeight="1" thickBot="1" x14ac:dyDescent="0.25">
      <c r="A67" s="52" t="str">
        <f t="shared" si="0"/>
        <v> AOEB 3 </v>
      </c>
      <c r="B67" s="19" t="str">
        <f t="shared" si="1"/>
        <v>I</v>
      </c>
      <c r="C67" s="52">
        <f t="shared" si="2"/>
        <v>46421.786999999997</v>
      </c>
      <c r="D67" s="15" t="str">
        <f t="shared" si="3"/>
        <v>vis</v>
      </c>
      <c r="E67" s="60">
        <f>VLOOKUP(C67,Active!C$21:E$969,3,FALSE)</f>
        <v>-1035.9944166059558</v>
      </c>
      <c r="F67" s="19" t="s">
        <v>150</v>
      </c>
      <c r="G67" s="15" t="str">
        <f t="shared" si="4"/>
        <v>46421.787</v>
      </c>
      <c r="H67" s="52">
        <f t="shared" si="5"/>
        <v>9813</v>
      </c>
      <c r="I67" s="61" t="s">
        <v>579</v>
      </c>
      <c r="J67" s="62" t="s">
        <v>580</v>
      </c>
      <c r="K67" s="61">
        <v>9813</v>
      </c>
      <c r="L67" s="61" t="s">
        <v>263</v>
      </c>
      <c r="M67" s="62" t="s">
        <v>171</v>
      </c>
      <c r="N67" s="62"/>
      <c r="O67" s="63" t="s">
        <v>564</v>
      </c>
      <c r="P67" s="63" t="s">
        <v>447</v>
      </c>
    </row>
    <row r="68" spans="1:16" ht="12.75" customHeight="1" thickBot="1" x14ac:dyDescent="0.25">
      <c r="A68" s="52" t="str">
        <f t="shared" si="0"/>
        <v> BBS 83 </v>
      </c>
      <c r="B68" s="19" t="str">
        <f t="shared" si="1"/>
        <v>I</v>
      </c>
      <c r="C68" s="52">
        <f t="shared" si="2"/>
        <v>46877.391000000003</v>
      </c>
      <c r="D68" s="15" t="str">
        <f t="shared" si="3"/>
        <v>vis</v>
      </c>
      <c r="E68" s="60">
        <f>VLOOKUP(C68,Active!C$21:E$969,3,FALSE)</f>
        <v>-876.99792552580186</v>
      </c>
      <c r="F68" s="19" t="s">
        <v>150</v>
      </c>
      <c r="G68" s="15" t="str">
        <f t="shared" si="4"/>
        <v>46877.391</v>
      </c>
      <c r="H68" s="52">
        <f t="shared" si="5"/>
        <v>9972</v>
      </c>
      <c r="I68" s="61" t="s">
        <v>581</v>
      </c>
      <c r="J68" s="62" t="s">
        <v>582</v>
      </c>
      <c r="K68" s="61">
        <v>9972</v>
      </c>
      <c r="L68" s="61" t="s">
        <v>216</v>
      </c>
      <c r="M68" s="62" t="s">
        <v>171</v>
      </c>
      <c r="N68" s="62"/>
      <c r="O68" s="63" t="s">
        <v>422</v>
      </c>
      <c r="P68" s="63" t="s">
        <v>583</v>
      </c>
    </row>
    <row r="69" spans="1:16" ht="12.75" customHeight="1" thickBot="1" x14ac:dyDescent="0.25">
      <c r="A69" s="52" t="str">
        <f t="shared" si="0"/>
        <v> BBS 86 </v>
      </c>
      <c r="B69" s="19" t="str">
        <f t="shared" si="1"/>
        <v>I</v>
      </c>
      <c r="C69" s="52">
        <f t="shared" si="2"/>
        <v>47149.582000000002</v>
      </c>
      <c r="D69" s="15" t="str">
        <f t="shared" si="3"/>
        <v>vis</v>
      </c>
      <c r="E69" s="60">
        <f>VLOOKUP(C69,Active!C$21:E$969,3,FALSE)</f>
        <v>-782.00882555390206</v>
      </c>
      <c r="F69" s="19" t="s">
        <v>150</v>
      </c>
      <c r="G69" s="15" t="str">
        <f t="shared" si="4"/>
        <v>47149.582</v>
      </c>
      <c r="H69" s="52">
        <f t="shared" si="5"/>
        <v>10067</v>
      </c>
      <c r="I69" s="61" t="s">
        <v>584</v>
      </c>
      <c r="J69" s="62" t="s">
        <v>585</v>
      </c>
      <c r="K69" s="61">
        <v>10067</v>
      </c>
      <c r="L69" s="61" t="s">
        <v>586</v>
      </c>
      <c r="M69" s="62" t="s">
        <v>171</v>
      </c>
      <c r="N69" s="62"/>
      <c r="O69" s="63" t="s">
        <v>422</v>
      </c>
      <c r="P69" s="63" t="s">
        <v>587</v>
      </c>
    </row>
    <row r="70" spans="1:16" ht="12.75" customHeight="1" thickBot="1" x14ac:dyDescent="0.25">
      <c r="A70" s="52" t="str">
        <f t="shared" si="0"/>
        <v> BRNO 30 </v>
      </c>
      <c r="B70" s="19" t="str">
        <f t="shared" si="1"/>
        <v>I</v>
      </c>
      <c r="C70" s="52">
        <f t="shared" si="2"/>
        <v>47155.351000000002</v>
      </c>
      <c r="D70" s="15" t="str">
        <f t="shared" si="3"/>
        <v>vis</v>
      </c>
      <c r="E70" s="60">
        <f>VLOOKUP(C70,Active!C$21:E$969,3,FALSE)</f>
        <v>-779.99556237570027</v>
      </c>
      <c r="F70" s="19" t="s">
        <v>150</v>
      </c>
      <c r="G70" s="15" t="str">
        <f t="shared" si="4"/>
        <v>47155.351</v>
      </c>
      <c r="H70" s="52">
        <f t="shared" si="5"/>
        <v>10069</v>
      </c>
      <c r="I70" s="61" t="s">
        <v>588</v>
      </c>
      <c r="J70" s="62" t="s">
        <v>589</v>
      </c>
      <c r="K70" s="61">
        <v>10069</v>
      </c>
      <c r="L70" s="61" t="s">
        <v>176</v>
      </c>
      <c r="M70" s="62" t="s">
        <v>171</v>
      </c>
      <c r="N70" s="62"/>
      <c r="O70" s="63" t="s">
        <v>590</v>
      </c>
      <c r="P70" s="63" t="s">
        <v>591</v>
      </c>
    </row>
    <row r="71" spans="1:16" ht="12.75" customHeight="1" thickBot="1" x14ac:dyDescent="0.25">
      <c r="A71" s="52" t="str">
        <f t="shared" si="0"/>
        <v> BBS 87 </v>
      </c>
      <c r="B71" s="19" t="str">
        <f t="shared" si="1"/>
        <v>I</v>
      </c>
      <c r="C71" s="52">
        <f t="shared" si="2"/>
        <v>47195.462</v>
      </c>
      <c r="D71" s="15" t="str">
        <f t="shared" si="3"/>
        <v>vis</v>
      </c>
      <c r="E71" s="60">
        <f>VLOOKUP(C71,Active!C$21:E$969,3,FALSE)</f>
        <v>-765.99764257316235</v>
      </c>
      <c r="F71" s="19" t="s">
        <v>150</v>
      </c>
      <c r="G71" s="15" t="str">
        <f t="shared" si="4"/>
        <v>47195.462</v>
      </c>
      <c r="H71" s="52">
        <f t="shared" si="5"/>
        <v>10083</v>
      </c>
      <c r="I71" s="61" t="s">
        <v>592</v>
      </c>
      <c r="J71" s="62" t="s">
        <v>593</v>
      </c>
      <c r="K71" s="61">
        <v>10083</v>
      </c>
      <c r="L71" s="61" t="s">
        <v>232</v>
      </c>
      <c r="M71" s="62" t="s">
        <v>171</v>
      </c>
      <c r="N71" s="62"/>
      <c r="O71" s="63" t="s">
        <v>422</v>
      </c>
      <c r="P71" s="63" t="s">
        <v>594</v>
      </c>
    </row>
    <row r="72" spans="1:16" ht="12.75" customHeight="1" thickBot="1" x14ac:dyDescent="0.25">
      <c r="A72" s="52" t="str">
        <f t="shared" si="0"/>
        <v> AOEB 3 </v>
      </c>
      <c r="B72" s="19" t="str">
        <f t="shared" si="1"/>
        <v>I</v>
      </c>
      <c r="C72" s="52">
        <f t="shared" si="2"/>
        <v>47209.792000000001</v>
      </c>
      <c r="D72" s="15" t="str">
        <f t="shared" si="3"/>
        <v>vis</v>
      </c>
      <c r="E72" s="60">
        <f>VLOOKUP(C72,Active!C$21:E$969,3,FALSE)</f>
        <v>-760.99676523850576</v>
      </c>
      <c r="F72" s="19" t="s">
        <v>150</v>
      </c>
      <c r="G72" s="15" t="str">
        <f t="shared" si="4"/>
        <v>47209.792</v>
      </c>
      <c r="H72" s="52">
        <f t="shared" si="5"/>
        <v>10088</v>
      </c>
      <c r="I72" s="61" t="s">
        <v>595</v>
      </c>
      <c r="J72" s="62" t="s">
        <v>596</v>
      </c>
      <c r="K72" s="61">
        <v>10088</v>
      </c>
      <c r="L72" s="61" t="s">
        <v>235</v>
      </c>
      <c r="M72" s="62" t="s">
        <v>171</v>
      </c>
      <c r="N72" s="62"/>
      <c r="O72" s="63" t="s">
        <v>564</v>
      </c>
      <c r="P72" s="63" t="s">
        <v>447</v>
      </c>
    </row>
    <row r="73" spans="1:16" ht="12.75" customHeight="1" thickBot="1" x14ac:dyDescent="0.25">
      <c r="A73" s="52" t="str">
        <f t="shared" si="0"/>
        <v> AOEB 3 </v>
      </c>
      <c r="B73" s="19" t="str">
        <f t="shared" si="1"/>
        <v>I</v>
      </c>
      <c r="C73" s="52">
        <f t="shared" si="2"/>
        <v>47212.656999999999</v>
      </c>
      <c r="D73" s="15" t="str">
        <f t="shared" si="3"/>
        <v>vis</v>
      </c>
      <c r="E73" s="60">
        <f>VLOOKUP(C73,Active!C$21:E$969,3,FALSE)</f>
        <v>-759.99693875115202</v>
      </c>
      <c r="F73" s="19" t="s">
        <v>150</v>
      </c>
      <c r="G73" s="15" t="str">
        <f t="shared" si="4"/>
        <v>47212.657</v>
      </c>
      <c r="H73" s="52">
        <f t="shared" si="5"/>
        <v>10089</v>
      </c>
      <c r="I73" s="61" t="s">
        <v>597</v>
      </c>
      <c r="J73" s="62" t="s">
        <v>598</v>
      </c>
      <c r="K73" s="61">
        <v>10089</v>
      </c>
      <c r="L73" s="61" t="s">
        <v>235</v>
      </c>
      <c r="M73" s="62" t="s">
        <v>171</v>
      </c>
      <c r="N73" s="62"/>
      <c r="O73" s="63" t="s">
        <v>500</v>
      </c>
      <c r="P73" s="63" t="s">
        <v>447</v>
      </c>
    </row>
    <row r="74" spans="1:16" ht="12.75" customHeight="1" thickBot="1" x14ac:dyDescent="0.25">
      <c r="A74" s="52" t="str">
        <f t="shared" si="0"/>
        <v> AOEB 3 </v>
      </c>
      <c r="B74" s="19" t="str">
        <f t="shared" si="1"/>
        <v>I</v>
      </c>
      <c r="C74" s="52">
        <f t="shared" si="2"/>
        <v>47255.63</v>
      </c>
      <c r="D74" s="15" t="str">
        <f t="shared" si="3"/>
        <v>vis</v>
      </c>
      <c r="E74" s="60">
        <f>VLOOKUP(C74,Active!C$21:E$969,3,FALSE)</f>
        <v>-745.00023939998948</v>
      </c>
      <c r="F74" s="19" t="s">
        <v>150</v>
      </c>
      <c r="G74" s="15" t="str">
        <f t="shared" si="4"/>
        <v>47255.630</v>
      </c>
      <c r="H74" s="52">
        <f t="shared" si="5"/>
        <v>10104</v>
      </c>
      <c r="I74" s="61" t="s">
        <v>599</v>
      </c>
      <c r="J74" s="62" t="s">
        <v>600</v>
      </c>
      <c r="K74" s="61">
        <v>10104</v>
      </c>
      <c r="L74" s="61" t="s">
        <v>601</v>
      </c>
      <c r="M74" s="62" t="s">
        <v>171</v>
      </c>
      <c r="N74" s="62"/>
      <c r="O74" s="63" t="s">
        <v>602</v>
      </c>
      <c r="P74" s="63" t="s">
        <v>447</v>
      </c>
    </row>
    <row r="75" spans="1:16" ht="12.75" customHeight="1" thickBot="1" x14ac:dyDescent="0.25">
      <c r="A75" s="52" t="str">
        <f t="shared" ref="A75:A138" si="6">P75</f>
        <v> AOEB 3 </v>
      </c>
      <c r="B75" s="19" t="str">
        <f t="shared" ref="B75:B138" si="7">IF(H75=INT(H75),"I","II")</f>
        <v>I</v>
      </c>
      <c r="C75" s="52">
        <f t="shared" ref="C75:C138" si="8">1*G75</f>
        <v>47255.654999999999</v>
      </c>
      <c r="D75" s="15" t="str">
        <f t="shared" ref="D75:D138" si="9">VLOOKUP(F75,I$1:J$5,2,FALSE)</f>
        <v>vis</v>
      </c>
      <c r="E75" s="60">
        <f>VLOOKUP(C75,Active!C$21:E$969,3,FALSE)</f>
        <v>-744.99151491057046</v>
      </c>
      <c r="F75" s="19" t="s">
        <v>150</v>
      </c>
      <c r="G75" s="15" t="str">
        <f t="shared" ref="G75:G138" si="10">MID(I75,3,LEN(I75)-3)</f>
        <v>47255.655</v>
      </c>
      <c r="H75" s="52">
        <f t="shared" ref="H75:H138" si="11">1*K75</f>
        <v>10104</v>
      </c>
      <c r="I75" s="61" t="s">
        <v>603</v>
      </c>
      <c r="J75" s="62" t="s">
        <v>604</v>
      </c>
      <c r="K75" s="61">
        <v>10104</v>
      </c>
      <c r="L75" s="61" t="s">
        <v>605</v>
      </c>
      <c r="M75" s="62" t="s">
        <v>171</v>
      </c>
      <c r="N75" s="62"/>
      <c r="O75" s="63" t="s">
        <v>443</v>
      </c>
      <c r="P75" s="63" t="s">
        <v>447</v>
      </c>
    </row>
    <row r="76" spans="1:16" ht="12.75" customHeight="1" thickBot="1" x14ac:dyDescent="0.25">
      <c r="A76" s="52" t="str">
        <f t="shared" si="6"/>
        <v> BBS 90 </v>
      </c>
      <c r="B76" s="19" t="str">
        <f t="shared" si="7"/>
        <v>I</v>
      </c>
      <c r="C76" s="52">
        <f t="shared" si="8"/>
        <v>47496.339</v>
      </c>
      <c r="D76" s="15" t="str">
        <f t="shared" si="9"/>
        <v>vis</v>
      </c>
      <c r="E76" s="60">
        <f>VLOOKUP(C76,Active!C$21:E$969,3,FALSE)</f>
        <v>-660.99771446295495</v>
      </c>
      <c r="F76" s="19" t="s">
        <v>150</v>
      </c>
      <c r="G76" s="15" t="str">
        <f t="shared" si="10"/>
        <v>47496.339</v>
      </c>
      <c r="H76" s="52">
        <f t="shared" si="11"/>
        <v>10188</v>
      </c>
      <c r="I76" s="61" t="s">
        <v>606</v>
      </c>
      <c r="J76" s="62" t="s">
        <v>607</v>
      </c>
      <c r="K76" s="61">
        <v>10188</v>
      </c>
      <c r="L76" s="61" t="s">
        <v>232</v>
      </c>
      <c r="M76" s="62" t="s">
        <v>171</v>
      </c>
      <c r="N76" s="62"/>
      <c r="O76" s="63" t="s">
        <v>422</v>
      </c>
      <c r="P76" s="63" t="s">
        <v>608</v>
      </c>
    </row>
    <row r="77" spans="1:16" ht="12.75" customHeight="1" thickBot="1" x14ac:dyDescent="0.25">
      <c r="A77" s="52" t="str">
        <f t="shared" si="6"/>
        <v> AOEB 3 </v>
      </c>
      <c r="B77" s="19" t="str">
        <f t="shared" si="7"/>
        <v>I</v>
      </c>
      <c r="C77" s="52">
        <f t="shared" si="8"/>
        <v>47510.667000000001</v>
      </c>
      <c r="D77" s="15" t="str">
        <f t="shared" si="9"/>
        <v>vis</v>
      </c>
      <c r="E77" s="60">
        <f>VLOOKUP(C77,Active!C$21:E$969,3,FALSE)</f>
        <v>-655.99753508745209</v>
      </c>
      <c r="F77" s="19" t="s">
        <v>150</v>
      </c>
      <c r="G77" s="15" t="str">
        <f t="shared" si="10"/>
        <v>47510.667</v>
      </c>
      <c r="H77" s="52">
        <f t="shared" si="11"/>
        <v>10193</v>
      </c>
      <c r="I77" s="61" t="s">
        <v>609</v>
      </c>
      <c r="J77" s="62" t="s">
        <v>610</v>
      </c>
      <c r="K77" s="61">
        <v>10193</v>
      </c>
      <c r="L77" s="61" t="s">
        <v>232</v>
      </c>
      <c r="M77" s="62" t="s">
        <v>171</v>
      </c>
      <c r="N77" s="62"/>
      <c r="O77" s="63" t="s">
        <v>602</v>
      </c>
      <c r="P77" s="63" t="s">
        <v>447</v>
      </c>
    </row>
    <row r="78" spans="1:16" ht="12.75" customHeight="1" thickBot="1" x14ac:dyDescent="0.25">
      <c r="A78" s="52" t="str">
        <f t="shared" si="6"/>
        <v> BBS 91 </v>
      </c>
      <c r="B78" s="19" t="str">
        <f t="shared" si="7"/>
        <v>I</v>
      </c>
      <c r="C78" s="52">
        <f t="shared" si="8"/>
        <v>47556.514000000003</v>
      </c>
      <c r="D78" s="15" t="str">
        <f t="shared" si="9"/>
        <v>vis</v>
      </c>
      <c r="E78" s="60">
        <f>VLOOKUP(C78,Active!C$21:E$969,3,FALSE)</f>
        <v>-639.99786843274319</v>
      </c>
      <c r="F78" s="19" t="s">
        <v>150</v>
      </c>
      <c r="G78" s="15" t="str">
        <f t="shared" si="10"/>
        <v>47556.514</v>
      </c>
      <c r="H78" s="52">
        <f t="shared" si="11"/>
        <v>10209</v>
      </c>
      <c r="I78" s="61" t="s">
        <v>611</v>
      </c>
      <c r="J78" s="62" t="s">
        <v>612</v>
      </c>
      <c r="K78" s="61">
        <v>10209</v>
      </c>
      <c r="L78" s="61" t="s">
        <v>216</v>
      </c>
      <c r="M78" s="62" t="s">
        <v>171</v>
      </c>
      <c r="N78" s="62"/>
      <c r="O78" s="63" t="s">
        <v>543</v>
      </c>
      <c r="P78" s="63" t="s">
        <v>613</v>
      </c>
    </row>
    <row r="79" spans="1:16" ht="12.75" customHeight="1" thickBot="1" x14ac:dyDescent="0.25">
      <c r="A79" s="52" t="str">
        <f t="shared" si="6"/>
        <v> BBS 91 </v>
      </c>
      <c r="B79" s="19" t="str">
        <f t="shared" si="7"/>
        <v>I</v>
      </c>
      <c r="C79" s="52">
        <f t="shared" si="8"/>
        <v>47579.427000000003</v>
      </c>
      <c r="D79" s="15" t="str">
        <f t="shared" si="9"/>
        <v>vis</v>
      </c>
      <c r="E79" s="60">
        <f>VLOOKUP(C79,Active!C$21:E$969,3,FALSE)</f>
        <v>-632.00169939094462</v>
      </c>
      <c r="F79" s="19" t="s">
        <v>150</v>
      </c>
      <c r="G79" s="15" t="str">
        <f t="shared" si="10"/>
        <v>47579.427</v>
      </c>
      <c r="H79" s="52">
        <f t="shared" si="11"/>
        <v>10217</v>
      </c>
      <c r="I79" s="61" t="s">
        <v>614</v>
      </c>
      <c r="J79" s="62" t="s">
        <v>615</v>
      </c>
      <c r="K79" s="61">
        <v>10217</v>
      </c>
      <c r="L79" s="61" t="s">
        <v>616</v>
      </c>
      <c r="M79" s="62" t="s">
        <v>171</v>
      </c>
      <c r="N79" s="62"/>
      <c r="O79" s="63" t="s">
        <v>422</v>
      </c>
      <c r="P79" s="63" t="s">
        <v>613</v>
      </c>
    </row>
    <row r="80" spans="1:16" ht="12.75" customHeight="1" thickBot="1" x14ac:dyDescent="0.25">
      <c r="A80" s="52" t="str">
        <f t="shared" si="6"/>
        <v> AOEB 3 </v>
      </c>
      <c r="B80" s="19" t="str">
        <f t="shared" si="7"/>
        <v>I</v>
      </c>
      <c r="C80" s="52">
        <f t="shared" si="8"/>
        <v>47596.635000000002</v>
      </c>
      <c r="D80" s="15" t="str">
        <f t="shared" si="9"/>
        <v>vis</v>
      </c>
      <c r="E80" s="60">
        <f>VLOOKUP(C80,Active!C$21:E$969,3,FALSE)</f>
        <v>-625.99645883443714</v>
      </c>
      <c r="F80" s="19" t="s">
        <v>150</v>
      </c>
      <c r="G80" s="15" t="str">
        <f t="shared" si="10"/>
        <v>47596.635</v>
      </c>
      <c r="H80" s="52">
        <f t="shared" si="11"/>
        <v>10223</v>
      </c>
      <c r="I80" s="61" t="s">
        <v>617</v>
      </c>
      <c r="J80" s="62" t="s">
        <v>618</v>
      </c>
      <c r="K80" s="61">
        <v>10223</v>
      </c>
      <c r="L80" s="61" t="s">
        <v>181</v>
      </c>
      <c r="M80" s="62" t="s">
        <v>171</v>
      </c>
      <c r="N80" s="62"/>
      <c r="O80" s="63" t="s">
        <v>443</v>
      </c>
      <c r="P80" s="63" t="s">
        <v>447</v>
      </c>
    </row>
    <row r="81" spans="1:16" ht="12.75" customHeight="1" thickBot="1" x14ac:dyDescent="0.25">
      <c r="A81" s="52" t="str">
        <f t="shared" si="6"/>
        <v> BBS 92 </v>
      </c>
      <c r="B81" s="19" t="str">
        <f t="shared" si="7"/>
        <v>I</v>
      </c>
      <c r="C81" s="52">
        <f t="shared" si="8"/>
        <v>47768.565999999999</v>
      </c>
      <c r="D81" s="15" t="str">
        <f t="shared" si="9"/>
        <v>vis</v>
      </c>
      <c r="E81" s="60">
        <f>VLOOKUP(C81,Active!C$21:E$969,3,FALSE)</f>
        <v>-565.99605122629259</v>
      </c>
      <c r="F81" s="19" t="s">
        <v>150</v>
      </c>
      <c r="G81" s="15" t="str">
        <f t="shared" si="10"/>
        <v>47768.566</v>
      </c>
      <c r="H81" s="52">
        <f t="shared" si="11"/>
        <v>10283</v>
      </c>
      <c r="I81" s="61" t="s">
        <v>619</v>
      </c>
      <c r="J81" s="62" t="s">
        <v>620</v>
      </c>
      <c r="K81" s="61">
        <v>10283</v>
      </c>
      <c r="L81" s="61" t="s">
        <v>156</v>
      </c>
      <c r="M81" s="62" t="s">
        <v>171</v>
      </c>
      <c r="N81" s="62"/>
      <c r="O81" s="63" t="s">
        <v>422</v>
      </c>
      <c r="P81" s="63" t="s">
        <v>621</v>
      </c>
    </row>
    <row r="82" spans="1:16" ht="12.75" customHeight="1" thickBot="1" x14ac:dyDescent="0.25">
      <c r="A82" s="52" t="str">
        <f t="shared" si="6"/>
        <v> BBS 93 </v>
      </c>
      <c r="B82" s="19" t="str">
        <f t="shared" si="7"/>
        <v>I</v>
      </c>
      <c r="C82" s="52">
        <f t="shared" si="8"/>
        <v>47854.529000000002</v>
      </c>
      <c r="D82" s="15" t="str">
        <f t="shared" si="9"/>
        <v>vis</v>
      </c>
      <c r="E82" s="60">
        <f>VLOOKUP(C82,Active!C$21:E$969,3,FALSE)</f>
        <v>-535.99671987116051</v>
      </c>
      <c r="F82" s="19" t="s">
        <v>150</v>
      </c>
      <c r="G82" s="15" t="str">
        <f t="shared" si="10"/>
        <v>47854.529</v>
      </c>
      <c r="H82" s="52">
        <f t="shared" si="11"/>
        <v>10313</v>
      </c>
      <c r="I82" s="61" t="s">
        <v>622</v>
      </c>
      <c r="J82" s="62" t="s">
        <v>623</v>
      </c>
      <c r="K82" s="61">
        <v>10313</v>
      </c>
      <c r="L82" s="61" t="s">
        <v>235</v>
      </c>
      <c r="M82" s="62" t="s">
        <v>171</v>
      </c>
      <c r="N82" s="62"/>
      <c r="O82" s="63" t="s">
        <v>422</v>
      </c>
      <c r="P82" s="63" t="s">
        <v>624</v>
      </c>
    </row>
    <row r="83" spans="1:16" ht="12.75" customHeight="1" thickBot="1" x14ac:dyDescent="0.25">
      <c r="A83" s="52" t="str">
        <f t="shared" si="6"/>
        <v> AOEB 3 </v>
      </c>
      <c r="B83" s="19" t="str">
        <f t="shared" si="7"/>
        <v>I</v>
      </c>
      <c r="C83" s="52">
        <f t="shared" si="8"/>
        <v>47894.646999999997</v>
      </c>
      <c r="D83" s="15" t="str">
        <f t="shared" si="9"/>
        <v>vis</v>
      </c>
      <c r="E83" s="60">
        <f>VLOOKUP(C83,Active!C$21:E$969,3,FALSE)</f>
        <v>-521.99635721158609</v>
      </c>
      <c r="F83" s="19" t="s">
        <v>150</v>
      </c>
      <c r="G83" s="15" t="str">
        <f t="shared" si="10"/>
        <v>47894.647</v>
      </c>
      <c r="H83" s="52">
        <f t="shared" si="11"/>
        <v>10327</v>
      </c>
      <c r="I83" s="61" t="s">
        <v>625</v>
      </c>
      <c r="J83" s="62" t="s">
        <v>626</v>
      </c>
      <c r="K83" s="61">
        <v>10327</v>
      </c>
      <c r="L83" s="61" t="s">
        <v>181</v>
      </c>
      <c r="M83" s="62" t="s">
        <v>171</v>
      </c>
      <c r="N83" s="62"/>
      <c r="O83" s="63" t="s">
        <v>500</v>
      </c>
      <c r="P83" s="63" t="s">
        <v>447</v>
      </c>
    </row>
    <row r="84" spans="1:16" ht="12.75" customHeight="1" thickBot="1" x14ac:dyDescent="0.25">
      <c r="A84" s="52" t="str">
        <f t="shared" si="6"/>
        <v> BBS 94 </v>
      </c>
      <c r="B84" s="19" t="str">
        <f t="shared" si="7"/>
        <v>I</v>
      </c>
      <c r="C84" s="52">
        <f t="shared" si="8"/>
        <v>47943.377999999997</v>
      </c>
      <c r="D84" s="15" t="str">
        <f t="shared" si="9"/>
        <v>vis</v>
      </c>
      <c r="E84" s="60">
        <f>VLOOKUP(C84,Active!C$21:E$969,3,FALSE)</f>
        <v>-504.99023345756541</v>
      </c>
      <c r="F84" s="19" t="s">
        <v>150</v>
      </c>
      <c r="G84" s="15" t="str">
        <f t="shared" si="10"/>
        <v>47943.378</v>
      </c>
      <c r="H84" s="52">
        <f t="shared" si="11"/>
        <v>10344</v>
      </c>
      <c r="I84" s="61" t="s">
        <v>627</v>
      </c>
      <c r="J84" s="62" t="s">
        <v>628</v>
      </c>
      <c r="K84" s="61">
        <v>10344</v>
      </c>
      <c r="L84" s="61" t="s">
        <v>291</v>
      </c>
      <c r="M84" s="62" t="s">
        <v>171</v>
      </c>
      <c r="N84" s="62"/>
      <c r="O84" s="63" t="s">
        <v>418</v>
      </c>
      <c r="P84" s="63" t="s">
        <v>629</v>
      </c>
    </row>
    <row r="85" spans="1:16" ht="12.75" customHeight="1" thickBot="1" x14ac:dyDescent="0.25">
      <c r="A85" s="52" t="str">
        <f t="shared" si="6"/>
        <v> BBS 97 </v>
      </c>
      <c r="B85" s="19" t="str">
        <f t="shared" si="7"/>
        <v>I</v>
      </c>
      <c r="C85" s="52">
        <f t="shared" si="8"/>
        <v>48347.385999999999</v>
      </c>
      <c r="D85" s="15" t="str">
        <f t="shared" si="9"/>
        <v>vis</v>
      </c>
      <c r="E85" s="60">
        <f>VLOOKUP(C85,Active!C$21:E$969,3,FALSE)</f>
        <v>-363.99969261878823</v>
      </c>
      <c r="F85" s="19" t="s">
        <v>150</v>
      </c>
      <c r="G85" s="15" t="str">
        <f t="shared" si="10"/>
        <v>48347.386</v>
      </c>
      <c r="H85" s="52">
        <f t="shared" si="11"/>
        <v>10485</v>
      </c>
      <c r="I85" s="61" t="s">
        <v>630</v>
      </c>
      <c r="J85" s="62" t="s">
        <v>631</v>
      </c>
      <c r="K85" s="61">
        <v>10485</v>
      </c>
      <c r="L85" s="61" t="s">
        <v>492</v>
      </c>
      <c r="M85" s="62" t="s">
        <v>171</v>
      </c>
      <c r="N85" s="62"/>
      <c r="O85" s="63" t="s">
        <v>422</v>
      </c>
      <c r="P85" s="63" t="s">
        <v>632</v>
      </c>
    </row>
    <row r="86" spans="1:16" ht="12.75" customHeight="1" thickBot="1" x14ac:dyDescent="0.25">
      <c r="A86" s="52" t="str">
        <f t="shared" si="6"/>
        <v> BBS 99 </v>
      </c>
      <c r="B86" s="19" t="str">
        <f t="shared" si="7"/>
        <v>I</v>
      </c>
      <c r="C86" s="52">
        <f t="shared" si="8"/>
        <v>48619.610999999997</v>
      </c>
      <c r="D86" s="15" t="str">
        <f t="shared" si="9"/>
        <v>vis</v>
      </c>
      <c r="E86" s="60">
        <f>VLOOKUP(C86,Active!C$21:E$969,3,FALSE)</f>
        <v>-268.99872734127945</v>
      </c>
      <c r="F86" s="19" t="s">
        <v>150</v>
      </c>
      <c r="G86" s="15" t="str">
        <f t="shared" si="10"/>
        <v>48619.611</v>
      </c>
      <c r="H86" s="52">
        <f t="shared" si="11"/>
        <v>10580</v>
      </c>
      <c r="I86" s="61" t="s">
        <v>633</v>
      </c>
      <c r="J86" s="62" t="s">
        <v>634</v>
      </c>
      <c r="K86" s="61">
        <v>10580</v>
      </c>
      <c r="L86" s="61" t="s">
        <v>468</v>
      </c>
      <c r="M86" s="62" t="s">
        <v>171</v>
      </c>
      <c r="N86" s="62"/>
      <c r="O86" s="63" t="s">
        <v>422</v>
      </c>
      <c r="P86" s="63" t="s">
        <v>635</v>
      </c>
    </row>
    <row r="87" spans="1:16" ht="12.75" customHeight="1" thickBot="1" x14ac:dyDescent="0.25">
      <c r="A87" s="52" t="str">
        <f t="shared" si="6"/>
        <v> BBS 100 </v>
      </c>
      <c r="B87" s="19" t="str">
        <f t="shared" si="7"/>
        <v>I</v>
      </c>
      <c r="C87" s="52">
        <f t="shared" si="8"/>
        <v>48625.351000000002</v>
      </c>
      <c r="D87" s="15" t="str">
        <f t="shared" si="9"/>
        <v>vis</v>
      </c>
      <c r="E87" s="60">
        <f>VLOOKUP(C87,Active!C$21:E$969,3,FALSE)</f>
        <v>-266.99558457080138</v>
      </c>
      <c r="F87" s="19" t="s">
        <v>150</v>
      </c>
      <c r="G87" s="15" t="str">
        <f t="shared" si="10"/>
        <v>48625.351</v>
      </c>
      <c r="H87" s="52">
        <f t="shared" si="11"/>
        <v>10582</v>
      </c>
      <c r="I87" s="61" t="s">
        <v>636</v>
      </c>
      <c r="J87" s="62" t="s">
        <v>637</v>
      </c>
      <c r="K87" s="61">
        <v>10582</v>
      </c>
      <c r="L87" s="61" t="s">
        <v>176</v>
      </c>
      <c r="M87" s="62" t="s">
        <v>171</v>
      </c>
      <c r="N87" s="62"/>
      <c r="O87" s="63" t="s">
        <v>418</v>
      </c>
      <c r="P87" s="63" t="s">
        <v>638</v>
      </c>
    </row>
    <row r="88" spans="1:16" ht="12.75" customHeight="1" thickBot="1" x14ac:dyDescent="0.25">
      <c r="A88" s="52" t="str">
        <f t="shared" si="6"/>
        <v> AOEB 3 </v>
      </c>
      <c r="B88" s="19" t="str">
        <f t="shared" si="7"/>
        <v>I</v>
      </c>
      <c r="C88" s="52">
        <f t="shared" si="8"/>
        <v>48636.813000000002</v>
      </c>
      <c r="D88" s="15" t="str">
        <f t="shared" si="9"/>
        <v>vis</v>
      </c>
      <c r="E88" s="60">
        <f>VLOOKUP(C88,Active!C$21:E$969,3,FALSE)</f>
        <v>-262.99558066223028</v>
      </c>
      <c r="F88" s="19" t="s">
        <v>150</v>
      </c>
      <c r="G88" s="15" t="str">
        <f t="shared" si="10"/>
        <v>48636.813</v>
      </c>
      <c r="H88" s="52">
        <f t="shared" si="11"/>
        <v>10586</v>
      </c>
      <c r="I88" s="61" t="s">
        <v>639</v>
      </c>
      <c r="J88" s="62" t="s">
        <v>640</v>
      </c>
      <c r="K88" s="61">
        <v>10586</v>
      </c>
      <c r="L88" s="61" t="s">
        <v>176</v>
      </c>
      <c r="M88" s="62" t="s">
        <v>171</v>
      </c>
      <c r="N88" s="62"/>
      <c r="O88" s="63" t="s">
        <v>641</v>
      </c>
      <c r="P88" s="63" t="s">
        <v>447</v>
      </c>
    </row>
    <row r="89" spans="1:16" ht="12.75" customHeight="1" thickBot="1" x14ac:dyDescent="0.25">
      <c r="A89" s="52" t="str">
        <f t="shared" si="6"/>
        <v> BBS 100 </v>
      </c>
      <c r="B89" s="19" t="str">
        <f t="shared" si="7"/>
        <v>I</v>
      </c>
      <c r="C89" s="52">
        <f t="shared" si="8"/>
        <v>48665.457999999999</v>
      </c>
      <c r="D89" s="15" t="str">
        <f t="shared" si="9"/>
        <v>vis</v>
      </c>
      <c r="E89" s="60">
        <f>VLOOKUP(C89,Active!C$21:E$969,3,FALSE)</f>
        <v>-252.99906068657063</v>
      </c>
      <c r="F89" s="19" t="s">
        <v>150</v>
      </c>
      <c r="G89" s="15" t="str">
        <f t="shared" si="10"/>
        <v>48665.458</v>
      </c>
      <c r="H89" s="52">
        <f t="shared" si="11"/>
        <v>10596</v>
      </c>
      <c r="I89" s="61" t="s">
        <v>642</v>
      </c>
      <c r="J89" s="62" t="s">
        <v>643</v>
      </c>
      <c r="K89" s="61">
        <v>10596</v>
      </c>
      <c r="L89" s="61" t="s">
        <v>165</v>
      </c>
      <c r="M89" s="62" t="s">
        <v>171</v>
      </c>
      <c r="N89" s="62"/>
      <c r="O89" s="63" t="s">
        <v>422</v>
      </c>
      <c r="P89" s="63" t="s">
        <v>638</v>
      </c>
    </row>
    <row r="90" spans="1:16" ht="12.75" customHeight="1" thickBot="1" x14ac:dyDescent="0.25">
      <c r="A90" s="52" t="str">
        <f t="shared" si="6"/>
        <v> AOEB 3 </v>
      </c>
      <c r="B90" s="19" t="str">
        <f t="shared" si="7"/>
        <v>I</v>
      </c>
      <c r="C90" s="52">
        <f t="shared" si="8"/>
        <v>48682.652999999998</v>
      </c>
      <c r="D90" s="15" t="str">
        <f t="shared" si="9"/>
        <v>vis</v>
      </c>
      <c r="E90" s="60">
        <f>VLOOKUP(C90,Active!C$21:E$969,3,FALSE)</f>
        <v>-246.99835686456038</v>
      </c>
      <c r="F90" s="19" t="s">
        <v>150</v>
      </c>
      <c r="G90" s="15" t="str">
        <f t="shared" si="10"/>
        <v>48682.653</v>
      </c>
      <c r="H90" s="52">
        <f t="shared" si="11"/>
        <v>10602</v>
      </c>
      <c r="I90" s="61" t="s">
        <v>644</v>
      </c>
      <c r="J90" s="62" t="s">
        <v>645</v>
      </c>
      <c r="K90" s="61">
        <v>10602</v>
      </c>
      <c r="L90" s="61" t="s">
        <v>152</v>
      </c>
      <c r="M90" s="62" t="s">
        <v>171</v>
      </c>
      <c r="N90" s="62"/>
      <c r="O90" s="63" t="s">
        <v>500</v>
      </c>
      <c r="P90" s="63" t="s">
        <v>447</v>
      </c>
    </row>
    <row r="91" spans="1:16" ht="12.75" customHeight="1" thickBot="1" x14ac:dyDescent="0.25">
      <c r="A91" s="52" t="str">
        <f t="shared" si="6"/>
        <v> BBS 101 </v>
      </c>
      <c r="B91" s="19" t="str">
        <f t="shared" si="7"/>
        <v>I</v>
      </c>
      <c r="C91" s="52">
        <f t="shared" si="8"/>
        <v>48688.387999999999</v>
      </c>
      <c r="D91" s="15" t="str">
        <f t="shared" si="9"/>
        <v>vis</v>
      </c>
      <c r="E91" s="60">
        <f>VLOOKUP(C91,Active!C$21:E$969,3,FALSE)</f>
        <v>-244.99695899196757</v>
      </c>
      <c r="F91" s="19" t="s">
        <v>150</v>
      </c>
      <c r="G91" s="15" t="str">
        <f t="shared" si="10"/>
        <v>48688.388</v>
      </c>
      <c r="H91" s="52">
        <f t="shared" si="11"/>
        <v>10604</v>
      </c>
      <c r="I91" s="61" t="s">
        <v>646</v>
      </c>
      <c r="J91" s="62" t="s">
        <v>647</v>
      </c>
      <c r="K91" s="61">
        <v>10604</v>
      </c>
      <c r="L91" s="61" t="s">
        <v>235</v>
      </c>
      <c r="M91" s="62" t="s">
        <v>171</v>
      </c>
      <c r="N91" s="62"/>
      <c r="O91" s="63" t="s">
        <v>418</v>
      </c>
      <c r="P91" s="63" t="s">
        <v>648</v>
      </c>
    </row>
    <row r="92" spans="1:16" ht="12.75" customHeight="1" thickBot="1" x14ac:dyDescent="0.25">
      <c r="A92" s="52" t="str">
        <f t="shared" si="6"/>
        <v>IBVS 4263 </v>
      </c>
      <c r="B92" s="19" t="str">
        <f t="shared" si="7"/>
        <v>I</v>
      </c>
      <c r="C92" s="52">
        <f t="shared" si="8"/>
        <v>49390.425300000003</v>
      </c>
      <c r="D92" s="15" t="str">
        <f t="shared" si="9"/>
        <v>vis</v>
      </c>
      <c r="E92" s="60">
        <f>VLOOKUP(C92,Active!C$21:E$969,3,FALSE)</f>
        <v>-2.7918365941596987E-4</v>
      </c>
      <c r="F92" s="19" t="s">
        <v>150</v>
      </c>
      <c r="G92" s="15" t="str">
        <f t="shared" si="10"/>
        <v>49390.4253</v>
      </c>
      <c r="H92" s="52">
        <f t="shared" si="11"/>
        <v>10849</v>
      </c>
      <c r="I92" s="61" t="s">
        <v>649</v>
      </c>
      <c r="J92" s="62" t="s">
        <v>650</v>
      </c>
      <c r="K92" s="61">
        <v>10849</v>
      </c>
      <c r="L92" s="61" t="s">
        <v>651</v>
      </c>
      <c r="M92" s="62" t="s">
        <v>399</v>
      </c>
      <c r="N92" s="62" t="s">
        <v>652</v>
      </c>
      <c r="O92" s="63" t="s">
        <v>653</v>
      </c>
      <c r="P92" s="64" t="s">
        <v>654</v>
      </c>
    </row>
    <row r="93" spans="1:16" ht="12.75" customHeight="1" thickBot="1" x14ac:dyDescent="0.25">
      <c r="A93" s="52" t="str">
        <f t="shared" si="6"/>
        <v>IBVS 4263 </v>
      </c>
      <c r="B93" s="19" t="str">
        <f t="shared" si="7"/>
        <v>I</v>
      </c>
      <c r="C93" s="52">
        <f t="shared" si="8"/>
        <v>49390.425600000002</v>
      </c>
      <c r="D93" s="15" t="str">
        <f t="shared" si="9"/>
        <v>vis</v>
      </c>
      <c r="E93" s="60">
        <f>VLOOKUP(C93,Active!C$21:E$969,3,FALSE)</f>
        <v>-1.7448978650019101E-4</v>
      </c>
      <c r="F93" s="19" t="s">
        <v>150</v>
      </c>
      <c r="G93" s="15" t="str">
        <f t="shared" si="10"/>
        <v>49390.4256</v>
      </c>
      <c r="H93" s="52">
        <f t="shared" si="11"/>
        <v>10849</v>
      </c>
      <c r="I93" s="61" t="s">
        <v>655</v>
      </c>
      <c r="J93" s="62" t="s">
        <v>650</v>
      </c>
      <c r="K93" s="61">
        <v>10849</v>
      </c>
      <c r="L93" s="61" t="s">
        <v>656</v>
      </c>
      <c r="M93" s="62" t="s">
        <v>399</v>
      </c>
      <c r="N93" s="62" t="s">
        <v>50</v>
      </c>
      <c r="O93" s="63" t="s">
        <v>653</v>
      </c>
      <c r="P93" s="64" t="s">
        <v>654</v>
      </c>
    </row>
    <row r="94" spans="1:16" ht="12.75" customHeight="1" thickBot="1" x14ac:dyDescent="0.25">
      <c r="A94" s="52" t="str">
        <f t="shared" si="6"/>
        <v>IBVS 4263 </v>
      </c>
      <c r="B94" s="19" t="str">
        <f t="shared" si="7"/>
        <v>I</v>
      </c>
      <c r="C94" s="52">
        <f t="shared" si="8"/>
        <v>49390.427199999998</v>
      </c>
      <c r="D94" s="15" t="str">
        <f t="shared" si="9"/>
        <v>vis</v>
      </c>
      <c r="E94" s="60">
        <f>VLOOKUP(C94,Active!C$21:E$969,3,FALSE)</f>
        <v>3.8387753487090936E-4</v>
      </c>
      <c r="F94" s="19" t="s">
        <v>150</v>
      </c>
      <c r="G94" s="15" t="str">
        <f t="shared" si="10"/>
        <v>49390.4272</v>
      </c>
      <c r="H94" s="52">
        <f t="shared" si="11"/>
        <v>10849</v>
      </c>
      <c r="I94" s="61" t="s">
        <v>661</v>
      </c>
      <c r="J94" s="62" t="s">
        <v>662</v>
      </c>
      <c r="K94" s="61">
        <v>10849</v>
      </c>
      <c r="L94" s="61" t="s">
        <v>663</v>
      </c>
      <c r="M94" s="62" t="s">
        <v>399</v>
      </c>
      <c r="N94" s="62" t="s">
        <v>664</v>
      </c>
      <c r="O94" s="63" t="s">
        <v>653</v>
      </c>
      <c r="P94" s="64" t="s">
        <v>654</v>
      </c>
    </row>
    <row r="95" spans="1:16" ht="12.75" customHeight="1" thickBot="1" x14ac:dyDescent="0.25">
      <c r="A95" s="52" t="str">
        <f t="shared" si="6"/>
        <v> BBS 106 </v>
      </c>
      <c r="B95" s="19" t="str">
        <f t="shared" si="7"/>
        <v>I</v>
      </c>
      <c r="C95" s="52">
        <f t="shared" si="8"/>
        <v>49393.300999999999</v>
      </c>
      <c r="D95" s="15" t="str">
        <f t="shared" si="9"/>
        <v>vis</v>
      </c>
      <c r="E95" s="60">
        <f>VLOOKUP(C95,Active!C$21:E$969,3,FALSE)</f>
        <v>1.003281385165034</v>
      </c>
      <c r="F95" s="19" t="s">
        <v>150</v>
      </c>
      <c r="G95" s="15" t="str">
        <f t="shared" si="10"/>
        <v>49393.301</v>
      </c>
      <c r="H95" s="52">
        <f t="shared" si="11"/>
        <v>10850</v>
      </c>
      <c r="I95" s="61" t="s">
        <v>665</v>
      </c>
      <c r="J95" s="62" t="s">
        <v>666</v>
      </c>
      <c r="K95" s="61">
        <v>10850</v>
      </c>
      <c r="L95" s="61" t="s">
        <v>235</v>
      </c>
      <c r="M95" s="62" t="s">
        <v>171</v>
      </c>
      <c r="N95" s="62"/>
      <c r="O95" s="63" t="s">
        <v>422</v>
      </c>
      <c r="P95" s="63" t="s">
        <v>667</v>
      </c>
    </row>
    <row r="96" spans="1:16" ht="12.75" customHeight="1" thickBot="1" x14ac:dyDescent="0.25">
      <c r="A96" s="52" t="str">
        <f t="shared" si="6"/>
        <v> BBS 107 </v>
      </c>
      <c r="B96" s="19" t="str">
        <f t="shared" si="7"/>
        <v>I</v>
      </c>
      <c r="C96" s="52">
        <f t="shared" si="8"/>
        <v>49599.618999999999</v>
      </c>
      <c r="D96" s="15" t="str">
        <f t="shared" si="9"/>
        <v>vis</v>
      </c>
      <c r="E96" s="60">
        <f>VLOOKUP(C96,Active!C$21:E$969,3,FALSE)</f>
        <v>73.004049698600937</v>
      </c>
      <c r="F96" s="19" t="s">
        <v>150</v>
      </c>
      <c r="G96" s="15" t="str">
        <f t="shared" si="10"/>
        <v>49599.619</v>
      </c>
      <c r="H96" s="52">
        <f t="shared" si="11"/>
        <v>10922</v>
      </c>
      <c r="I96" s="61" t="s">
        <v>668</v>
      </c>
      <c r="J96" s="62" t="s">
        <v>669</v>
      </c>
      <c r="K96" s="61">
        <v>10922</v>
      </c>
      <c r="L96" s="61" t="s">
        <v>197</v>
      </c>
      <c r="M96" s="62" t="s">
        <v>171</v>
      </c>
      <c r="N96" s="62"/>
      <c r="O96" s="63" t="s">
        <v>422</v>
      </c>
      <c r="P96" s="63" t="s">
        <v>670</v>
      </c>
    </row>
    <row r="97" spans="1:16" ht="12.75" customHeight="1" thickBot="1" x14ac:dyDescent="0.25">
      <c r="A97" s="52" t="str">
        <f t="shared" si="6"/>
        <v> BBS 109 </v>
      </c>
      <c r="B97" s="19" t="str">
        <f t="shared" si="7"/>
        <v>I</v>
      </c>
      <c r="C97" s="52">
        <f t="shared" si="8"/>
        <v>49817.375</v>
      </c>
      <c r="D97" s="15" t="str">
        <f t="shared" si="9"/>
        <v>vis</v>
      </c>
      <c r="E97" s="60">
        <f>VLOOKUP(C97,Active!C$21:E$969,3,FALSE)</f>
        <v>148.99644641076705</v>
      </c>
      <c r="F97" s="19" t="s">
        <v>150</v>
      </c>
      <c r="G97" s="15" t="str">
        <f t="shared" si="10"/>
        <v>49817.375</v>
      </c>
      <c r="H97" s="52">
        <f t="shared" si="11"/>
        <v>10998</v>
      </c>
      <c r="I97" s="61" t="s">
        <v>675</v>
      </c>
      <c r="J97" s="62" t="s">
        <v>676</v>
      </c>
      <c r="K97" s="61">
        <v>10998</v>
      </c>
      <c r="L97" s="61" t="s">
        <v>223</v>
      </c>
      <c r="M97" s="62" t="s">
        <v>171</v>
      </c>
      <c r="N97" s="62"/>
      <c r="O97" s="63" t="s">
        <v>422</v>
      </c>
      <c r="P97" s="63" t="s">
        <v>677</v>
      </c>
    </row>
    <row r="98" spans="1:16" ht="12.75" customHeight="1" thickBot="1" x14ac:dyDescent="0.25">
      <c r="A98" s="52" t="str">
        <f t="shared" si="6"/>
        <v> BBS 109 </v>
      </c>
      <c r="B98" s="19" t="str">
        <f t="shared" si="7"/>
        <v>I</v>
      </c>
      <c r="C98" s="52">
        <f t="shared" si="8"/>
        <v>49817.389000000003</v>
      </c>
      <c r="D98" s="15" t="str">
        <f t="shared" si="9"/>
        <v>vis</v>
      </c>
      <c r="E98" s="60">
        <f>VLOOKUP(C98,Active!C$21:E$969,3,FALSE)</f>
        <v>149.00133212484238</v>
      </c>
      <c r="F98" s="19" t="s">
        <v>150</v>
      </c>
      <c r="G98" s="15" t="str">
        <f t="shared" si="10"/>
        <v>49817.389</v>
      </c>
      <c r="H98" s="52">
        <f t="shared" si="11"/>
        <v>10998</v>
      </c>
      <c r="I98" s="61" t="s">
        <v>678</v>
      </c>
      <c r="J98" s="62" t="s">
        <v>679</v>
      </c>
      <c r="K98" s="61">
        <v>10998</v>
      </c>
      <c r="L98" s="61" t="s">
        <v>468</v>
      </c>
      <c r="M98" s="62" t="s">
        <v>171</v>
      </c>
      <c r="N98" s="62"/>
      <c r="O98" s="63" t="s">
        <v>418</v>
      </c>
      <c r="P98" s="63" t="s">
        <v>677</v>
      </c>
    </row>
    <row r="99" spans="1:16" ht="12.75" customHeight="1" thickBot="1" x14ac:dyDescent="0.25">
      <c r="A99" s="52" t="str">
        <f t="shared" si="6"/>
        <v> BBS 110 </v>
      </c>
      <c r="B99" s="19" t="str">
        <f t="shared" si="7"/>
        <v>I</v>
      </c>
      <c r="C99" s="52">
        <f t="shared" si="8"/>
        <v>49983.595000000001</v>
      </c>
      <c r="D99" s="15" t="str">
        <f t="shared" si="9"/>
        <v>vis</v>
      </c>
      <c r="E99" s="60">
        <f>VLOOKUP(C99,Active!C$21:E$969,3,FALSE)</f>
        <v>207.00383165616222</v>
      </c>
      <c r="F99" s="19" t="s">
        <v>150</v>
      </c>
      <c r="G99" s="15" t="str">
        <f t="shared" si="10"/>
        <v>49983.595</v>
      </c>
      <c r="H99" s="52">
        <f t="shared" si="11"/>
        <v>11056</v>
      </c>
      <c r="I99" s="61" t="s">
        <v>680</v>
      </c>
      <c r="J99" s="62" t="s">
        <v>681</v>
      </c>
      <c r="K99" s="61">
        <v>11056</v>
      </c>
      <c r="L99" s="61" t="s">
        <v>156</v>
      </c>
      <c r="M99" s="62" t="s">
        <v>171</v>
      </c>
      <c r="N99" s="62"/>
      <c r="O99" s="63" t="s">
        <v>422</v>
      </c>
      <c r="P99" s="63" t="s">
        <v>682</v>
      </c>
    </row>
    <row r="100" spans="1:16" ht="12.75" customHeight="1" thickBot="1" x14ac:dyDescent="0.25">
      <c r="A100" s="52" t="str">
        <f t="shared" si="6"/>
        <v>IBVS 4340 </v>
      </c>
      <c r="B100" s="19" t="str">
        <f t="shared" si="7"/>
        <v>I</v>
      </c>
      <c r="C100" s="52">
        <f t="shared" si="8"/>
        <v>50046.621400000004</v>
      </c>
      <c r="D100" s="15" t="str">
        <f t="shared" si="9"/>
        <v>vis</v>
      </c>
      <c r="E100" s="60">
        <f>VLOOKUP(C100,Active!C$21:E$969,3,FALSE)</f>
        <v>228.99875805148463</v>
      </c>
      <c r="F100" s="19" t="s">
        <v>150</v>
      </c>
      <c r="G100" s="15" t="str">
        <f t="shared" si="10"/>
        <v>50046.6214</v>
      </c>
      <c r="H100" s="52">
        <f t="shared" si="11"/>
        <v>11078</v>
      </c>
      <c r="I100" s="61" t="s">
        <v>683</v>
      </c>
      <c r="J100" s="62" t="s">
        <v>684</v>
      </c>
      <c r="K100" s="61">
        <v>11078</v>
      </c>
      <c r="L100" s="61" t="s">
        <v>685</v>
      </c>
      <c r="M100" s="62" t="s">
        <v>399</v>
      </c>
      <c r="N100" s="62" t="s">
        <v>660</v>
      </c>
      <c r="O100" s="63" t="s">
        <v>686</v>
      </c>
      <c r="P100" s="64" t="s">
        <v>687</v>
      </c>
    </row>
    <row r="101" spans="1:16" ht="13.5" thickBot="1" x14ac:dyDescent="0.25">
      <c r="A101" s="52" t="str">
        <f t="shared" si="6"/>
        <v>BAVM 93 </v>
      </c>
      <c r="B101" s="19" t="str">
        <f t="shared" si="7"/>
        <v>I</v>
      </c>
      <c r="C101" s="52">
        <f t="shared" si="8"/>
        <v>50138.313000000002</v>
      </c>
      <c r="D101" s="15" t="str">
        <f t="shared" si="9"/>
        <v>vis</v>
      </c>
      <c r="E101" s="60">
        <f>VLOOKUP(C101,Active!C$21:E$969,3,FALSE)</f>
        <v>260.99725380991646</v>
      </c>
      <c r="F101" s="19" t="s">
        <v>150</v>
      </c>
      <c r="G101" s="15" t="str">
        <f t="shared" si="10"/>
        <v>50138.313</v>
      </c>
      <c r="H101" s="52">
        <f t="shared" si="11"/>
        <v>11110</v>
      </c>
      <c r="I101" s="61" t="s">
        <v>698</v>
      </c>
      <c r="J101" s="62" t="s">
        <v>699</v>
      </c>
      <c r="K101" s="61">
        <v>11110</v>
      </c>
      <c r="L101" s="61" t="s">
        <v>202</v>
      </c>
      <c r="M101" s="62" t="s">
        <v>171</v>
      </c>
      <c r="N101" s="62"/>
      <c r="O101" s="63" t="s">
        <v>700</v>
      </c>
      <c r="P101" s="64" t="s">
        <v>701</v>
      </c>
    </row>
    <row r="102" spans="1:16" ht="13.5" thickBot="1" x14ac:dyDescent="0.25">
      <c r="A102" s="52" t="str">
        <f t="shared" si="6"/>
        <v> AOEB 3 </v>
      </c>
      <c r="B102" s="19" t="str">
        <f t="shared" si="7"/>
        <v>I</v>
      </c>
      <c r="C102" s="52">
        <f t="shared" si="8"/>
        <v>50152.650999999998</v>
      </c>
      <c r="D102" s="15" t="str">
        <f t="shared" si="9"/>
        <v>vis</v>
      </c>
      <c r="E102" s="60">
        <f>VLOOKUP(C102,Active!C$21:E$969,3,FALSE)</f>
        <v>266.00092298118494</v>
      </c>
      <c r="F102" s="19" t="s">
        <v>150</v>
      </c>
      <c r="G102" s="15" t="str">
        <f t="shared" si="10"/>
        <v>50152.651</v>
      </c>
      <c r="H102" s="52">
        <f t="shared" si="11"/>
        <v>11115</v>
      </c>
      <c r="I102" s="61" t="s">
        <v>702</v>
      </c>
      <c r="J102" s="62" t="s">
        <v>703</v>
      </c>
      <c r="K102" s="61">
        <v>11115</v>
      </c>
      <c r="L102" s="61" t="s">
        <v>165</v>
      </c>
      <c r="M102" s="62" t="s">
        <v>171</v>
      </c>
      <c r="N102" s="62"/>
      <c r="O102" s="63" t="s">
        <v>500</v>
      </c>
      <c r="P102" s="63" t="s">
        <v>447</v>
      </c>
    </row>
    <row r="103" spans="1:16" ht="13.5" thickBot="1" x14ac:dyDescent="0.25">
      <c r="A103" s="52" t="str">
        <f t="shared" si="6"/>
        <v> BBS 111 </v>
      </c>
      <c r="B103" s="19" t="str">
        <f t="shared" si="7"/>
        <v>I</v>
      </c>
      <c r="C103" s="52">
        <f t="shared" si="8"/>
        <v>50158.385999999999</v>
      </c>
      <c r="D103" s="15" t="str">
        <f t="shared" si="9"/>
        <v>vis</v>
      </c>
      <c r="E103" s="60">
        <f>VLOOKUP(C103,Active!C$21:E$969,3,FALSE)</f>
        <v>268.00232085377769</v>
      </c>
      <c r="F103" s="19" t="s">
        <v>150</v>
      </c>
      <c r="G103" s="15" t="str">
        <f t="shared" si="10"/>
        <v>50158.386</v>
      </c>
      <c r="H103" s="52">
        <f t="shared" si="11"/>
        <v>11117</v>
      </c>
      <c r="I103" s="61" t="s">
        <v>704</v>
      </c>
      <c r="J103" s="62" t="s">
        <v>705</v>
      </c>
      <c r="K103" s="61">
        <v>11117</v>
      </c>
      <c r="L103" s="61" t="s">
        <v>232</v>
      </c>
      <c r="M103" s="62" t="s">
        <v>171</v>
      </c>
      <c r="N103" s="62"/>
      <c r="O103" s="63" t="s">
        <v>418</v>
      </c>
      <c r="P103" s="63" t="s">
        <v>706</v>
      </c>
    </row>
    <row r="104" spans="1:16" ht="13.5" thickBot="1" x14ac:dyDescent="0.25">
      <c r="A104" s="52" t="str">
        <f t="shared" si="6"/>
        <v> BBS 114 </v>
      </c>
      <c r="B104" s="19" t="str">
        <f t="shared" si="7"/>
        <v>I</v>
      </c>
      <c r="C104" s="52">
        <f t="shared" si="8"/>
        <v>50519.411</v>
      </c>
      <c r="D104" s="15" t="str">
        <f t="shared" si="9"/>
        <v>vis</v>
      </c>
      <c r="E104" s="60">
        <f>VLOOKUP(C104,Active!C$21:E$969,3,FALSE)</f>
        <v>393.9926725456242</v>
      </c>
      <c r="F104" s="19" t="s">
        <v>150</v>
      </c>
      <c r="G104" s="15" t="str">
        <f t="shared" si="10"/>
        <v>50519.411</v>
      </c>
      <c r="H104" s="52">
        <f t="shared" si="11"/>
        <v>11243</v>
      </c>
      <c r="I104" s="61" t="s">
        <v>709</v>
      </c>
      <c r="J104" s="62" t="s">
        <v>710</v>
      </c>
      <c r="K104" s="61">
        <v>11243</v>
      </c>
      <c r="L104" s="61" t="s">
        <v>711</v>
      </c>
      <c r="M104" s="62" t="s">
        <v>171</v>
      </c>
      <c r="N104" s="62"/>
      <c r="O104" s="63" t="s">
        <v>543</v>
      </c>
      <c r="P104" s="63" t="s">
        <v>712</v>
      </c>
    </row>
    <row r="105" spans="1:16" ht="13.5" thickBot="1" x14ac:dyDescent="0.25">
      <c r="A105" s="52" t="str">
        <f t="shared" si="6"/>
        <v> BBS 114 </v>
      </c>
      <c r="B105" s="19" t="str">
        <f t="shared" si="7"/>
        <v>I</v>
      </c>
      <c r="C105" s="52">
        <f t="shared" si="8"/>
        <v>50519.440999999999</v>
      </c>
      <c r="D105" s="15" t="str">
        <f t="shared" si="9"/>
        <v>vis</v>
      </c>
      <c r="E105" s="60">
        <f>VLOOKUP(C105,Active!C$21:E$969,3,FALSE)</f>
        <v>394.00314193292593</v>
      </c>
      <c r="F105" s="19" t="s">
        <v>150</v>
      </c>
      <c r="G105" s="15" t="str">
        <f t="shared" si="10"/>
        <v>50519.441</v>
      </c>
      <c r="H105" s="52">
        <f t="shared" si="11"/>
        <v>11243</v>
      </c>
      <c r="I105" s="61" t="s">
        <v>713</v>
      </c>
      <c r="J105" s="62" t="s">
        <v>714</v>
      </c>
      <c r="K105" s="61">
        <v>11243</v>
      </c>
      <c r="L105" s="61" t="s">
        <v>235</v>
      </c>
      <c r="M105" s="62" t="s">
        <v>171</v>
      </c>
      <c r="N105" s="62"/>
      <c r="O105" s="63" t="s">
        <v>422</v>
      </c>
      <c r="P105" s="63" t="s">
        <v>712</v>
      </c>
    </row>
    <row r="106" spans="1:16" ht="13.5" thickBot="1" x14ac:dyDescent="0.25">
      <c r="A106" s="52" t="str">
        <f t="shared" si="6"/>
        <v> BBS 114 </v>
      </c>
      <c r="B106" s="19" t="str">
        <f t="shared" si="7"/>
        <v>I</v>
      </c>
      <c r="C106" s="52">
        <f t="shared" si="8"/>
        <v>50519.440999999999</v>
      </c>
      <c r="D106" s="15" t="str">
        <f t="shared" si="9"/>
        <v>vis</v>
      </c>
      <c r="E106" s="60">
        <f>VLOOKUP(C106,Active!C$21:E$969,3,FALSE)</f>
        <v>394.00314193292593</v>
      </c>
      <c r="F106" s="19" t="s">
        <v>150</v>
      </c>
      <c r="G106" s="15" t="str">
        <f t="shared" si="10"/>
        <v>50519.441</v>
      </c>
      <c r="H106" s="52">
        <f t="shared" si="11"/>
        <v>11243</v>
      </c>
      <c r="I106" s="61" t="s">
        <v>713</v>
      </c>
      <c r="J106" s="62" t="s">
        <v>714</v>
      </c>
      <c r="K106" s="61">
        <v>11243</v>
      </c>
      <c r="L106" s="61" t="s">
        <v>235</v>
      </c>
      <c r="M106" s="62" t="s">
        <v>171</v>
      </c>
      <c r="N106" s="62"/>
      <c r="O106" s="63" t="s">
        <v>418</v>
      </c>
      <c r="P106" s="63" t="s">
        <v>712</v>
      </c>
    </row>
    <row r="107" spans="1:16" ht="13.5" thickBot="1" x14ac:dyDescent="0.25">
      <c r="A107" s="52" t="str">
        <f t="shared" si="6"/>
        <v> BBS 116 </v>
      </c>
      <c r="B107" s="19" t="str">
        <f t="shared" si="7"/>
        <v>I</v>
      </c>
      <c r="C107" s="52">
        <f t="shared" si="8"/>
        <v>50751.546999999999</v>
      </c>
      <c r="D107" s="15" t="str">
        <f t="shared" si="9"/>
        <v>vis</v>
      </c>
      <c r="E107" s="60">
        <f>VLOOKUP(C107,Active!C$21:E$969,3,FALSE)</f>
        <v>475.00339557128223</v>
      </c>
      <c r="F107" s="19" t="s">
        <v>150</v>
      </c>
      <c r="G107" s="15" t="str">
        <f t="shared" si="10"/>
        <v>50751.547</v>
      </c>
      <c r="H107" s="52">
        <f t="shared" si="11"/>
        <v>11324</v>
      </c>
      <c r="I107" s="61" t="s">
        <v>715</v>
      </c>
      <c r="J107" s="62" t="s">
        <v>716</v>
      </c>
      <c r="K107" s="61">
        <v>11324</v>
      </c>
      <c r="L107" s="61" t="s">
        <v>181</v>
      </c>
      <c r="M107" s="62" t="s">
        <v>171</v>
      </c>
      <c r="N107" s="62"/>
      <c r="O107" s="63" t="s">
        <v>422</v>
      </c>
      <c r="P107" s="63" t="s">
        <v>717</v>
      </c>
    </row>
    <row r="108" spans="1:16" ht="13.5" thickBot="1" x14ac:dyDescent="0.25">
      <c r="A108" s="52" t="str">
        <f t="shared" si="6"/>
        <v> BBS 117 </v>
      </c>
      <c r="B108" s="19" t="str">
        <f t="shared" si="7"/>
        <v>I</v>
      </c>
      <c r="C108" s="52">
        <f t="shared" si="8"/>
        <v>50860.428999999996</v>
      </c>
      <c r="D108" s="15" t="str">
        <f t="shared" si="9"/>
        <v>vis</v>
      </c>
      <c r="E108" s="60">
        <f>VLOOKUP(C108,Active!C$21:E$969,3,FALSE)</f>
        <v>513.00098984567126</v>
      </c>
      <c r="F108" s="19" t="s">
        <v>150</v>
      </c>
      <c r="G108" s="15" t="str">
        <f t="shared" si="10"/>
        <v>50860.429</v>
      </c>
      <c r="H108" s="52">
        <f t="shared" si="11"/>
        <v>11362</v>
      </c>
      <c r="I108" s="61" t="s">
        <v>718</v>
      </c>
      <c r="J108" s="62" t="s">
        <v>719</v>
      </c>
      <c r="K108" s="61">
        <v>11362</v>
      </c>
      <c r="L108" s="61" t="s">
        <v>165</v>
      </c>
      <c r="M108" s="62" t="s">
        <v>171</v>
      </c>
      <c r="N108" s="62"/>
      <c r="O108" s="63" t="s">
        <v>422</v>
      </c>
      <c r="P108" s="63" t="s">
        <v>720</v>
      </c>
    </row>
    <row r="109" spans="1:16" ht="13.5" thickBot="1" x14ac:dyDescent="0.25">
      <c r="A109" s="52" t="str">
        <f t="shared" si="6"/>
        <v> BBS 118 </v>
      </c>
      <c r="B109" s="19" t="str">
        <f t="shared" si="7"/>
        <v>I</v>
      </c>
      <c r="C109" s="52">
        <f t="shared" si="8"/>
        <v>50860.434000000001</v>
      </c>
      <c r="D109" s="15" t="str">
        <f t="shared" si="9"/>
        <v>vis</v>
      </c>
      <c r="E109" s="60">
        <f>VLOOKUP(C109,Active!C$21:E$969,3,FALSE)</f>
        <v>513.00273474355663</v>
      </c>
      <c r="F109" s="19" t="s">
        <v>150</v>
      </c>
      <c r="G109" s="15" t="str">
        <f t="shared" si="10"/>
        <v>50860.434</v>
      </c>
      <c r="H109" s="52">
        <f t="shared" si="11"/>
        <v>11362</v>
      </c>
      <c r="I109" s="61" t="s">
        <v>721</v>
      </c>
      <c r="J109" s="62" t="s">
        <v>722</v>
      </c>
      <c r="K109" s="61">
        <v>11362</v>
      </c>
      <c r="L109" s="61" t="s">
        <v>242</v>
      </c>
      <c r="M109" s="62" t="s">
        <v>171</v>
      </c>
      <c r="N109" s="62"/>
      <c r="O109" s="63" t="s">
        <v>543</v>
      </c>
      <c r="P109" s="63" t="s">
        <v>723</v>
      </c>
    </row>
    <row r="110" spans="1:16" ht="13.5" thickBot="1" x14ac:dyDescent="0.25">
      <c r="A110" s="52" t="str">
        <f t="shared" si="6"/>
        <v> BBS 117 </v>
      </c>
      <c r="B110" s="19" t="str">
        <f t="shared" si="7"/>
        <v>I</v>
      </c>
      <c r="C110" s="52">
        <f t="shared" si="8"/>
        <v>50883.35</v>
      </c>
      <c r="D110" s="15" t="str">
        <f t="shared" si="9"/>
        <v>vis</v>
      </c>
      <c r="E110" s="60">
        <f>VLOOKUP(C110,Active!C$21:E$969,3,FALSE)</f>
        <v>520.99995072408433</v>
      </c>
      <c r="F110" s="19" t="s">
        <v>150</v>
      </c>
      <c r="G110" s="15" t="str">
        <f t="shared" si="10"/>
        <v>50883.350</v>
      </c>
      <c r="H110" s="52">
        <f t="shared" si="11"/>
        <v>11370</v>
      </c>
      <c r="I110" s="61" t="s">
        <v>724</v>
      </c>
      <c r="J110" s="62" t="s">
        <v>725</v>
      </c>
      <c r="K110" s="61">
        <v>11370</v>
      </c>
      <c r="L110" s="61" t="s">
        <v>190</v>
      </c>
      <c r="M110" s="62" t="s">
        <v>171</v>
      </c>
      <c r="N110" s="62"/>
      <c r="O110" s="63" t="s">
        <v>418</v>
      </c>
      <c r="P110" s="63" t="s">
        <v>720</v>
      </c>
    </row>
    <row r="111" spans="1:16" ht="13.5" thickBot="1" x14ac:dyDescent="0.25">
      <c r="A111" s="52" t="str">
        <f t="shared" si="6"/>
        <v> BBS 119 </v>
      </c>
      <c r="B111" s="19" t="str">
        <f t="shared" si="7"/>
        <v>I</v>
      </c>
      <c r="C111" s="52">
        <f t="shared" si="8"/>
        <v>51175.637999999999</v>
      </c>
      <c r="D111" s="15" t="str">
        <f t="shared" si="9"/>
        <v>vis</v>
      </c>
      <c r="E111" s="60">
        <f>VLOOKUP(C111,Active!C$21:E$969,3,FALSE)</f>
        <v>623.00249324968877</v>
      </c>
      <c r="F111" s="19" t="s">
        <v>150</v>
      </c>
      <c r="G111" s="15" t="str">
        <f t="shared" si="10"/>
        <v>51175.638</v>
      </c>
      <c r="H111" s="52">
        <f t="shared" si="11"/>
        <v>11472</v>
      </c>
      <c r="I111" s="61" t="s">
        <v>726</v>
      </c>
      <c r="J111" s="62" t="s">
        <v>727</v>
      </c>
      <c r="K111" s="61">
        <v>11472</v>
      </c>
      <c r="L111" s="61" t="s">
        <v>232</v>
      </c>
      <c r="M111" s="62" t="s">
        <v>171</v>
      </c>
      <c r="N111" s="62"/>
      <c r="O111" s="63" t="s">
        <v>422</v>
      </c>
      <c r="P111" s="63" t="s">
        <v>728</v>
      </c>
    </row>
    <row r="112" spans="1:16" ht="13.5" thickBot="1" x14ac:dyDescent="0.25">
      <c r="A112" s="52" t="str">
        <f t="shared" si="6"/>
        <v> BBS 120 </v>
      </c>
      <c r="B112" s="19" t="str">
        <f t="shared" si="7"/>
        <v>I</v>
      </c>
      <c r="C112" s="52">
        <f t="shared" si="8"/>
        <v>51224.355000000003</v>
      </c>
      <c r="D112" s="15" t="str">
        <f t="shared" si="9"/>
        <v>vis</v>
      </c>
      <c r="E112" s="60">
        <f>VLOOKUP(C112,Active!C$21:E$969,3,FALSE)</f>
        <v>640.00373128963668</v>
      </c>
      <c r="F112" s="19" t="s">
        <v>150</v>
      </c>
      <c r="G112" s="15" t="str">
        <f t="shared" si="10"/>
        <v>51224.355</v>
      </c>
      <c r="H112" s="52">
        <f t="shared" si="11"/>
        <v>11489</v>
      </c>
      <c r="I112" s="61" t="s">
        <v>729</v>
      </c>
      <c r="J112" s="62" t="s">
        <v>730</v>
      </c>
      <c r="K112" s="61">
        <v>11489</v>
      </c>
      <c r="L112" s="61" t="s">
        <v>156</v>
      </c>
      <c r="M112" s="62" t="s">
        <v>171</v>
      </c>
      <c r="N112" s="62"/>
      <c r="O112" s="63" t="s">
        <v>422</v>
      </c>
      <c r="P112" s="63" t="s">
        <v>731</v>
      </c>
    </row>
    <row r="113" spans="1:16" ht="13.5" thickBot="1" x14ac:dyDescent="0.25">
      <c r="A113" s="52" t="str">
        <f t="shared" si="6"/>
        <v> AOEB 9 </v>
      </c>
      <c r="B113" s="19" t="str">
        <f t="shared" si="7"/>
        <v>I</v>
      </c>
      <c r="C113" s="52">
        <f t="shared" si="8"/>
        <v>52235.873800000001</v>
      </c>
      <c r="D113" s="15" t="str">
        <f t="shared" si="9"/>
        <v>vis</v>
      </c>
      <c r="E113" s="60">
        <f>VLOOKUP(C113,Active!C$21:E$969,3,FALSE)</f>
        <v>993.00313397619243</v>
      </c>
      <c r="F113" s="19" t="s">
        <v>150</v>
      </c>
      <c r="G113" s="15" t="str">
        <f t="shared" si="10"/>
        <v>52235.8738</v>
      </c>
      <c r="H113" s="52">
        <f t="shared" si="11"/>
        <v>11842</v>
      </c>
      <c r="I113" s="61" t="s">
        <v>764</v>
      </c>
      <c r="J113" s="62" t="s">
        <v>765</v>
      </c>
      <c r="K113" s="61">
        <v>11842</v>
      </c>
      <c r="L113" s="61" t="s">
        <v>766</v>
      </c>
      <c r="M113" s="62" t="s">
        <v>738</v>
      </c>
      <c r="N113" s="62" t="s">
        <v>739</v>
      </c>
      <c r="O113" s="63" t="s">
        <v>767</v>
      </c>
      <c r="P113" s="63" t="s">
        <v>695</v>
      </c>
    </row>
    <row r="114" spans="1:16" ht="13.5" thickBot="1" x14ac:dyDescent="0.25">
      <c r="A114" s="52" t="str">
        <f t="shared" si="6"/>
        <v>IBVS 5371 </v>
      </c>
      <c r="B114" s="19" t="str">
        <f t="shared" si="7"/>
        <v>I</v>
      </c>
      <c r="C114" s="52">
        <f t="shared" si="8"/>
        <v>52619.850599999998</v>
      </c>
      <c r="D114" s="15" t="str">
        <f t="shared" si="9"/>
        <v>vis</v>
      </c>
      <c r="E114" s="60">
        <f>VLOOKUP(C114,Active!C$21:E$969,3,FALSE)</f>
        <v>1127.003195117413</v>
      </c>
      <c r="F114" s="19" t="s">
        <v>150</v>
      </c>
      <c r="G114" s="15" t="str">
        <f t="shared" si="10"/>
        <v>52619.8506</v>
      </c>
      <c r="H114" s="52">
        <f t="shared" si="11"/>
        <v>11976</v>
      </c>
      <c r="I114" s="61" t="s">
        <v>771</v>
      </c>
      <c r="J114" s="62" t="s">
        <v>772</v>
      </c>
      <c r="K114" s="61">
        <v>11976</v>
      </c>
      <c r="L114" s="61" t="s">
        <v>773</v>
      </c>
      <c r="M114" s="62" t="s">
        <v>399</v>
      </c>
      <c r="N114" s="62" t="s">
        <v>400</v>
      </c>
      <c r="O114" s="63" t="s">
        <v>774</v>
      </c>
      <c r="P114" s="64" t="s">
        <v>775</v>
      </c>
    </row>
    <row r="115" spans="1:16" ht="13.5" thickBot="1" x14ac:dyDescent="0.25">
      <c r="A115" s="52" t="str">
        <f t="shared" si="6"/>
        <v> BBS 129 </v>
      </c>
      <c r="B115" s="19" t="str">
        <f t="shared" si="7"/>
        <v>I</v>
      </c>
      <c r="C115" s="52">
        <f t="shared" si="8"/>
        <v>52691.491000000002</v>
      </c>
      <c r="D115" s="15" t="str">
        <f t="shared" si="9"/>
        <v>vis</v>
      </c>
      <c r="E115" s="60">
        <f>VLOOKUP(C115,Active!C$21:E$969,3,FALSE)</f>
        <v>1152.0042315867574</v>
      </c>
      <c r="F115" s="19" t="s">
        <v>150</v>
      </c>
      <c r="G115" s="15" t="str">
        <f t="shared" si="10"/>
        <v>52691.491</v>
      </c>
      <c r="H115" s="52">
        <f t="shared" si="11"/>
        <v>12001</v>
      </c>
      <c r="I115" s="61" t="s">
        <v>776</v>
      </c>
      <c r="J115" s="62" t="s">
        <v>777</v>
      </c>
      <c r="K115" s="61">
        <v>12001</v>
      </c>
      <c r="L115" s="61" t="s">
        <v>197</v>
      </c>
      <c r="M115" s="62" t="s">
        <v>171</v>
      </c>
      <c r="N115" s="62"/>
      <c r="O115" s="63" t="s">
        <v>422</v>
      </c>
      <c r="P115" s="63" t="s">
        <v>778</v>
      </c>
    </row>
    <row r="116" spans="1:16" ht="13.5" thickBot="1" x14ac:dyDescent="0.25">
      <c r="A116" s="52" t="str">
        <f t="shared" si="6"/>
        <v> BBS 130 </v>
      </c>
      <c r="B116" s="19" t="str">
        <f t="shared" si="7"/>
        <v>I</v>
      </c>
      <c r="C116" s="52">
        <f t="shared" si="8"/>
        <v>53052.542999999998</v>
      </c>
      <c r="D116" s="15" t="str">
        <f t="shared" si="9"/>
        <v>vis</v>
      </c>
      <c r="E116" s="60">
        <f>VLOOKUP(C116,Active!C$21:E$969,3,FALSE)</f>
        <v>1278.004005727174</v>
      </c>
      <c r="F116" s="19" t="s">
        <v>150</v>
      </c>
      <c r="G116" s="15" t="str">
        <f t="shared" si="10"/>
        <v>53052.543</v>
      </c>
      <c r="H116" s="52">
        <f t="shared" si="11"/>
        <v>12127</v>
      </c>
      <c r="I116" s="61" t="s">
        <v>781</v>
      </c>
      <c r="J116" s="62" t="s">
        <v>782</v>
      </c>
      <c r="K116" s="61">
        <v>12127</v>
      </c>
      <c r="L116" s="61" t="s">
        <v>156</v>
      </c>
      <c r="M116" s="62" t="s">
        <v>171</v>
      </c>
      <c r="N116" s="62"/>
      <c r="O116" s="63" t="s">
        <v>422</v>
      </c>
      <c r="P116" s="63" t="s">
        <v>783</v>
      </c>
    </row>
    <row r="117" spans="1:16" ht="13.5" thickBot="1" x14ac:dyDescent="0.25">
      <c r="A117" s="52" t="str">
        <f t="shared" si="6"/>
        <v>OEJV 0003 </v>
      </c>
      <c r="B117" s="19" t="str">
        <f t="shared" si="7"/>
        <v>I</v>
      </c>
      <c r="C117" s="52">
        <f t="shared" si="8"/>
        <v>53370.61</v>
      </c>
      <c r="D117" s="15" t="str">
        <f t="shared" si="9"/>
        <v>vis</v>
      </c>
      <c r="E117" s="60">
        <f>VLOOKUP(C117,Active!C$21:E$969,3,FALSE)</f>
        <v>1389.0028927615087</v>
      </c>
      <c r="F117" s="19" t="s">
        <v>150</v>
      </c>
      <c r="G117" s="15" t="str">
        <f t="shared" si="10"/>
        <v>53370.610</v>
      </c>
      <c r="H117" s="52">
        <f t="shared" si="11"/>
        <v>12238</v>
      </c>
      <c r="I117" s="61" t="s">
        <v>784</v>
      </c>
      <c r="J117" s="62" t="s">
        <v>785</v>
      </c>
      <c r="K117" s="61">
        <v>12238</v>
      </c>
      <c r="L117" s="61" t="s">
        <v>483</v>
      </c>
      <c r="M117" s="62" t="s">
        <v>171</v>
      </c>
      <c r="N117" s="62"/>
      <c r="O117" s="63" t="s">
        <v>422</v>
      </c>
      <c r="P117" s="64" t="s">
        <v>786</v>
      </c>
    </row>
    <row r="118" spans="1:16" ht="13.5" thickBot="1" x14ac:dyDescent="0.25">
      <c r="A118" s="52" t="str">
        <f t="shared" si="6"/>
        <v>BAVM 186 </v>
      </c>
      <c r="B118" s="19" t="str">
        <f t="shared" si="7"/>
        <v>I</v>
      </c>
      <c r="C118" s="52">
        <f t="shared" si="8"/>
        <v>54141.430699999997</v>
      </c>
      <c r="D118" s="15" t="str">
        <f t="shared" si="9"/>
        <v>vis</v>
      </c>
      <c r="E118" s="60">
        <f>VLOOKUP(C118,Active!C$21:E$969,3,FALSE)</f>
        <v>1658.0035743884168</v>
      </c>
      <c r="F118" s="19" t="s">
        <v>150</v>
      </c>
      <c r="G118" s="15" t="str">
        <f t="shared" si="10"/>
        <v>54141.4307</v>
      </c>
      <c r="H118" s="52">
        <f t="shared" si="11"/>
        <v>12507</v>
      </c>
      <c r="I118" s="61" t="s">
        <v>794</v>
      </c>
      <c r="J118" s="62" t="s">
        <v>795</v>
      </c>
      <c r="K118" s="61">
        <v>12507</v>
      </c>
      <c r="L118" s="61" t="s">
        <v>796</v>
      </c>
      <c r="M118" s="62" t="s">
        <v>738</v>
      </c>
      <c r="N118" s="62" t="s">
        <v>797</v>
      </c>
      <c r="O118" s="63" t="s">
        <v>798</v>
      </c>
      <c r="P118" s="64" t="s">
        <v>799</v>
      </c>
    </row>
    <row r="119" spans="1:16" ht="13.5" thickBot="1" x14ac:dyDescent="0.25">
      <c r="A119" s="52" t="str">
        <f t="shared" si="6"/>
        <v>IBVS 5820 </v>
      </c>
      <c r="B119" s="19" t="str">
        <f t="shared" si="7"/>
        <v>I</v>
      </c>
      <c r="C119" s="52">
        <f t="shared" si="8"/>
        <v>54155.757299999997</v>
      </c>
      <c r="D119" s="15" t="str">
        <f t="shared" si="9"/>
        <v>vis</v>
      </c>
      <c r="E119" s="60">
        <f>VLOOKUP(C119,Active!C$21:E$969,3,FALSE)</f>
        <v>1663.0032651925119</v>
      </c>
      <c r="F119" s="19" t="s">
        <v>150</v>
      </c>
      <c r="G119" s="15" t="str">
        <f t="shared" si="10"/>
        <v>54155.7573</v>
      </c>
      <c r="H119" s="52">
        <f t="shared" si="11"/>
        <v>12512</v>
      </c>
      <c r="I119" s="61" t="s">
        <v>800</v>
      </c>
      <c r="J119" s="62" t="s">
        <v>801</v>
      </c>
      <c r="K119" s="61" t="s">
        <v>802</v>
      </c>
      <c r="L119" s="61" t="s">
        <v>803</v>
      </c>
      <c r="M119" s="62" t="s">
        <v>738</v>
      </c>
      <c r="N119" s="62" t="s">
        <v>652</v>
      </c>
      <c r="O119" s="63" t="s">
        <v>774</v>
      </c>
      <c r="P119" s="64" t="s">
        <v>804</v>
      </c>
    </row>
    <row r="120" spans="1:16" ht="26.25" thickBot="1" x14ac:dyDescent="0.25">
      <c r="A120" s="52" t="str">
        <f t="shared" si="6"/>
        <v>JAAVSO 36(2);171 </v>
      </c>
      <c r="B120" s="19" t="str">
        <f t="shared" si="7"/>
        <v>I</v>
      </c>
      <c r="C120" s="52">
        <f t="shared" si="8"/>
        <v>54453.771000000001</v>
      </c>
      <c r="D120" s="15" t="str">
        <f t="shared" si="9"/>
        <v>vis</v>
      </c>
      <c r="E120" s="60">
        <f>VLOOKUP(C120,Active!C$21:E$969,3,FALSE)</f>
        <v>1767.0039600806463</v>
      </c>
      <c r="F120" s="19" t="s">
        <v>150</v>
      </c>
      <c r="G120" s="15" t="str">
        <f t="shared" si="10"/>
        <v>54453.7710</v>
      </c>
      <c r="H120" s="52">
        <f t="shared" si="11"/>
        <v>12616</v>
      </c>
      <c r="I120" s="61" t="s">
        <v>805</v>
      </c>
      <c r="J120" s="62" t="s">
        <v>806</v>
      </c>
      <c r="K120" s="61" t="s">
        <v>807</v>
      </c>
      <c r="L120" s="61" t="s">
        <v>808</v>
      </c>
      <c r="M120" s="62" t="s">
        <v>738</v>
      </c>
      <c r="N120" s="62" t="s">
        <v>739</v>
      </c>
      <c r="O120" s="63" t="s">
        <v>789</v>
      </c>
      <c r="P120" s="64" t="s">
        <v>809</v>
      </c>
    </row>
    <row r="121" spans="1:16" ht="26.25" thickBot="1" x14ac:dyDescent="0.25">
      <c r="A121" s="52" t="str">
        <f t="shared" si="6"/>
        <v>JAAVSO 36(2);171 </v>
      </c>
      <c r="B121" s="19" t="str">
        <f t="shared" si="7"/>
        <v>I</v>
      </c>
      <c r="C121" s="52">
        <f t="shared" si="8"/>
        <v>54476.693200000002</v>
      </c>
      <c r="D121" s="15" t="str">
        <f t="shared" si="9"/>
        <v>vis</v>
      </c>
      <c r="E121" s="60">
        <f>VLOOKUP(C121,Active!C$21:E$969,3,FALSE)</f>
        <v>1775.003339734551</v>
      </c>
      <c r="F121" s="19" t="s">
        <v>150</v>
      </c>
      <c r="G121" s="15" t="str">
        <f t="shared" si="10"/>
        <v>54476.6932</v>
      </c>
      <c r="H121" s="52">
        <f t="shared" si="11"/>
        <v>12624</v>
      </c>
      <c r="I121" s="61" t="s">
        <v>810</v>
      </c>
      <c r="J121" s="62" t="s">
        <v>811</v>
      </c>
      <c r="K121" s="61" t="s">
        <v>812</v>
      </c>
      <c r="L121" s="61" t="s">
        <v>415</v>
      </c>
      <c r="M121" s="62" t="s">
        <v>738</v>
      </c>
      <c r="N121" s="62" t="s">
        <v>739</v>
      </c>
      <c r="O121" s="63" t="s">
        <v>789</v>
      </c>
      <c r="P121" s="64" t="s">
        <v>809</v>
      </c>
    </row>
    <row r="122" spans="1:16" ht="26.25" thickBot="1" x14ac:dyDescent="0.25">
      <c r="A122" s="52" t="str">
        <f t="shared" si="6"/>
        <v>JAAVSO 36(2);171 </v>
      </c>
      <c r="B122" s="19" t="str">
        <f t="shared" si="7"/>
        <v>I</v>
      </c>
      <c r="C122" s="52">
        <f t="shared" si="8"/>
        <v>54519.675499999998</v>
      </c>
      <c r="D122" s="15" t="str">
        <f t="shared" si="9"/>
        <v>vis</v>
      </c>
      <c r="E122" s="60">
        <f>VLOOKUP(C122,Active!C$21:E$969,3,FALSE)</f>
        <v>1790.0032845957764</v>
      </c>
      <c r="F122" s="19" t="s">
        <v>150</v>
      </c>
      <c r="G122" s="15" t="str">
        <f t="shared" si="10"/>
        <v>54519.6755</v>
      </c>
      <c r="H122" s="52">
        <f t="shared" si="11"/>
        <v>12639</v>
      </c>
      <c r="I122" s="61" t="s">
        <v>813</v>
      </c>
      <c r="J122" s="62" t="s">
        <v>814</v>
      </c>
      <c r="K122" s="61" t="s">
        <v>815</v>
      </c>
      <c r="L122" s="61" t="s">
        <v>816</v>
      </c>
      <c r="M122" s="62" t="s">
        <v>738</v>
      </c>
      <c r="N122" s="62" t="s">
        <v>739</v>
      </c>
      <c r="O122" s="63" t="s">
        <v>500</v>
      </c>
      <c r="P122" s="64" t="s">
        <v>809</v>
      </c>
    </row>
    <row r="123" spans="1:16" ht="13.5" thickBot="1" x14ac:dyDescent="0.25">
      <c r="A123" s="52" t="str">
        <f t="shared" si="6"/>
        <v>BAVM 209 </v>
      </c>
      <c r="B123" s="19" t="str">
        <f t="shared" si="7"/>
        <v>I</v>
      </c>
      <c r="C123" s="52">
        <f t="shared" si="8"/>
        <v>54866.401599999997</v>
      </c>
      <c r="D123" s="15" t="str">
        <f t="shared" si="9"/>
        <v>vis</v>
      </c>
      <c r="E123" s="60">
        <f>VLOOKUP(C123,Active!C$21:E$969,3,FALSE)</f>
        <v>1911.003612217803</v>
      </c>
      <c r="F123" s="19" t="s">
        <v>150</v>
      </c>
      <c r="G123" s="15" t="str">
        <f t="shared" si="10"/>
        <v>54866.4016</v>
      </c>
      <c r="H123" s="52">
        <f t="shared" si="11"/>
        <v>12760</v>
      </c>
      <c r="I123" s="61" t="s">
        <v>817</v>
      </c>
      <c r="J123" s="62" t="s">
        <v>818</v>
      </c>
      <c r="K123" s="61" t="s">
        <v>819</v>
      </c>
      <c r="L123" s="61" t="s">
        <v>820</v>
      </c>
      <c r="M123" s="62" t="s">
        <v>738</v>
      </c>
      <c r="N123" s="62" t="s">
        <v>797</v>
      </c>
      <c r="O123" s="63" t="s">
        <v>798</v>
      </c>
      <c r="P123" s="64" t="s">
        <v>821</v>
      </c>
    </row>
    <row r="124" spans="1:16" ht="13.5" thickBot="1" x14ac:dyDescent="0.25">
      <c r="A124" s="52" t="str">
        <f t="shared" si="6"/>
        <v> JAAVSO 38;120 </v>
      </c>
      <c r="B124" s="19" t="str">
        <f t="shared" si="7"/>
        <v>I</v>
      </c>
      <c r="C124" s="52">
        <f t="shared" si="8"/>
        <v>55201.664199999999</v>
      </c>
      <c r="D124" s="15" t="str">
        <f t="shared" si="9"/>
        <v>vis</v>
      </c>
      <c r="E124" s="60">
        <f>VLOOKUP(C124,Active!C$21:E$969,3,FALSE)</f>
        <v>2028.003412461894</v>
      </c>
      <c r="F124" s="19" t="s">
        <v>150</v>
      </c>
      <c r="G124" s="15" t="str">
        <f t="shared" si="10"/>
        <v>55201.6642</v>
      </c>
      <c r="H124" s="52">
        <f t="shared" si="11"/>
        <v>12877</v>
      </c>
      <c r="I124" s="61" t="s">
        <v>822</v>
      </c>
      <c r="J124" s="62" t="s">
        <v>823</v>
      </c>
      <c r="K124" s="61" t="s">
        <v>824</v>
      </c>
      <c r="L124" s="61" t="s">
        <v>825</v>
      </c>
      <c r="M124" s="62" t="s">
        <v>738</v>
      </c>
      <c r="N124" s="62" t="s">
        <v>739</v>
      </c>
      <c r="O124" s="63" t="s">
        <v>826</v>
      </c>
      <c r="P124" s="63" t="s">
        <v>827</v>
      </c>
    </row>
    <row r="125" spans="1:16" ht="13.5" thickBot="1" x14ac:dyDescent="0.25">
      <c r="A125" s="52" t="str">
        <f t="shared" si="6"/>
        <v> JAAVSO 41;122 </v>
      </c>
      <c r="B125" s="19" t="str">
        <f t="shared" si="7"/>
        <v>I</v>
      </c>
      <c r="C125" s="52">
        <f t="shared" si="8"/>
        <v>55946.693700000003</v>
      </c>
      <c r="D125" s="15" t="str">
        <f t="shared" si="9"/>
        <v>vis</v>
      </c>
      <c r="E125" s="60">
        <f>VLOOKUP(C125,Active!C$21:E$969,3,FALSE)</f>
        <v>2288.0034920292387</v>
      </c>
      <c r="F125" s="19" t="s">
        <v>150</v>
      </c>
      <c r="G125" s="15" t="str">
        <f t="shared" si="10"/>
        <v>55946.6937</v>
      </c>
      <c r="H125" s="52">
        <f t="shared" si="11"/>
        <v>13137</v>
      </c>
      <c r="I125" s="61" t="s">
        <v>835</v>
      </c>
      <c r="J125" s="62" t="s">
        <v>836</v>
      </c>
      <c r="K125" s="61" t="s">
        <v>837</v>
      </c>
      <c r="L125" s="61" t="s">
        <v>838</v>
      </c>
      <c r="M125" s="62" t="s">
        <v>738</v>
      </c>
      <c r="N125" s="62" t="s">
        <v>150</v>
      </c>
      <c r="O125" s="63" t="s">
        <v>500</v>
      </c>
      <c r="P125" s="63" t="s">
        <v>839</v>
      </c>
    </row>
    <row r="126" spans="1:16" ht="13.5" thickBot="1" x14ac:dyDescent="0.25">
      <c r="A126" s="52" t="str">
        <f t="shared" si="6"/>
        <v>BAVM 234 </v>
      </c>
      <c r="B126" s="19" t="str">
        <f t="shared" si="7"/>
        <v>I</v>
      </c>
      <c r="C126" s="52">
        <f t="shared" si="8"/>
        <v>56700.317199999998</v>
      </c>
      <c r="D126" s="15" t="str">
        <f t="shared" si="9"/>
        <v>vis</v>
      </c>
      <c r="E126" s="60">
        <f>VLOOKUP(C126,Active!C$21:E$969,3,FALSE)</f>
        <v>2551.0027020790671</v>
      </c>
      <c r="F126" s="19" t="s">
        <v>150</v>
      </c>
      <c r="G126" s="15" t="str">
        <f t="shared" si="10"/>
        <v>56700.3172</v>
      </c>
      <c r="H126" s="52">
        <f t="shared" si="11"/>
        <v>13400</v>
      </c>
      <c r="I126" s="61" t="s">
        <v>850</v>
      </c>
      <c r="J126" s="62" t="s">
        <v>851</v>
      </c>
      <c r="K126" s="61" t="s">
        <v>852</v>
      </c>
      <c r="L126" s="61" t="s">
        <v>853</v>
      </c>
      <c r="M126" s="62" t="s">
        <v>738</v>
      </c>
      <c r="N126" s="62" t="s">
        <v>797</v>
      </c>
      <c r="O126" s="63" t="s">
        <v>798</v>
      </c>
      <c r="P126" s="64" t="s">
        <v>854</v>
      </c>
    </row>
    <row r="127" spans="1:16" ht="12.75" customHeight="1" thickBot="1" x14ac:dyDescent="0.25">
      <c r="A127" s="52" t="str">
        <f t="shared" si="6"/>
        <v> AN 170.368 </v>
      </c>
      <c r="B127" s="19" t="str">
        <f t="shared" si="7"/>
        <v>I</v>
      </c>
      <c r="C127" s="52">
        <f t="shared" si="8"/>
        <v>17153.594000000001</v>
      </c>
      <c r="D127" s="15" t="str">
        <f t="shared" si="9"/>
        <v>vis</v>
      </c>
      <c r="E127" s="60">
        <f>VLOOKUP(C127,Active!C$21:E$969,3,FALSE)</f>
        <v>-11249.996021632824</v>
      </c>
      <c r="F127" s="19" t="s">
        <v>150</v>
      </c>
      <c r="G127" s="15" t="str">
        <f t="shared" si="10"/>
        <v>17153.594</v>
      </c>
      <c r="H127" s="52">
        <f t="shared" si="11"/>
        <v>-401</v>
      </c>
      <c r="I127" s="61" t="s">
        <v>154</v>
      </c>
      <c r="J127" s="62" t="s">
        <v>155</v>
      </c>
      <c r="K127" s="61">
        <v>-401</v>
      </c>
      <c r="L127" s="61" t="s">
        <v>156</v>
      </c>
      <c r="M127" s="62" t="s">
        <v>157</v>
      </c>
      <c r="N127" s="62"/>
      <c r="O127" s="63" t="s">
        <v>158</v>
      </c>
      <c r="P127" s="63" t="s">
        <v>159</v>
      </c>
    </row>
    <row r="128" spans="1:16" ht="12.75" customHeight="1" thickBot="1" x14ac:dyDescent="0.25">
      <c r="A128" s="52" t="str">
        <f t="shared" si="6"/>
        <v> AN 170.368 </v>
      </c>
      <c r="B128" s="19" t="str">
        <f t="shared" si="7"/>
        <v>I</v>
      </c>
      <c r="C128" s="52">
        <f t="shared" si="8"/>
        <v>17262.431</v>
      </c>
      <c r="D128" s="15" t="str">
        <f t="shared" si="9"/>
        <v>vis</v>
      </c>
      <c r="E128" s="60">
        <f>VLOOKUP(C128,Active!C$21:E$969,3,FALSE)</f>
        <v>-11212.014131439388</v>
      </c>
      <c r="F128" s="19" t="s">
        <v>150</v>
      </c>
      <c r="G128" s="15" t="str">
        <f t="shared" si="10"/>
        <v>17262.431</v>
      </c>
      <c r="H128" s="52">
        <f t="shared" si="11"/>
        <v>-363</v>
      </c>
      <c r="I128" s="61" t="s">
        <v>160</v>
      </c>
      <c r="J128" s="62" t="s">
        <v>161</v>
      </c>
      <c r="K128" s="61">
        <v>-363</v>
      </c>
      <c r="L128" s="61" t="s">
        <v>162</v>
      </c>
      <c r="M128" s="62" t="s">
        <v>157</v>
      </c>
      <c r="N128" s="62"/>
      <c r="O128" s="63" t="s">
        <v>158</v>
      </c>
      <c r="P128" s="63" t="s">
        <v>159</v>
      </c>
    </row>
    <row r="129" spans="1:16" ht="12.75" customHeight="1" thickBot="1" x14ac:dyDescent="0.25">
      <c r="A129" s="52" t="str">
        <f t="shared" si="6"/>
        <v> AN 170.369 </v>
      </c>
      <c r="B129" s="19" t="str">
        <f t="shared" si="7"/>
        <v>I</v>
      </c>
      <c r="C129" s="52">
        <f t="shared" si="8"/>
        <v>17265.34</v>
      </c>
      <c r="D129" s="15" t="str">
        <f t="shared" si="9"/>
        <v>vis</v>
      </c>
      <c r="E129" s="60">
        <f>VLOOKUP(C129,Active!C$21:E$969,3,FALSE)</f>
        <v>-11210.998949850657</v>
      </c>
      <c r="F129" s="19" t="s">
        <v>150</v>
      </c>
      <c r="G129" s="15" t="str">
        <f t="shared" si="10"/>
        <v>17265.340</v>
      </c>
      <c r="H129" s="52">
        <f t="shared" si="11"/>
        <v>-362</v>
      </c>
      <c r="I129" s="61" t="s">
        <v>163</v>
      </c>
      <c r="J129" s="62" t="s">
        <v>164</v>
      </c>
      <c r="K129" s="61">
        <v>-362</v>
      </c>
      <c r="L129" s="61" t="s">
        <v>165</v>
      </c>
      <c r="M129" s="62" t="s">
        <v>157</v>
      </c>
      <c r="N129" s="62"/>
      <c r="O129" s="63" t="s">
        <v>166</v>
      </c>
      <c r="P129" s="63" t="s">
        <v>167</v>
      </c>
    </row>
    <row r="130" spans="1:16" ht="12.75" customHeight="1" thickBot="1" x14ac:dyDescent="0.25">
      <c r="A130" s="52" t="str">
        <f t="shared" si="6"/>
        <v> AN 171.44 </v>
      </c>
      <c r="B130" s="19" t="str">
        <f t="shared" si="7"/>
        <v>I</v>
      </c>
      <c r="C130" s="52">
        <f t="shared" si="8"/>
        <v>17305.455999999998</v>
      </c>
      <c r="D130" s="15" t="str">
        <f t="shared" si="9"/>
        <v>vis</v>
      </c>
      <c r="E130" s="60">
        <f>VLOOKUP(C130,Active!C$21:E$969,3,FALSE)</f>
        <v>-11196.999285150234</v>
      </c>
      <c r="F130" s="19" t="s">
        <v>150</v>
      </c>
      <c r="G130" s="15" t="str">
        <f t="shared" si="10"/>
        <v>17305.456</v>
      </c>
      <c r="H130" s="52">
        <f t="shared" si="11"/>
        <v>-348</v>
      </c>
      <c r="I130" s="61" t="s">
        <v>168</v>
      </c>
      <c r="J130" s="62" t="s">
        <v>169</v>
      </c>
      <c r="K130" s="61">
        <v>-348</v>
      </c>
      <c r="L130" s="61" t="s">
        <v>170</v>
      </c>
      <c r="M130" s="62" t="s">
        <v>171</v>
      </c>
      <c r="N130" s="62"/>
      <c r="O130" s="63" t="s">
        <v>172</v>
      </c>
      <c r="P130" s="63" t="s">
        <v>173</v>
      </c>
    </row>
    <row r="131" spans="1:16" ht="12.75" customHeight="1" thickBot="1" x14ac:dyDescent="0.25">
      <c r="A131" s="52" t="str">
        <f t="shared" si="6"/>
        <v> AN 229.389 </v>
      </c>
      <c r="B131" s="19" t="str">
        <f t="shared" si="7"/>
        <v>I</v>
      </c>
      <c r="C131" s="52">
        <f t="shared" si="8"/>
        <v>17305.467000000001</v>
      </c>
      <c r="D131" s="15" t="str">
        <f t="shared" si="9"/>
        <v>vis</v>
      </c>
      <c r="E131" s="60">
        <f>VLOOKUP(C131,Active!C$21:E$969,3,FALSE)</f>
        <v>-11196.995446374889</v>
      </c>
      <c r="F131" s="19" t="s">
        <v>150</v>
      </c>
      <c r="G131" s="15" t="str">
        <f t="shared" si="10"/>
        <v>17305.467</v>
      </c>
      <c r="H131" s="52">
        <f t="shared" si="11"/>
        <v>-348</v>
      </c>
      <c r="I131" s="61" t="s">
        <v>174</v>
      </c>
      <c r="J131" s="62" t="s">
        <v>175</v>
      </c>
      <c r="K131" s="61">
        <v>-348</v>
      </c>
      <c r="L131" s="61" t="s">
        <v>176</v>
      </c>
      <c r="M131" s="62" t="s">
        <v>171</v>
      </c>
      <c r="N131" s="62"/>
      <c r="O131" s="63" t="s">
        <v>177</v>
      </c>
      <c r="P131" s="63" t="s">
        <v>178</v>
      </c>
    </row>
    <row r="132" spans="1:16" ht="12.75" customHeight="1" thickBot="1" x14ac:dyDescent="0.25">
      <c r="A132" s="52" t="str">
        <f t="shared" si="6"/>
        <v> AN 229.389 </v>
      </c>
      <c r="B132" s="19" t="str">
        <f t="shared" si="7"/>
        <v>I</v>
      </c>
      <c r="C132" s="52">
        <f t="shared" si="8"/>
        <v>17308.329000000002</v>
      </c>
      <c r="D132" s="15" t="str">
        <f t="shared" si="9"/>
        <v>vis</v>
      </c>
      <c r="E132" s="60">
        <f>VLOOKUP(C132,Active!C$21:E$969,3,FALSE)</f>
        <v>-11195.996666826264</v>
      </c>
      <c r="F132" s="19" t="s">
        <v>150</v>
      </c>
      <c r="G132" s="15" t="str">
        <f t="shared" si="10"/>
        <v>17308.329</v>
      </c>
      <c r="H132" s="52">
        <f t="shared" si="11"/>
        <v>-347</v>
      </c>
      <c r="I132" s="61" t="s">
        <v>179</v>
      </c>
      <c r="J132" s="62" t="s">
        <v>180</v>
      </c>
      <c r="K132" s="61">
        <v>-347</v>
      </c>
      <c r="L132" s="61" t="s">
        <v>181</v>
      </c>
      <c r="M132" s="62" t="s">
        <v>171</v>
      </c>
      <c r="N132" s="62"/>
      <c r="O132" s="63" t="s">
        <v>177</v>
      </c>
      <c r="P132" s="63" t="s">
        <v>178</v>
      </c>
    </row>
    <row r="133" spans="1:16" ht="12.75" customHeight="1" thickBot="1" x14ac:dyDescent="0.25">
      <c r="A133" s="52" t="str">
        <f t="shared" si="6"/>
        <v> AN 171.44 </v>
      </c>
      <c r="B133" s="19" t="str">
        <f t="shared" si="7"/>
        <v>I</v>
      </c>
      <c r="C133" s="52">
        <f t="shared" si="8"/>
        <v>17308.330000000002</v>
      </c>
      <c r="D133" s="15" t="str">
        <f t="shared" si="9"/>
        <v>vis</v>
      </c>
      <c r="E133" s="60">
        <f>VLOOKUP(C133,Active!C$21:E$969,3,FALSE)</f>
        <v>-11195.996317846688</v>
      </c>
      <c r="F133" s="19" t="s">
        <v>150</v>
      </c>
      <c r="G133" s="15" t="str">
        <f t="shared" si="10"/>
        <v>17308.330</v>
      </c>
      <c r="H133" s="52">
        <f t="shared" si="11"/>
        <v>-347</v>
      </c>
      <c r="I133" s="61" t="s">
        <v>182</v>
      </c>
      <c r="J133" s="62" t="s">
        <v>183</v>
      </c>
      <c r="K133" s="61">
        <v>-347</v>
      </c>
      <c r="L133" s="61" t="s">
        <v>156</v>
      </c>
      <c r="M133" s="62" t="s">
        <v>171</v>
      </c>
      <c r="N133" s="62"/>
      <c r="O133" s="63" t="s">
        <v>172</v>
      </c>
      <c r="P133" s="63" t="s">
        <v>173</v>
      </c>
    </row>
    <row r="134" spans="1:16" ht="12.75" customHeight="1" thickBot="1" x14ac:dyDescent="0.25">
      <c r="A134" s="52" t="str">
        <f t="shared" si="6"/>
        <v> AN 171.45 </v>
      </c>
      <c r="B134" s="19" t="str">
        <f t="shared" si="7"/>
        <v>I</v>
      </c>
      <c r="C134" s="52">
        <f t="shared" si="8"/>
        <v>17308.34</v>
      </c>
      <c r="D134" s="15" t="str">
        <f t="shared" si="9"/>
        <v>vis</v>
      </c>
      <c r="E134" s="60">
        <f>VLOOKUP(C134,Active!C$21:E$969,3,FALSE)</f>
        <v>-11195.992828050921</v>
      </c>
      <c r="F134" s="19" t="s">
        <v>150</v>
      </c>
      <c r="G134" s="15" t="str">
        <f t="shared" si="10"/>
        <v>17308.340</v>
      </c>
      <c r="H134" s="52">
        <f t="shared" si="11"/>
        <v>-347</v>
      </c>
      <c r="I134" s="61" t="s">
        <v>184</v>
      </c>
      <c r="J134" s="62" t="s">
        <v>185</v>
      </c>
      <c r="K134" s="61">
        <v>-347</v>
      </c>
      <c r="L134" s="61" t="s">
        <v>186</v>
      </c>
      <c r="M134" s="62" t="s">
        <v>171</v>
      </c>
      <c r="N134" s="62"/>
      <c r="O134" s="63" t="s">
        <v>177</v>
      </c>
      <c r="P134" s="63" t="s">
        <v>187</v>
      </c>
    </row>
    <row r="135" spans="1:16" ht="12.75" customHeight="1" thickBot="1" x14ac:dyDescent="0.25">
      <c r="A135" s="52" t="str">
        <f t="shared" si="6"/>
        <v> AN 229.389 </v>
      </c>
      <c r="B135" s="19" t="str">
        <f t="shared" si="7"/>
        <v>I</v>
      </c>
      <c r="C135" s="52">
        <f t="shared" si="8"/>
        <v>17311.185000000001</v>
      </c>
      <c r="D135" s="15" t="str">
        <f t="shared" si="9"/>
        <v>vis</v>
      </c>
      <c r="E135" s="60">
        <f>VLOOKUP(C135,Active!C$21:E$969,3,FALSE)</f>
        <v>-11194.999981155101</v>
      </c>
      <c r="F135" s="19" t="s">
        <v>150</v>
      </c>
      <c r="G135" s="15" t="str">
        <f t="shared" si="10"/>
        <v>17311.185</v>
      </c>
      <c r="H135" s="52">
        <f t="shared" si="11"/>
        <v>-346</v>
      </c>
      <c r="I135" s="61" t="s">
        <v>188</v>
      </c>
      <c r="J135" s="62" t="s">
        <v>189</v>
      </c>
      <c r="K135" s="61">
        <v>-346</v>
      </c>
      <c r="L135" s="61" t="s">
        <v>190</v>
      </c>
      <c r="M135" s="62" t="s">
        <v>171</v>
      </c>
      <c r="N135" s="62"/>
      <c r="O135" s="63" t="s">
        <v>177</v>
      </c>
      <c r="P135" s="63" t="s">
        <v>178</v>
      </c>
    </row>
    <row r="136" spans="1:16" ht="12.75" customHeight="1" thickBot="1" x14ac:dyDescent="0.25">
      <c r="A136" s="52" t="str">
        <f t="shared" si="6"/>
        <v> AN 176.393 </v>
      </c>
      <c r="B136" s="19" t="str">
        <f t="shared" si="7"/>
        <v>I</v>
      </c>
      <c r="C136" s="52">
        <f t="shared" si="8"/>
        <v>17328.393</v>
      </c>
      <c r="D136" s="15" t="str">
        <f t="shared" si="9"/>
        <v>vis</v>
      </c>
      <c r="E136" s="60">
        <f>VLOOKUP(C136,Active!C$21:E$969,3,FALSE)</f>
        <v>-11188.994740598593</v>
      </c>
      <c r="F136" s="19" t="s">
        <v>150</v>
      </c>
      <c r="G136" s="15" t="str">
        <f t="shared" si="10"/>
        <v>17328.393</v>
      </c>
      <c r="H136" s="52">
        <f t="shared" si="11"/>
        <v>-340</v>
      </c>
      <c r="I136" s="61" t="s">
        <v>191</v>
      </c>
      <c r="J136" s="62" t="s">
        <v>192</v>
      </c>
      <c r="K136" s="61">
        <v>-340</v>
      </c>
      <c r="L136" s="61" t="s">
        <v>193</v>
      </c>
      <c r="M136" s="62" t="s">
        <v>171</v>
      </c>
      <c r="N136" s="62"/>
      <c r="O136" s="63" t="s">
        <v>177</v>
      </c>
      <c r="P136" s="63" t="s">
        <v>194</v>
      </c>
    </row>
    <row r="137" spans="1:16" ht="12.75" customHeight="1" thickBot="1" x14ac:dyDescent="0.25">
      <c r="A137" s="52" t="str">
        <f t="shared" si="6"/>
        <v> AN 176.393 </v>
      </c>
      <c r="B137" s="19" t="str">
        <f t="shared" si="7"/>
        <v>I</v>
      </c>
      <c r="C137" s="52">
        <f t="shared" si="8"/>
        <v>17494.589</v>
      </c>
      <c r="D137" s="15" t="str">
        <f t="shared" si="9"/>
        <v>vis</v>
      </c>
      <c r="E137" s="60">
        <f>VLOOKUP(C137,Active!C$21:E$969,3,FALSE)</f>
        <v>-11130.99573086304</v>
      </c>
      <c r="F137" s="19" t="s">
        <v>150</v>
      </c>
      <c r="G137" s="15" t="str">
        <f t="shared" si="10"/>
        <v>17494.589</v>
      </c>
      <c r="H137" s="52">
        <f t="shared" si="11"/>
        <v>-282</v>
      </c>
      <c r="I137" s="61" t="s">
        <v>195</v>
      </c>
      <c r="J137" s="62" t="s">
        <v>196</v>
      </c>
      <c r="K137" s="61">
        <v>-282</v>
      </c>
      <c r="L137" s="61" t="s">
        <v>197</v>
      </c>
      <c r="M137" s="62" t="s">
        <v>171</v>
      </c>
      <c r="N137" s="62"/>
      <c r="O137" s="63" t="s">
        <v>177</v>
      </c>
      <c r="P137" s="63" t="s">
        <v>194</v>
      </c>
    </row>
    <row r="138" spans="1:16" ht="12.75" customHeight="1" thickBot="1" x14ac:dyDescent="0.25">
      <c r="A138" s="52" t="str">
        <f t="shared" si="6"/>
        <v> AN 229.389 </v>
      </c>
      <c r="B138" s="19" t="str">
        <f t="shared" si="7"/>
        <v>I</v>
      </c>
      <c r="C138" s="52">
        <f t="shared" si="8"/>
        <v>17517.503000000001</v>
      </c>
      <c r="D138" s="15" t="str">
        <f t="shared" si="9"/>
        <v>vis</v>
      </c>
      <c r="E138" s="60">
        <f>VLOOKUP(C138,Active!C$21:E$969,3,FALSE)</f>
        <v>-11122.999212841665</v>
      </c>
      <c r="F138" s="19" t="s">
        <v>150</v>
      </c>
      <c r="G138" s="15" t="str">
        <f t="shared" si="10"/>
        <v>17517.503</v>
      </c>
      <c r="H138" s="52">
        <f t="shared" si="11"/>
        <v>-274</v>
      </c>
      <c r="I138" s="61" t="s">
        <v>198</v>
      </c>
      <c r="J138" s="62" t="s">
        <v>199</v>
      </c>
      <c r="K138" s="61">
        <v>-274</v>
      </c>
      <c r="L138" s="61" t="s">
        <v>170</v>
      </c>
      <c r="M138" s="62" t="s">
        <v>171</v>
      </c>
      <c r="N138" s="62"/>
      <c r="O138" s="63" t="s">
        <v>177</v>
      </c>
      <c r="P138" s="63" t="s">
        <v>178</v>
      </c>
    </row>
    <row r="139" spans="1:16" ht="12.75" customHeight="1" thickBot="1" x14ac:dyDescent="0.25">
      <c r="A139" s="52" t="str">
        <f t="shared" ref="A139:A202" si="12">P139</f>
        <v> AN 176.393 </v>
      </c>
      <c r="B139" s="19" t="str">
        <f t="shared" ref="B139:B202" si="13">IF(H139=INT(H139),"I","II")</f>
        <v>I</v>
      </c>
      <c r="C139" s="52">
        <f t="shared" ref="C139:C202" si="14">1*G139</f>
        <v>17537.550999999999</v>
      </c>
      <c r="D139" s="15" t="str">
        <f t="shared" ref="D139:D202" si="15">VLOOKUP(F139,I$1:J$5,2,FALSE)</f>
        <v>vis</v>
      </c>
      <c r="E139" s="60">
        <f>VLOOKUP(C139,Active!C$21:E$969,3,FALSE)</f>
        <v>-11116.002870287222</v>
      </c>
      <c r="F139" s="19" t="s">
        <v>150</v>
      </c>
      <c r="G139" s="15" t="str">
        <f t="shared" ref="G139:G202" si="16">MID(I139,3,LEN(I139)-3)</f>
        <v>17537.551</v>
      </c>
      <c r="H139" s="52">
        <f t="shared" ref="H139:H202" si="17">1*K139</f>
        <v>-267</v>
      </c>
      <c r="I139" s="61" t="s">
        <v>200</v>
      </c>
      <c r="J139" s="62" t="s">
        <v>201</v>
      </c>
      <c r="K139" s="61">
        <v>-267</v>
      </c>
      <c r="L139" s="61" t="s">
        <v>202</v>
      </c>
      <c r="M139" s="62" t="s">
        <v>171</v>
      </c>
      <c r="N139" s="62"/>
      <c r="O139" s="63" t="s">
        <v>177</v>
      </c>
      <c r="P139" s="63" t="s">
        <v>194</v>
      </c>
    </row>
    <row r="140" spans="1:16" ht="12.75" customHeight="1" thickBot="1" x14ac:dyDescent="0.25">
      <c r="A140" s="52" t="str">
        <f t="shared" si="12"/>
        <v> AN 229.389 </v>
      </c>
      <c r="B140" s="19" t="str">
        <f t="shared" si="13"/>
        <v>I</v>
      </c>
      <c r="C140" s="52">
        <f t="shared" si="14"/>
        <v>17560.481</v>
      </c>
      <c r="D140" s="15" t="str">
        <f t="shared" si="15"/>
        <v>vis</v>
      </c>
      <c r="E140" s="60">
        <f>VLOOKUP(C140,Active!C$21:E$969,3,FALSE)</f>
        <v>-11108.000768592619</v>
      </c>
      <c r="F140" s="19" t="s">
        <v>150</v>
      </c>
      <c r="G140" s="15" t="str">
        <f t="shared" si="16"/>
        <v>17560.481</v>
      </c>
      <c r="H140" s="52">
        <f t="shared" si="17"/>
        <v>-259</v>
      </c>
      <c r="I140" s="61" t="s">
        <v>203</v>
      </c>
      <c r="J140" s="62" t="s">
        <v>204</v>
      </c>
      <c r="K140" s="61">
        <v>-259</v>
      </c>
      <c r="L140" s="61" t="s">
        <v>205</v>
      </c>
      <c r="M140" s="62" t="s">
        <v>171</v>
      </c>
      <c r="N140" s="62"/>
      <c r="O140" s="63" t="s">
        <v>177</v>
      </c>
      <c r="P140" s="63" t="s">
        <v>178</v>
      </c>
    </row>
    <row r="141" spans="1:16" ht="12.75" customHeight="1" thickBot="1" x14ac:dyDescent="0.25">
      <c r="A141" s="52" t="str">
        <f t="shared" si="12"/>
        <v> AN 229.389 </v>
      </c>
      <c r="B141" s="19" t="str">
        <f t="shared" si="13"/>
        <v>I</v>
      </c>
      <c r="C141" s="52">
        <f t="shared" si="14"/>
        <v>17609.192999999999</v>
      </c>
      <c r="D141" s="15" t="str">
        <f t="shared" si="15"/>
        <v>vis</v>
      </c>
      <c r="E141" s="60">
        <f>VLOOKUP(C141,Active!C$21:E$969,3,FALSE)</f>
        <v>-11091.001275450555</v>
      </c>
      <c r="F141" s="19" t="s">
        <v>150</v>
      </c>
      <c r="G141" s="15" t="str">
        <f t="shared" si="16"/>
        <v>17609.193</v>
      </c>
      <c r="H141" s="52">
        <f t="shared" si="17"/>
        <v>-242</v>
      </c>
      <c r="I141" s="61" t="s">
        <v>206</v>
      </c>
      <c r="J141" s="62" t="s">
        <v>207</v>
      </c>
      <c r="K141" s="61">
        <v>-242</v>
      </c>
      <c r="L141" s="61" t="s">
        <v>208</v>
      </c>
      <c r="M141" s="62" t="s">
        <v>171</v>
      </c>
      <c r="N141" s="62"/>
      <c r="O141" s="63" t="s">
        <v>177</v>
      </c>
      <c r="P141" s="63" t="s">
        <v>178</v>
      </c>
    </row>
    <row r="142" spans="1:16" ht="12.75" customHeight="1" thickBot="1" x14ac:dyDescent="0.25">
      <c r="A142" s="52" t="str">
        <f t="shared" si="12"/>
        <v> AN 176.393 </v>
      </c>
      <c r="B142" s="19" t="str">
        <f t="shared" si="13"/>
        <v>I</v>
      </c>
      <c r="C142" s="52">
        <f t="shared" si="14"/>
        <v>17646.434000000001</v>
      </c>
      <c r="D142" s="15" t="str">
        <f t="shared" si="15"/>
        <v>vis</v>
      </c>
      <c r="E142" s="60">
        <f>VLOOKUP(C142,Active!C$21:E$969,3,FALSE)</f>
        <v>-11078.004927033255</v>
      </c>
      <c r="F142" s="19" t="s">
        <v>150</v>
      </c>
      <c r="G142" s="15" t="str">
        <f t="shared" si="16"/>
        <v>17646.434</v>
      </c>
      <c r="H142" s="52">
        <f t="shared" si="17"/>
        <v>-229</v>
      </c>
      <c r="I142" s="61" t="s">
        <v>209</v>
      </c>
      <c r="J142" s="62" t="s">
        <v>210</v>
      </c>
      <c r="K142" s="61">
        <v>-229</v>
      </c>
      <c r="L142" s="61" t="s">
        <v>211</v>
      </c>
      <c r="M142" s="62" t="s">
        <v>171</v>
      </c>
      <c r="N142" s="62"/>
      <c r="O142" s="63" t="s">
        <v>177</v>
      </c>
      <c r="P142" s="63" t="s">
        <v>194</v>
      </c>
    </row>
    <row r="143" spans="1:16" ht="12.75" customHeight="1" thickBot="1" x14ac:dyDescent="0.25">
      <c r="A143" s="52" t="str">
        <f t="shared" si="12"/>
        <v> AN 176.393 </v>
      </c>
      <c r="B143" s="19" t="str">
        <f t="shared" si="13"/>
        <v>I</v>
      </c>
      <c r="C143" s="52">
        <f t="shared" si="14"/>
        <v>17649.315999999999</v>
      </c>
      <c r="D143" s="15" t="str">
        <f t="shared" si="15"/>
        <v>vis</v>
      </c>
      <c r="E143" s="60">
        <f>VLOOKUP(C143,Active!C$21:E$969,3,FALSE)</f>
        <v>-11076.999167893096</v>
      </c>
      <c r="F143" s="19" t="s">
        <v>150</v>
      </c>
      <c r="G143" s="15" t="str">
        <f t="shared" si="16"/>
        <v>17649.316</v>
      </c>
      <c r="H143" s="52">
        <f t="shared" si="17"/>
        <v>-228</v>
      </c>
      <c r="I143" s="61" t="s">
        <v>212</v>
      </c>
      <c r="J143" s="62" t="s">
        <v>213</v>
      </c>
      <c r="K143" s="61">
        <v>-228</v>
      </c>
      <c r="L143" s="61" t="s">
        <v>170</v>
      </c>
      <c r="M143" s="62" t="s">
        <v>171</v>
      </c>
      <c r="N143" s="62"/>
      <c r="O143" s="63" t="s">
        <v>177</v>
      </c>
      <c r="P143" s="63" t="s">
        <v>194</v>
      </c>
    </row>
    <row r="144" spans="1:16" ht="12.75" customHeight="1" thickBot="1" x14ac:dyDescent="0.25">
      <c r="A144" s="52" t="str">
        <f t="shared" si="12"/>
        <v> AN 176.393 </v>
      </c>
      <c r="B144" s="19" t="str">
        <f t="shared" si="13"/>
        <v>I</v>
      </c>
      <c r="C144" s="52">
        <f t="shared" si="14"/>
        <v>17652.185000000001</v>
      </c>
      <c r="D144" s="15" t="str">
        <f t="shared" si="15"/>
        <v>vis</v>
      </c>
      <c r="E144" s="60">
        <f>VLOOKUP(C144,Active!C$21:E$969,3,FALSE)</f>
        <v>-11075.997945487434</v>
      </c>
      <c r="F144" s="19" t="s">
        <v>150</v>
      </c>
      <c r="G144" s="15" t="str">
        <f t="shared" si="16"/>
        <v>17652.185</v>
      </c>
      <c r="H144" s="52">
        <f t="shared" si="17"/>
        <v>-227</v>
      </c>
      <c r="I144" s="61" t="s">
        <v>214</v>
      </c>
      <c r="J144" s="62" t="s">
        <v>215</v>
      </c>
      <c r="K144" s="61">
        <v>-227</v>
      </c>
      <c r="L144" s="61" t="s">
        <v>216</v>
      </c>
      <c r="M144" s="62" t="s">
        <v>171</v>
      </c>
      <c r="N144" s="62"/>
      <c r="O144" s="63" t="s">
        <v>177</v>
      </c>
      <c r="P144" s="63" t="s">
        <v>194</v>
      </c>
    </row>
    <row r="145" spans="1:16" ht="12.75" customHeight="1" thickBot="1" x14ac:dyDescent="0.25">
      <c r="A145" s="52" t="str">
        <f t="shared" si="12"/>
        <v> AN 229.389 </v>
      </c>
      <c r="B145" s="19" t="str">
        <f t="shared" si="13"/>
        <v>I</v>
      </c>
      <c r="C145" s="52">
        <f t="shared" si="14"/>
        <v>17881.429</v>
      </c>
      <c r="D145" s="15" t="str">
        <f t="shared" si="15"/>
        <v>vis</v>
      </c>
      <c r="E145" s="60">
        <f>VLOOKUP(C145,Active!C$21:E$969,3,FALSE)</f>
        <v>-10995.996471397702</v>
      </c>
      <c r="F145" s="19" t="s">
        <v>150</v>
      </c>
      <c r="G145" s="15" t="str">
        <f t="shared" si="16"/>
        <v>17881.429</v>
      </c>
      <c r="H145" s="52">
        <f t="shared" si="17"/>
        <v>-147</v>
      </c>
      <c r="I145" s="61" t="s">
        <v>217</v>
      </c>
      <c r="J145" s="62" t="s">
        <v>218</v>
      </c>
      <c r="K145" s="61">
        <v>-147</v>
      </c>
      <c r="L145" s="61" t="s">
        <v>181</v>
      </c>
      <c r="M145" s="62" t="s">
        <v>171</v>
      </c>
      <c r="N145" s="62"/>
      <c r="O145" s="63" t="s">
        <v>177</v>
      </c>
      <c r="P145" s="63" t="s">
        <v>178</v>
      </c>
    </row>
    <row r="146" spans="1:16" ht="12.75" customHeight="1" thickBot="1" x14ac:dyDescent="0.25">
      <c r="A146" s="52" t="str">
        <f t="shared" si="12"/>
        <v> AN 229.389 </v>
      </c>
      <c r="B146" s="19" t="str">
        <f t="shared" si="13"/>
        <v>I</v>
      </c>
      <c r="C146" s="52">
        <f t="shared" si="14"/>
        <v>17921.545999999998</v>
      </c>
      <c r="D146" s="15" t="str">
        <f t="shared" si="15"/>
        <v>vis</v>
      </c>
      <c r="E146" s="60">
        <f>VLOOKUP(C146,Active!C$21:E$969,3,FALSE)</f>
        <v>-10981.996457717703</v>
      </c>
      <c r="F146" s="19" t="s">
        <v>150</v>
      </c>
      <c r="G146" s="15" t="str">
        <f t="shared" si="16"/>
        <v>17921.546</v>
      </c>
      <c r="H146" s="52">
        <f t="shared" si="17"/>
        <v>-133</v>
      </c>
      <c r="I146" s="61" t="s">
        <v>219</v>
      </c>
      <c r="J146" s="62" t="s">
        <v>220</v>
      </c>
      <c r="K146" s="61">
        <v>-133</v>
      </c>
      <c r="L146" s="61" t="s">
        <v>181</v>
      </c>
      <c r="M146" s="62" t="s">
        <v>171</v>
      </c>
      <c r="N146" s="62"/>
      <c r="O146" s="63" t="s">
        <v>177</v>
      </c>
      <c r="P146" s="63" t="s">
        <v>178</v>
      </c>
    </row>
    <row r="147" spans="1:16" ht="12.75" customHeight="1" thickBot="1" x14ac:dyDescent="0.25">
      <c r="A147" s="52" t="str">
        <f t="shared" si="12"/>
        <v> AN 229.389 </v>
      </c>
      <c r="B147" s="19" t="str">
        <f t="shared" si="13"/>
        <v>I</v>
      </c>
      <c r="C147" s="52">
        <f t="shared" si="14"/>
        <v>17924.391</v>
      </c>
      <c r="D147" s="15" t="str">
        <f t="shared" si="15"/>
        <v>vis</v>
      </c>
      <c r="E147" s="60">
        <f>VLOOKUP(C147,Active!C$21:E$969,3,FALSE)</f>
        <v>-10981.003610821883</v>
      </c>
      <c r="F147" s="19" t="s">
        <v>150</v>
      </c>
      <c r="G147" s="15" t="str">
        <f t="shared" si="16"/>
        <v>17924.391</v>
      </c>
      <c r="H147" s="52">
        <f t="shared" si="17"/>
        <v>-132</v>
      </c>
      <c r="I147" s="61" t="s">
        <v>221</v>
      </c>
      <c r="J147" s="62" t="s">
        <v>222</v>
      </c>
      <c r="K147" s="61">
        <v>-132</v>
      </c>
      <c r="L147" s="61" t="s">
        <v>223</v>
      </c>
      <c r="M147" s="62" t="s">
        <v>171</v>
      </c>
      <c r="N147" s="62"/>
      <c r="O147" s="63" t="s">
        <v>177</v>
      </c>
      <c r="P147" s="63" t="s">
        <v>178</v>
      </c>
    </row>
    <row r="148" spans="1:16" ht="12.75" customHeight="1" thickBot="1" x14ac:dyDescent="0.25">
      <c r="A148" s="52" t="str">
        <f t="shared" si="12"/>
        <v> AN 229.389 </v>
      </c>
      <c r="B148" s="19" t="str">
        <f t="shared" si="13"/>
        <v>I</v>
      </c>
      <c r="C148" s="52">
        <f t="shared" si="14"/>
        <v>18010.381000000001</v>
      </c>
      <c r="D148" s="15" t="str">
        <f t="shared" si="15"/>
        <v>vis</v>
      </c>
      <c r="E148" s="60">
        <f>VLOOKUP(C148,Active!C$21:E$969,3,FALSE)</f>
        <v>-10950.99485701818</v>
      </c>
      <c r="F148" s="19" t="s">
        <v>150</v>
      </c>
      <c r="G148" s="15" t="str">
        <f t="shared" si="16"/>
        <v>18010.381</v>
      </c>
      <c r="H148" s="52">
        <f t="shared" si="17"/>
        <v>-102</v>
      </c>
      <c r="I148" s="61" t="s">
        <v>224</v>
      </c>
      <c r="J148" s="62" t="s">
        <v>225</v>
      </c>
      <c r="K148" s="61">
        <v>-102</v>
      </c>
      <c r="L148" s="61" t="s">
        <v>193</v>
      </c>
      <c r="M148" s="62" t="s">
        <v>171</v>
      </c>
      <c r="N148" s="62"/>
      <c r="O148" s="63" t="s">
        <v>177</v>
      </c>
      <c r="P148" s="63" t="s">
        <v>178</v>
      </c>
    </row>
    <row r="149" spans="1:16" ht="12.75" customHeight="1" thickBot="1" x14ac:dyDescent="0.25">
      <c r="A149" s="52" t="str">
        <f t="shared" si="12"/>
        <v> AN 229.389 </v>
      </c>
      <c r="B149" s="19" t="str">
        <f t="shared" si="13"/>
        <v>I</v>
      </c>
      <c r="C149" s="52">
        <f t="shared" si="14"/>
        <v>18199.494999999999</v>
      </c>
      <c r="D149" s="15" t="str">
        <f t="shared" si="15"/>
        <v>vis</v>
      </c>
      <c r="E149" s="60">
        <f>VLOOKUP(C149,Active!C$21:E$969,3,FALSE)</f>
        <v>-10884.997933342946</v>
      </c>
      <c r="F149" s="19" t="s">
        <v>150</v>
      </c>
      <c r="G149" s="15" t="str">
        <f t="shared" si="16"/>
        <v>18199.495</v>
      </c>
      <c r="H149" s="52">
        <f t="shared" si="17"/>
        <v>-36</v>
      </c>
      <c r="I149" s="61" t="s">
        <v>226</v>
      </c>
      <c r="J149" s="62" t="s">
        <v>227</v>
      </c>
      <c r="K149" s="61">
        <v>-36</v>
      </c>
      <c r="L149" s="61" t="s">
        <v>216</v>
      </c>
      <c r="M149" s="62" t="s">
        <v>171</v>
      </c>
      <c r="N149" s="62"/>
      <c r="O149" s="63" t="s">
        <v>177</v>
      </c>
      <c r="P149" s="63" t="s">
        <v>178</v>
      </c>
    </row>
    <row r="150" spans="1:16" ht="12.75" customHeight="1" thickBot="1" x14ac:dyDescent="0.25">
      <c r="A150" s="52" t="str">
        <f t="shared" si="12"/>
        <v> AN 229.389 </v>
      </c>
      <c r="B150" s="19" t="str">
        <f t="shared" si="13"/>
        <v>I</v>
      </c>
      <c r="C150" s="52">
        <f t="shared" si="14"/>
        <v>18222.418000000001</v>
      </c>
      <c r="D150" s="15" t="str">
        <f t="shared" si="15"/>
        <v>vis</v>
      </c>
      <c r="E150" s="60">
        <f>VLOOKUP(C150,Active!C$21:E$969,3,FALSE)</f>
        <v>-10876.998274505379</v>
      </c>
      <c r="F150" s="19" t="s">
        <v>150</v>
      </c>
      <c r="G150" s="15" t="str">
        <f t="shared" si="16"/>
        <v>18222.418</v>
      </c>
      <c r="H150" s="52">
        <f t="shared" si="17"/>
        <v>-28</v>
      </c>
      <c r="I150" s="61" t="s">
        <v>228</v>
      </c>
      <c r="J150" s="62" t="s">
        <v>229</v>
      </c>
      <c r="K150" s="61">
        <v>-28</v>
      </c>
      <c r="L150" s="61" t="s">
        <v>152</v>
      </c>
      <c r="M150" s="62" t="s">
        <v>171</v>
      </c>
      <c r="N150" s="62"/>
      <c r="O150" s="63" t="s">
        <v>177</v>
      </c>
      <c r="P150" s="63" t="s">
        <v>178</v>
      </c>
    </row>
    <row r="151" spans="1:16" ht="12.75" customHeight="1" thickBot="1" x14ac:dyDescent="0.25">
      <c r="A151" s="52" t="str">
        <f t="shared" si="12"/>
        <v> AN 229.389 </v>
      </c>
      <c r="B151" s="19" t="str">
        <f t="shared" si="13"/>
        <v>I</v>
      </c>
      <c r="C151" s="52">
        <f t="shared" si="14"/>
        <v>18265.402999999998</v>
      </c>
      <c r="D151" s="15" t="str">
        <f t="shared" si="15"/>
        <v>vis</v>
      </c>
      <c r="E151" s="60">
        <f>VLOOKUP(C151,Active!C$21:E$969,3,FALSE)</f>
        <v>-10861.997387399297</v>
      </c>
      <c r="F151" s="19" t="s">
        <v>150</v>
      </c>
      <c r="G151" s="15" t="str">
        <f t="shared" si="16"/>
        <v>18265.403</v>
      </c>
      <c r="H151" s="52">
        <f t="shared" si="17"/>
        <v>-13</v>
      </c>
      <c r="I151" s="61" t="s">
        <v>230</v>
      </c>
      <c r="J151" s="62" t="s">
        <v>231</v>
      </c>
      <c r="K151" s="61">
        <v>-13</v>
      </c>
      <c r="L151" s="61" t="s">
        <v>232</v>
      </c>
      <c r="M151" s="62" t="s">
        <v>171</v>
      </c>
      <c r="N151" s="62"/>
      <c r="O151" s="63" t="s">
        <v>177</v>
      </c>
      <c r="P151" s="63" t="s">
        <v>178</v>
      </c>
    </row>
    <row r="152" spans="1:16" ht="12.75" customHeight="1" thickBot="1" x14ac:dyDescent="0.25">
      <c r="A152" s="52" t="str">
        <f t="shared" si="12"/>
        <v> AN 229.389 </v>
      </c>
      <c r="B152" s="19" t="str">
        <f t="shared" si="13"/>
        <v>I</v>
      </c>
      <c r="C152" s="52">
        <f t="shared" si="14"/>
        <v>18302.655999999999</v>
      </c>
      <c r="D152" s="15" t="str">
        <f t="shared" si="15"/>
        <v>vis</v>
      </c>
      <c r="E152" s="60">
        <f>VLOOKUP(C152,Active!C$21:E$969,3,FALSE)</f>
        <v>-10848.996851227073</v>
      </c>
      <c r="F152" s="19" t="s">
        <v>150</v>
      </c>
      <c r="G152" s="15" t="str">
        <f t="shared" si="16"/>
        <v>18302.656</v>
      </c>
      <c r="H152" s="52">
        <f t="shared" si="17"/>
        <v>0</v>
      </c>
      <c r="I152" s="61" t="s">
        <v>233</v>
      </c>
      <c r="J152" s="62" t="s">
        <v>234</v>
      </c>
      <c r="K152" s="61">
        <v>0</v>
      </c>
      <c r="L152" s="61" t="s">
        <v>235</v>
      </c>
      <c r="M152" s="62" t="s">
        <v>171</v>
      </c>
      <c r="N152" s="62"/>
      <c r="O152" s="63" t="s">
        <v>177</v>
      </c>
      <c r="P152" s="63" t="s">
        <v>178</v>
      </c>
    </row>
    <row r="153" spans="1:16" ht="12.75" customHeight="1" thickBot="1" x14ac:dyDescent="0.25">
      <c r="A153" s="52" t="str">
        <f t="shared" si="12"/>
        <v> AN 229.389 </v>
      </c>
      <c r="B153" s="19" t="str">
        <f t="shared" si="13"/>
        <v>I</v>
      </c>
      <c r="C153" s="52">
        <f t="shared" si="14"/>
        <v>18325.581999999999</v>
      </c>
      <c r="D153" s="15" t="str">
        <f t="shared" si="15"/>
        <v>vis</v>
      </c>
      <c r="E153" s="60">
        <f>VLOOKUP(C153,Active!C$21:E$969,3,FALSE)</f>
        <v>-10840.996145450777</v>
      </c>
      <c r="F153" s="19" t="s">
        <v>150</v>
      </c>
      <c r="G153" s="15" t="str">
        <f t="shared" si="16"/>
        <v>18325.582</v>
      </c>
      <c r="H153" s="52">
        <f t="shared" si="17"/>
        <v>8</v>
      </c>
      <c r="I153" s="61" t="s">
        <v>236</v>
      </c>
      <c r="J153" s="62" t="s">
        <v>237</v>
      </c>
      <c r="K153" s="61">
        <v>8</v>
      </c>
      <c r="L153" s="61" t="s">
        <v>156</v>
      </c>
      <c r="M153" s="62" t="s">
        <v>171</v>
      </c>
      <c r="N153" s="62"/>
      <c r="O153" s="63" t="s">
        <v>177</v>
      </c>
      <c r="P153" s="63" t="s">
        <v>178</v>
      </c>
    </row>
    <row r="154" spans="1:16" ht="12.75" customHeight="1" thickBot="1" x14ac:dyDescent="0.25">
      <c r="A154" s="52" t="str">
        <f t="shared" si="12"/>
        <v> AN 229.389 </v>
      </c>
      <c r="B154" s="19" t="str">
        <f t="shared" si="13"/>
        <v>I</v>
      </c>
      <c r="C154" s="52">
        <f t="shared" si="14"/>
        <v>18331.314999999999</v>
      </c>
      <c r="D154" s="15" t="str">
        <f t="shared" si="15"/>
        <v>vis</v>
      </c>
      <c r="E154" s="60">
        <f>VLOOKUP(C154,Active!C$21:E$969,3,FALSE)</f>
        <v>-10838.995445537339</v>
      </c>
      <c r="F154" s="19" t="s">
        <v>150</v>
      </c>
      <c r="G154" s="15" t="str">
        <f t="shared" si="16"/>
        <v>18331.315</v>
      </c>
      <c r="H154" s="52">
        <f t="shared" si="17"/>
        <v>10</v>
      </c>
      <c r="I154" s="61" t="s">
        <v>238</v>
      </c>
      <c r="J154" s="62" t="s">
        <v>239</v>
      </c>
      <c r="K154" s="61">
        <v>10</v>
      </c>
      <c r="L154" s="61" t="s">
        <v>176</v>
      </c>
      <c r="M154" s="62" t="s">
        <v>171</v>
      </c>
      <c r="N154" s="62"/>
      <c r="O154" s="63" t="s">
        <v>177</v>
      </c>
      <c r="P154" s="63" t="s">
        <v>178</v>
      </c>
    </row>
    <row r="155" spans="1:16" ht="12.75" customHeight="1" thickBot="1" x14ac:dyDescent="0.25">
      <c r="A155" s="52" t="str">
        <f t="shared" si="12"/>
        <v> AN 229.389 </v>
      </c>
      <c r="B155" s="19" t="str">
        <f t="shared" si="13"/>
        <v>I</v>
      </c>
      <c r="C155" s="52">
        <f t="shared" si="14"/>
        <v>18334.174999999999</v>
      </c>
      <c r="D155" s="15" t="str">
        <f t="shared" si="15"/>
        <v>vis</v>
      </c>
      <c r="E155" s="60">
        <f>VLOOKUP(C155,Active!C$21:E$969,3,FALSE)</f>
        <v>-10837.997363947869</v>
      </c>
      <c r="F155" s="19" t="s">
        <v>150</v>
      </c>
      <c r="G155" s="15" t="str">
        <f t="shared" si="16"/>
        <v>18334.175</v>
      </c>
      <c r="H155" s="52">
        <f t="shared" si="17"/>
        <v>11</v>
      </c>
      <c r="I155" s="61" t="s">
        <v>240</v>
      </c>
      <c r="J155" s="62" t="s">
        <v>241</v>
      </c>
      <c r="K155" s="61">
        <v>11</v>
      </c>
      <c r="L155" s="61" t="s">
        <v>242</v>
      </c>
      <c r="M155" s="62" t="s">
        <v>171</v>
      </c>
      <c r="N155" s="62"/>
      <c r="O155" s="63" t="s">
        <v>177</v>
      </c>
      <c r="P155" s="63" t="s">
        <v>178</v>
      </c>
    </row>
    <row r="156" spans="1:16" ht="12.75" customHeight="1" thickBot="1" x14ac:dyDescent="0.25">
      <c r="A156" s="52" t="str">
        <f t="shared" si="12"/>
        <v> AN 229.389 </v>
      </c>
      <c r="B156" s="19" t="str">
        <f t="shared" si="13"/>
        <v>I</v>
      </c>
      <c r="C156" s="52">
        <f t="shared" si="14"/>
        <v>18626.454000000002</v>
      </c>
      <c r="D156" s="15" t="str">
        <f t="shared" si="15"/>
        <v>vis</v>
      </c>
      <c r="E156" s="60">
        <f>VLOOKUP(C156,Active!C$21:E$969,3,FALSE)</f>
        <v>-10735.997962238454</v>
      </c>
      <c r="F156" s="19" t="s">
        <v>150</v>
      </c>
      <c r="G156" s="15" t="str">
        <f t="shared" si="16"/>
        <v>18626.454</v>
      </c>
      <c r="H156" s="52">
        <f t="shared" si="17"/>
        <v>113</v>
      </c>
      <c r="I156" s="61" t="s">
        <v>243</v>
      </c>
      <c r="J156" s="62" t="s">
        <v>244</v>
      </c>
      <c r="K156" s="61">
        <v>113</v>
      </c>
      <c r="L156" s="61" t="s">
        <v>216</v>
      </c>
      <c r="M156" s="62" t="s">
        <v>171</v>
      </c>
      <c r="N156" s="62"/>
      <c r="O156" s="63" t="s">
        <v>177</v>
      </c>
      <c r="P156" s="63" t="s">
        <v>178</v>
      </c>
    </row>
    <row r="157" spans="1:16" ht="12.75" customHeight="1" thickBot="1" x14ac:dyDescent="0.25">
      <c r="A157" s="52" t="str">
        <f t="shared" si="12"/>
        <v> AN 229.389 </v>
      </c>
      <c r="B157" s="19" t="str">
        <f t="shared" si="13"/>
        <v>I</v>
      </c>
      <c r="C157" s="52">
        <f t="shared" si="14"/>
        <v>18646.507000000001</v>
      </c>
      <c r="D157" s="15" t="str">
        <f t="shared" si="15"/>
        <v>vis</v>
      </c>
      <c r="E157" s="60">
        <f>VLOOKUP(C157,Active!C$21:E$969,3,FALSE)</f>
        <v>-10728.999874786126</v>
      </c>
      <c r="F157" s="19" t="s">
        <v>150</v>
      </c>
      <c r="G157" s="15" t="str">
        <f t="shared" si="16"/>
        <v>18646.507</v>
      </c>
      <c r="H157" s="52">
        <f t="shared" si="17"/>
        <v>120</v>
      </c>
      <c r="I157" s="61" t="s">
        <v>245</v>
      </c>
      <c r="J157" s="62" t="s">
        <v>246</v>
      </c>
      <c r="K157" s="61">
        <v>120</v>
      </c>
      <c r="L157" s="61" t="s">
        <v>190</v>
      </c>
      <c r="M157" s="62" t="s">
        <v>171</v>
      </c>
      <c r="N157" s="62"/>
      <c r="O157" s="63" t="s">
        <v>177</v>
      </c>
      <c r="P157" s="63" t="s">
        <v>178</v>
      </c>
    </row>
    <row r="158" spans="1:16" ht="12.75" customHeight="1" thickBot="1" x14ac:dyDescent="0.25">
      <c r="A158" s="52" t="str">
        <f t="shared" si="12"/>
        <v> AN 229.389 </v>
      </c>
      <c r="B158" s="19" t="str">
        <f t="shared" si="13"/>
        <v>I</v>
      </c>
      <c r="C158" s="52">
        <f t="shared" si="14"/>
        <v>18649.378000000001</v>
      </c>
      <c r="D158" s="15" t="str">
        <f t="shared" si="15"/>
        <v>vis</v>
      </c>
      <c r="E158" s="60">
        <f>VLOOKUP(C158,Active!C$21:E$969,3,FALSE)</f>
        <v>-10727.997954421311</v>
      </c>
      <c r="F158" s="19" t="s">
        <v>150</v>
      </c>
      <c r="G158" s="15" t="str">
        <f t="shared" si="16"/>
        <v>18649.378</v>
      </c>
      <c r="H158" s="52">
        <f t="shared" si="17"/>
        <v>121</v>
      </c>
      <c r="I158" s="61" t="s">
        <v>247</v>
      </c>
      <c r="J158" s="62" t="s">
        <v>248</v>
      </c>
      <c r="K158" s="61">
        <v>121</v>
      </c>
      <c r="L158" s="61" t="s">
        <v>216</v>
      </c>
      <c r="M158" s="62" t="s">
        <v>171</v>
      </c>
      <c r="N158" s="62"/>
      <c r="O158" s="63" t="s">
        <v>177</v>
      </c>
      <c r="P158" s="63" t="s">
        <v>178</v>
      </c>
    </row>
    <row r="159" spans="1:16" ht="12.75" customHeight="1" thickBot="1" x14ac:dyDescent="0.25">
      <c r="A159" s="52" t="str">
        <f t="shared" si="12"/>
        <v> AN 229.389 </v>
      </c>
      <c r="B159" s="19" t="str">
        <f t="shared" si="13"/>
        <v>I</v>
      </c>
      <c r="C159" s="52">
        <f t="shared" si="14"/>
        <v>18689.501</v>
      </c>
      <c r="D159" s="15" t="str">
        <f t="shared" si="15"/>
        <v>vis</v>
      </c>
      <c r="E159" s="60">
        <f>VLOOKUP(C159,Active!C$21:E$969,3,FALSE)</f>
        <v>-10713.995846863852</v>
      </c>
      <c r="F159" s="19" t="s">
        <v>150</v>
      </c>
      <c r="G159" s="15" t="str">
        <f t="shared" si="16"/>
        <v>18689.501</v>
      </c>
      <c r="H159" s="52">
        <f t="shared" si="17"/>
        <v>135</v>
      </c>
      <c r="I159" s="61" t="s">
        <v>249</v>
      </c>
      <c r="J159" s="62" t="s">
        <v>250</v>
      </c>
      <c r="K159" s="61">
        <v>135</v>
      </c>
      <c r="L159" s="61" t="s">
        <v>197</v>
      </c>
      <c r="M159" s="62" t="s">
        <v>171</v>
      </c>
      <c r="N159" s="62"/>
      <c r="O159" s="63" t="s">
        <v>177</v>
      </c>
      <c r="P159" s="63" t="s">
        <v>178</v>
      </c>
    </row>
    <row r="160" spans="1:16" ht="12.75" customHeight="1" thickBot="1" x14ac:dyDescent="0.25">
      <c r="A160" s="52" t="str">
        <f t="shared" si="12"/>
        <v> AN 229.389 </v>
      </c>
      <c r="B160" s="19" t="str">
        <f t="shared" si="13"/>
        <v>I</v>
      </c>
      <c r="C160" s="52">
        <f t="shared" si="14"/>
        <v>18712.422999999999</v>
      </c>
      <c r="D160" s="15" t="str">
        <f t="shared" si="15"/>
        <v>vis</v>
      </c>
      <c r="E160" s="60">
        <f>VLOOKUP(C160,Active!C$21:E$969,3,FALSE)</f>
        <v>-10705.996537005864</v>
      </c>
      <c r="F160" s="19" t="s">
        <v>150</v>
      </c>
      <c r="G160" s="15" t="str">
        <f t="shared" si="16"/>
        <v>18712.423</v>
      </c>
      <c r="H160" s="52">
        <f t="shared" si="17"/>
        <v>143</v>
      </c>
      <c r="I160" s="61" t="s">
        <v>251</v>
      </c>
      <c r="J160" s="62" t="s">
        <v>252</v>
      </c>
      <c r="K160" s="61">
        <v>143</v>
      </c>
      <c r="L160" s="61" t="s">
        <v>181</v>
      </c>
      <c r="M160" s="62" t="s">
        <v>171</v>
      </c>
      <c r="N160" s="62"/>
      <c r="O160" s="63" t="s">
        <v>177</v>
      </c>
      <c r="P160" s="63" t="s">
        <v>178</v>
      </c>
    </row>
    <row r="161" spans="1:16" ht="12.75" customHeight="1" thickBot="1" x14ac:dyDescent="0.25">
      <c r="A161" s="52" t="str">
        <f t="shared" si="12"/>
        <v> AN 229.389 </v>
      </c>
      <c r="B161" s="19" t="str">
        <f t="shared" si="13"/>
        <v>I</v>
      </c>
      <c r="C161" s="52">
        <f t="shared" si="14"/>
        <v>18732.476999999999</v>
      </c>
      <c r="D161" s="15" t="str">
        <f t="shared" si="15"/>
        <v>vis</v>
      </c>
      <c r="E161" s="60">
        <f>VLOOKUP(C161,Active!C$21:E$969,3,FALSE)</f>
        <v>-10698.998100573959</v>
      </c>
      <c r="F161" s="19" t="s">
        <v>150</v>
      </c>
      <c r="G161" s="15" t="str">
        <f t="shared" si="16"/>
        <v>18732.477</v>
      </c>
      <c r="H161" s="52">
        <f t="shared" si="17"/>
        <v>150</v>
      </c>
      <c r="I161" s="61" t="s">
        <v>253</v>
      </c>
      <c r="J161" s="62" t="s">
        <v>254</v>
      </c>
      <c r="K161" s="61">
        <v>150</v>
      </c>
      <c r="L161" s="61" t="s">
        <v>152</v>
      </c>
      <c r="M161" s="62" t="s">
        <v>171</v>
      </c>
      <c r="N161" s="62"/>
      <c r="O161" s="63" t="s">
        <v>177</v>
      </c>
      <c r="P161" s="63" t="s">
        <v>178</v>
      </c>
    </row>
    <row r="162" spans="1:16" ht="12.75" customHeight="1" thickBot="1" x14ac:dyDescent="0.25">
      <c r="A162" s="52" t="str">
        <f t="shared" si="12"/>
        <v> AN 229.389 </v>
      </c>
      <c r="B162" s="19" t="str">
        <f t="shared" si="13"/>
        <v>I</v>
      </c>
      <c r="C162" s="52">
        <f t="shared" si="14"/>
        <v>18735.348999999998</v>
      </c>
      <c r="D162" s="15" t="str">
        <f t="shared" si="15"/>
        <v>vis</v>
      </c>
      <c r="E162" s="60">
        <f>VLOOKUP(C162,Active!C$21:E$969,3,FALSE)</f>
        <v>-10697.995831229568</v>
      </c>
      <c r="F162" s="19" t="s">
        <v>150</v>
      </c>
      <c r="G162" s="15" t="str">
        <f t="shared" si="16"/>
        <v>18735.349</v>
      </c>
      <c r="H162" s="52">
        <f t="shared" si="17"/>
        <v>151</v>
      </c>
      <c r="I162" s="61" t="s">
        <v>255</v>
      </c>
      <c r="J162" s="62" t="s">
        <v>256</v>
      </c>
      <c r="K162" s="61">
        <v>151</v>
      </c>
      <c r="L162" s="61" t="s">
        <v>197</v>
      </c>
      <c r="M162" s="62" t="s">
        <v>171</v>
      </c>
      <c r="N162" s="62"/>
      <c r="O162" s="63" t="s">
        <v>177</v>
      </c>
      <c r="P162" s="63" t="s">
        <v>178</v>
      </c>
    </row>
    <row r="163" spans="1:16" ht="12.75" customHeight="1" thickBot="1" x14ac:dyDescent="0.25">
      <c r="A163" s="52" t="str">
        <f t="shared" si="12"/>
        <v> AN 229.389 </v>
      </c>
      <c r="B163" s="19" t="str">
        <f t="shared" si="13"/>
        <v>I</v>
      </c>
      <c r="C163" s="52">
        <f t="shared" si="14"/>
        <v>18758.274000000001</v>
      </c>
      <c r="D163" s="15" t="str">
        <f t="shared" si="15"/>
        <v>vis</v>
      </c>
      <c r="E163" s="60">
        <f>VLOOKUP(C163,Active!C$21:E$969,3,FALSE)</f>
        <v>-10689.995474432848</v>
      </c>
      <c r="F163" s="19" t="s">
        <v>150</v>
      </c>
      <c r="G163" s="15" t="str">
        <f t="shared" si="16"/>
        <v>18758.274</v>
      </c>
      <c r="H163" s="52">
        <f t="shared" si="17"/>
        <v>159</v>
      </c>
      <c r="I163" s="61" t="s">
        <v>257</v>
      </c>
      <c r="J163" s="62" t="s">
        <v>258</v>
      </c>
      <c r="K163" s="61">
        <v>159</v>
      </c>
      <c r="L163" s="61" t="s">
        <v>176</v>
      </c>
      <c r="M163" s="62" t="s">
        <v>171</v>
      </c>
      <c r="N163" s="62"/>
      <c r="O163" s="63" t="s">
        <v>177</v>
      </c>
      <c r="P163" s="63" t="s">
        <v>178</v>
      </c>
    </row>
    <row r="164" spans="1:16" ht="12.75" customHeight="1" thickBot="1" x14ac:dyDescent="0.25">
      <c r="A164" s="52" t="str">
        <f t="shared" si="12"/>
        <v> AN 229.389 </v>
      </c>
      <c r="B164" s="19" t="str">
        <f t="shared" si="13"/>
        <v>I</v>
      </c>
      <c r="C164" s="52">
        <f t="shared" si="14"/>
        <v>18775.458999999999</v>
      </c>
      <c r="D164" s="15" t="str">
        <f t="shared" si="15"/>
        <v>vis</v>
      </c>
      <c r="E164" s="60">
        <f>VLOOKUP(C164,Active!C$21:E$969,3,FALSE)</f>
        <v>-10683.998260406604</v>
      </c>
      <c r="F164" s="19" t="s">
        <v>150</v>
      </c>
      <c r="G164" s="15" t="str">
        <f t="shared" si="16"/>
        <v>18775.459</v>
      </c>
      <c r="H164" s="52">
        <f t="shared" si="17"/>
        <v>165</v>
      </c>
      <c r="I164" s="61" t="s">
        <v>259</v>
      </c>
      <c r="J164" s="62" t="s">
        <v>260</v>
      </c>
      <c r="K164" s="61">
        <v>165</v>
      </c>
      <c r="L164" s="61" t="s">
        <v>152</v>
      </c>
      <c r="M164" s="62" t="s">
        <v>171</v>
      </c>
      <c r="N164" s="62"/>
      <c r="O164" s="63" t="s">
        <v>177</v>
      </c>
      <c r="P164" s="63" t="s">
        <v>178</v>
      </c>
    </row>
    <row r="165" spans="1:16" ht="12.75" customHeight="1" thickBot="1" x14ac:dyDescent="0.25">
      <c r="A165" s="52" t="str">
        <f t="shared" si="12"/>
        <v> AN 229.389 </v>
      </c>
      <c r="B165" s="19" t="str">
        <f t="shared" si="13"/>
        <v>I</v>
      </c>
      <c r="C165" s="52">
        <f t="shared" si="14"/>
        <v>18967.457999999999</v>
      </c>
      <c r="D165" s="15" t="str">
        <f t="shared" si="15"/>
        <v>vis</v>
      </c>
      <c r="E165" s="60">
        <f>VLOOKUP(C165,Active!C$21:E$969,3,FALSE)</f>
        <v>-10616.994530652481</v>
      </c>
      <c r="F165" s="19" t="s">
        <v>150</v>
      </c>
      <c r="G165" s="15" t="str">
        <f t="shared" si="16"/>
        <v>18967.458</v>
      </c>
      <c r="H165" s="52">
        <f t="shared" si="17"/>
        <v>232</v>
      </c>
      <c r="I165" s="61" t="s">
        <v>261</v>
      </c>
      <c r="J165" s="62" t="s">
        <v>262</v>
      </c>
      <c r="K165" s="61">
        <v>232</v>
      </c>
      <c r="L165" s="61" t="s">
        <v>263</v>
      </c>
      <c r="M165" s="62" t="s">
        <v>171</v>
      </c>
      <c r="N165" s="62"/>
      <c r="O165" s="63" t="s">
        <v>177</v>
      </c>
      <c r="P165" s="63" t="s">
        <v>178</v>
      </c>
    </row>
    <row r="166" spans="1:16" ht="12.75" customHeight="1" thickBot="1" x14ac:dyDescent="0.25">
      <c r="A166" s="52" t="str">
        <f t="shared" si="12"/>
        <v> AN 229.389 </v>
      </c>
      <c r="B166" s="19" t="str">
        <f t="shared" si="13"/>
        <v>I</v>
      </c>
      <c r="C166" s="52">
        <f t="shared" si="14"/>
        <v>18984.637999999999</v>
      </c>
      <c r="D166" s="15" t="str">
        <f t="shared" si="15"/>
        <v>vis</v>
      </c>
      <c r="E166" s="60">
        <f>VLOOKUP(C166,Active!C$21:E$969,3,FALSE)</f>
        <v>-10610.99906152412</v>
      </c>
      <c r="F166" s="19" t="s">
        <v>150</v>
      </c>
      <c r="G166" s="15" t="str">
        <f t="shared" si="16"/>
        <v>18984.638</v>
      </c>
      <c r="H166" s="52">
        <f t="shared" si="17"/>
        <v>238</v>
      </c>
      <c r="I166" s="61" t="s">
        <v>264</v>
      </c>
      <c r="J166" s="62" t="s">
        <v>265</v>
      </c>
      <c r="K166" s="61">
        <v>238</v>
      </c>
      <c r="L166" s="61" t="s">
        <v>165</v>
      </c>
      <c r="M166" s="62" t="s">
        <v>171</v>
      </c>
      <c r="N166" s="62"/>
      <c r="O166" s="63" t="s">
        <v>177</v>
      </c>
      <c r="P166" s="63" t="s">
        <v>178</v>
      </c>
    </row>
    <row r="167" spans="1:16" ht="12.75" customHeight="1" thickBot="1" x14ac:dyDescent="0.25">
      <c r="A167" s="52" t="str">
        <f t="shared" si="12"/>
        <v> AN 229.389 </v>
      </c>
      <c r="B167" s="19" t="str">
        <f t="shared" si="13"/>
        <v>I</v>
      </c>
      <c r="C167" s="52">
        <f t="shared" si="14"/>
        <v>18987.507000000001</v>
      </c>
      <c r="D167" s="15" t="str">
        <f t="shared" si="15"/>
        <v>vis</v>
      </c>
      <c r="E167" s="60">
        <f>VLOOKUP(C167,Active!C$21:E$969,3,FALSE)</f>
        <v>-10609.99783911846</v>
      </c>
      <c r="F167" s="19" t="s">
        <v>150</v>
      </c>
      <c r="G167" s="15" t="str">
        <f t="shared" si="16"/>
        <v>18987.507</v>
      </c>
      <c r="H167" s="52">
        <f t="shared" si="17"/>
        <v>239</v>
      </c>
      <c r="I167" s="61" t="s">
        <v>266</v>
      </c>
      <c r="J167" s="62" t="s">
        <v>267</v>
      </c>
      <c r="K167" s="61">
        <v>239</v>
      </c>
      <c r="L167" s="61" t="s">
        <v>216</v>
      </c>
      <c r="M167" s="62" t="s">
        <v>171</v>
      </c>
      <c r="N167" s="62"/>
      <c r="O167" s="63" t="s">
        <v>177</v>
      </c>
      <c r="P167" s="63" t="s">
        <v>178</v>
      </c>
    </row>
    <row r="168" spans="1:16" ht="12.75" customHeight="1" thickBot="1" x14ac:dyDescent="0.25">
      <c r="A168" s="52" t="str">
        <f t="shared" si="12"/>
        <v> AN 229.389 </v>
      </c>
      <c r="B168" s="19" t="str">
        <f t="shared" si="13"/>
        <v>I</v>
      </c>
      <c r="C168" s="52">
        <f t="shared" si="14"/>
        <v>18990.387999999999</v>
      </c>
      <c r="D168" s="15" t="str">
        <f t="shared" si="15"/>
        <v>vis</v>
      </c>
      <c r="E168" s="60">
        <f>VLOOKUP(C168,Active!C$21:E$969,3,FALSE)</f>
        <v>-10608.992428957878</v>
      </c>
      <c r="F168" s="19" t="s">
        <v>150</v>
      </c>
      <c r="G168" s="15" t="str">
        <f t="shared" si="16"/>
        <v>18990.388</v>
      </c>
      <c r="H168" s="52">
        <f t="shared" si="17"/>
        <v>240</v>
      </c>
      <c r="I168" s="61" t="s">
        <v>268</v>
      </c>
      <c r="J168" s="62" t="s">
        <v>269</v>
      </c>
      <c r="K168" s="61">
        <v>240</v>
      </c>
      <c r="L168" s="61" t="s">
        <v>270</v>
      </c>
      <c r="M168" s="62" t="s">
        <v>171</v>
      </c>
      <c r="N168" s="62"/>
      <c r="O168" s="63" t="s">
        <v>177</v>
      </c>
      <c r="P168" s="63" t="s">
        <v>178</v>
      </c>
    </row>
    <row r="169" spans="1:16" ht="12.75" customHeight="1" thickBot="1" x14ac:dyDescent="0.25">
      <c r="A169" s="52" t="str">
        <f t="shared" si="12"/>
        <v> AN 229.389 </v>
      </c>
      <c r="B169" s="19" t="str">
        <f t="shared" si="13"/>
        <v>I</v>
      </c>
      <c r="C169" s="52">
        <f t="shared" si="14"/>
        <v>19027.625</v>
      </c>
      <c r="D169" s="15" t="str">
        <f t="shared" si="15"/>
        <v>vis</v>
      </c>
      <c r="E169" s="60">
        <f>VLOOKUP(C169,Active!C$21:E$969,3,FALSE)</f>
        <v>-10595.997476458884</v>
      </c>
      <c r="F169" s="19" t="s">
        <v>150</v>
      </c>
      <c r="G169" s="15" t="str">
        <f t="shared" si="16"/>
        <v>19027.625</v>
      </c>
      <c r="H169" s="52">
        <f t="shared" si="17"/>
        <v>253</v>
      </c>
      <c r="I169" s="61" t="s">
        <v>271</v>
      </c>
      <c r="J169" s="62" t="s">
        <v>272</v>
      </c>
      <c r="K169" s="61">
        <v>253</v>
      </c>
      <c r="L169" s="61" t="s">
        <v>232</v>
      </c>
      <c r="M169" s="62" t="s">
        <v>171</v>
      </c>
      <c r="N169" s="62"/>
      <c r="O169" s="63" t="s">
        <v>177</v>
      </c>
      <c r="P169" s="63" t="s">
        <v>178</v>
      </c>
    </row>
    <row r="170" spans="1:16" ht="12.75" customHeight="1" thickBot="1" x14ac:dyDescent="0.25">
      <c r="A170" s="52" t="str">
        <f t="shared" si="12"/>
        <v> AN 229.389 </v>
      </c>
      <c r="B170" s="19" t="str">
        <f t="shared" si="13"/>
        <v>I</v>
      </c>
      <c r="C170" s="52">
        <f t="shared" si="14"/>
        <v>19030.490000000002</v>
      </c>
      <c r="D170" s="15" t="str">
        <f t="shared" si="15"/>
        <v>vis</v>
      </c>
      <c r="E170" s="60">
        <f>VLOOKUP(C170,Active!C$21:E$969,3,FALSE)</f>
        <v>-10594.997649971529</v>
      </c>
      <c r="F170" s="19" t="s">
        <v>150</v>
      </c>
      <c r="G170" s="15" t="str">
        <f t="shared" si="16"/>
        <v>19030.490</v>
      </c>
      <c r="H170" s="52">
        <f t="shared" si="17"/>
        <v>254</v>
      </c>
      <c r="I170" s="61" t="s">
        <v>273</v>
      </c>
      <c r="J170" s="62" t="s">
        <v>274</v>
      </c>
      <c r="K170" s="61">
        <v>254</v>
      </c>
      <c r="L170" s="61" t="s">
        <v>232</v>
      </c>
      <c r="M170" s="62" t="s">
        <v>171</v>
      </c>
      <c r="N170" s="62"/>
      <c r="O170" s="63" t="s">
        <v>177</v>
      </c>
      <c r="P170" s="63" t="s">
        <v>178</v>
      </c>
    </row>
    <row r="171" spans="1:16" ht="12.75" customHeight="1" thickBot="1" x14ac:dyDescent="0.25">
      <c r="A171" s="52" t="str">
        <f t="shared" si="12"/>
        <v> AN 229.389 </v>
      </c>
      <c r="B171" s="19" t="str">
        <f t="shared" si="13"/>
        <v>I</v>
      </c>
      <c r="C171" s="52">
        <f t="shared" si="14"/>
        <v>19033.361000000001</v>
      </c>
      <c r="D171" s="15" t="str">
        <f t="shared" si="15"/>
        <v>vis</v>
      </c>
      <c r="E171" s="60">
        <f>VLOOKUP(C171,Active!C$21:E$969,3,FALSE)</f>
        <v>-10593.995729606713</v>
      </c>
      <c r="F171" s="19" t="s">
        <v>150</v>
      </c>
      <c r="G171" s="15" t="str">
        <f t="shared" si="16"/>
        <v>19033.361</v>
      </c>
      <c r="H171" s="52">
        <f t="shared" si="17"/>
        <v>255</v>
      </c>
      <c r="I171" s="61" t="s">
        <v>275</v>
      </c>
      <c r="J171" s="62" t="s">
        <v>276</v>
      </c>
      <c r="K171" s="61">
        <v>255</v>
      </c>
      <c r="L171" s="61" t="s">
        <v>197</v>
      </c>
      <c r="M171" s="62" t="s">
        <v>171</v>
      </c>
      <c r="N171" s="62"/>
      <c r="O171" s="63" t="s">
        <v>177</v>
      </c>
      <c r="P171" s="63" t="s">
        <v>178</v>
      </c>
    </row>
    <row r="172" spans="1:16" ht="12.75" customHeight="1" thickBot="1" x14ac:dyDescent="0.25">
      <c r="A172" s="52" t="str">
        <f t="shared" si="12"/>
        <v> AAC 2.124 </v>
      </c>
      <c r="B172" s="19" t="str">
        <f t="shared" si="13"/>
        <v>I</v>
      </c>
      <c r="C172" s="52">
        <f t="shared" si="14"/>
        <v>27698.627</v>
      </c>
      <c r="D172" s="15" t="str">
        <f t="shared" si="15"/>
        <v>vis</v>
      </c>
      <c r="E172" s="60">
        <f>VLOOKUP(C172,Active!C$21:E$969,3,FALSE)</f>
        <v>-7569.9948686043026</v>
      </c>
      <c r="F172" s="19" t="s">
        <v>150</v>
      </c>
      <c r="G172" s="15" t="str">
        <f t="shared" si="16"/>
        <v>27698.627</v>
      </c>
      <c r="H172" s="52">
        <f t="shared" si="17"/>
        <v>3279</v>
      </c>
      <c r="I172" s="61" t="s">
        <v>277</v>
      </c>
      <c r="J172" s="62" t="s">
        <v>278</v>
      </c>
      <c r="K172" s="61">
        <v>3279</v>
      </c>
      <c r="L172" s="61" t="s">
        <v>193</v>
      </c>
      <c r="M172" s="62" t="s">
        <v>171</v>
      </c>
      <c r="N172" s="62"/>
      <c r="O172" s="63" t="s">
        <v>279</v>
      </c>
      <c r="P172" s="63" t="s">
        <v>280</v>
      </c>
    </row>
    <row r="173" spans="1:16" ht="12.75" customHeight="1" thickBot="1" x14ac:dyDescent="0.25">
      <c r="A173" s="52" t="str">
        <f t="shared" si="12"/>
        <v> AN 267.323 </v>
      </c>
      <c r="B173" s="19" t="str">
        <f t="shared" si="13"/>
        <v>I</v>
      </c>
      <c r="C173" s="52">
        <f t="shared" si="14"/>
        <v>27755.866999999998</v>
      </c>
      <c r="D173" s="15" t="str">
        <f t="shared" si="15"/>
        <v>vis</v>
      </c>
      <c r="E173" s="60">
        <f>VLOOKUP(C173,Active!C$21:E$969,3,FALSE)</f>
        <v>-7550.0192776318181</v>
      </c>
      <c r="F173" s="19" t="s">
        <v>150</v>
      </c>
      <c r="G173" s="15" t="str">
        <f t="shared" si="16"/>
        <v>27755.867</v>
      </c>
      <c r="H173" s="52">
        <f t="shared" si="17"/>
        <v>3299</v>
      </c>
      <c r="I173" s="61" t="s">
        <v>281</v>
      </c>
      <c r="J173" s="62" t="s">
        <v>282</v>
      </c>
      <c r="K173" s="61">
        <v>3299</v>
      </c>
      <c r="L173" s="61" t="s">
        <v>283</v>
      </c>
      <c r="M173" s="62" t="s">
        <v>171</v>
      </c>
      <c r="N173" s="62"/>
      <c r="O173" s="63" t="s">
        <v>284</v>
      </c>
      <c r="P173" s="63" t="s">
        <v>285</v>
      </c>
    </row>
    <row r="174" spans="1:16" ht="12.75" customHeight="1" thickBot="1" x14ac:dyDescent="0.25">
      <c r="A174" s="52" t="str">
        <f t="shared" si="12"/>
        <v> AN 267.323 </v>
      </c>
      <c r="B174" s="19" t="str">
        <f t="shared" si="13"/>
        <v>I</v>
      </c>
      <c r="C174" s="52">
        <f t="shared" si="14"/>
        <v>27827.598999999998</v>
      </c>
      <c r="D174" s="15" t="str">
        <f t="shared" si="15"/>
        <v>vis</v>
      </c>
      <c r="E174" s="60">
        <f>VLOOKUP(C174,Active!C$21:E$969,3,FALSE)</f>
        <v>-7524.9862746332465</v>
      </c>
      <c r="F174" s="19" t="s">
        <v>150</v>
      </c>
      <c r="G174" s="15" t="str">
        <f t="shared" si="16"/>
        <v>27827.599</v>
      </c>
      <c r="H174" s="52">
        <f t="shared" si="17"/>
        <v>3324</v>
      </c>
      <c r="I174" s="61" t="s">
        <v>286</v>
      </c>
      <c r="J174" s="62" t="s">
        <v>287</v>
      </c>
      <c r="K174" s="61">
        <v>3324</v>
      </c>
      <c r="L174" s="61" t="s">
        <v>288</v>
      </c>
      <c r="M174" s="62" t="s">
        <v>171</v>
      </c>
      <c r="N174" s="62"/>
      <c r="O174" s="63" t="s">
        <v>284</v>
      </c>
      <c r="P174" s="63" t="s">
        <v>285</v>
      </c>
    </row>
    <row r="175" spans="1:16" ht="12.75" customHeight="1" thickBot="1" x14ac:dyDescent="0.25">
      <c r="A175" s="52" t="str">
        <f t="shared" si="12"/>
        <v> AN 267.323 </v>
      </c>
      <c r="B175" s="19" t="str">
        <f t="shared" si="13"/>
        <v>I</v>
      </c>
      <c r="C175" s="52">
        <f t="shared" si="14"/>
        <v>27856.242999999999</v>
      </c>
      <c r="D175" s="15" t="str">
        <f t="shared" si="15"/>
        <v>vis</v>
      </c>
      <c r="E175" s="60">
        <f>VLOOKUP(C175,Active!C$21:E$969,3,FALSE)</f>
        <v>-7514.9901036371621</v>
      </c>
      <c r="F175" s="19" t="s">
        <v>150</v>
      </c>
      <c r="G175" s="15" t="str">
        <f t="shared" si="16"/>
        <v>27856.243</v>
      </c>
      <c r="H175" s="52">
        <f t="shared" si="17"/>
        <v>3334</v>
      </c>
      <c r="I175" s="61" t="s">
        <v>289</v>
      </c>
      <c r="J175" s="62" t="s">
        <v>290</v>
      </c>
      <c r="K175" s="61">
        <v>3334</v>
      </c>
      <c r="L175" s="61" t="s">
        <v>291</v>
      </c>
      <c r="M175" s="62" t="s">
        <v>171</v>
      </c>
      <c r="N175" s="62"/>
      <c r="O175" s="63" t="s">
        <v>284</v>
      </c>
      <c r="P175" s="63" t="s">
        <v>285</v>
      </c>
    </row>
    <row r="176" spans="1:16" ht="12.75" customHeight="1" thickBot="1" x14ac:dyDescent="0.25">
      <c r="A176" s="52" t="str">
        <f t="shared" si="12"/>
        <v> AN 267.323 </v>
      </c>
      <c r="B176" s="19" t="str">
        <f t="shared" si="13"/>
        <v>I</v>
      </c>
      <c r="C176" s="52">
        <f t="shared" si="14"/>
        <v>27873.417000000001</v>
      </c>
      <c r="D176" s="15" t="str">
        <f t="shared" si="15"/>
        <v>vis</v>
      </c>
      <c r="E176" s="60">
        <f>VLOOKUP(C176,Active!C$21:E$969,3,FALSE)</f>
        <v>-7508.9967283862625</v>
      </c>
      <c r="F176" s="19" t="s">
        <v>150</v>
      </c>
      <c r="G176" s="15" t="str">
        <f t="shared" si="16"/>
        <v>27873.417</v>
      </c>
      <c r="H176" s="52">
        <f t="shared" si="17"/>
        <v>3340</v>
      </c>
      <c r="I176" s="61" t="s">
        <v>292</v>
      </c>
      <c r="J176" s="62" t="s">
        <v>293</v>
      </c>
      <c r="K176" s="61">
        <v>3340</v>
      </c>
      <c r="L176" s="61" t="s">
        <v>235</v>
      </c>
      <c r="M176" s="62" t="s">
        <v>171</v>
      </c>
      <c r="N176" s="62"/>
      <c r="O176" s="63" t="s">
        <v>284</v>
      </c>
      <c r="P176" s="63" t="s">
        <v>285</v>
      </c>
    </row>
    <row r="177" spans="1:16" ht="12.75" customHeight="1" thickBot="1" x14ac:dyDescent="0.25">
      <c r="A177" s="52" t="str">
        <f t="shared" si="12"/>
        <v> AN 267.323 </v>
      </c>
      <c r="B177" s="19" t="str">
        <f t="shared" si="13"/>
        <v>I</v>
      </c>
      <c r="C177" s="52">
        <f t="shared" si="14"/>
        <v>28638.512999999999</v>
      </c>
      <c r="D177" s="15" t="str">
        <f t="shared" si="15"/>
        <v>vis</v>
      </c>
      <c r="E177" s="60">
        <f>VLOOKUP(C177,Active!C$21:E$969,3,FALSE)</f>
        <v>-7241.9938501423057</v>
      </c>
      <c r="F177" s="19" t="s">
        <v>150</v>
      </c>
      <c r="G177" s="15" t="str">
        <f t="shared" si="16"/>
        <v>28638.513</v>
      </c>
      <c r="H177" s="52">
        <f t="shared" si="17"/>
        <v>3607</v>
      </c>
      <c r="I177" s="61" t="s">
        <v>294</v>
      </c>
      <c r="J177" s="62" t="s">
        <v>295</v>
      </c>
      <c r="K177" s="61">
        <v>3607</v>
      </c>
      <c r="L177" s="61" t="s">
        <v>296</v>
      </c>
      <c r="M177" s="62" t="s">
        <v>171</v>
      </c>
      <c r="N177" s="62"/>
      <c r="O177" s="63" t="s">
        <v>284</v>
      </c>
      <c r="P177" s="63" t="s">
        <v>285</v>
      </c>
    </row>
    <row r="178" spans="1:16" ht="12.75" customHeight="1" thickBot="1" x14ac:dyDescent="0.25">
      <c r="A178" s="52" t="str">
        <f t="shared" si="12"/>
        <v> AN 267.323 </v>
      </c>
      <c r="B178" s="19" t="str">
        <f t="shared" si="13"/>
        <v>I</v>
      </c>
      <c r="C178" s="52">
        <f t="shared" si="14"/>
        <v>28833.366999999998</v>
      </c>
      <c r="D178" s="15" t="str">
        <f t="shared" si="15"/>
        <v>vis</v>
      </c>
      <c r="E178" s="60">
        <f>VLOOKUP(C178,Active!C$21:E$969,3,FALSE)</f>
        <v>-7173.9937836965946</v>
      </c>
      <c r="F178" s="19" t="s">
        <v>150</v>
      </c>
      <c r="G178" s="15" t="str">
        <f t="shared" si="16"/>
        <v>28833.367</v>
      </c>
      <c r="H178" s="52">
        <f t="shared" si="17"/>
        <v>3675</v>
      </c>
      <c r="I178" s="61" t="s">
        <v>297</v>
      </c>
      <c r="J178" s="62" t="s">
        <v>298</v>
      </c>
      <c r="K178" s="61">
        <v>3675</v>
      </c>
      <c r="L178" s="61" t="s">
        <v>296</v>
      </c>
      <c r="M178" s="62" t="s">
        <v>171</v>
      </c>
      <c r="N178" s="62"/>
      <c r="O178" s="63" t="s">
        <v>284</v>
      </c>
      <c r="P178" s="63" t="s">
        <v>285</v>
      </c>
    </row>
    <row r="179" spans="1:16" ht="12.75" customHeight="1" thickBot="1" x14ac:dyDescent="0.25">
      <c r="A179" s="52" t="str">
        <f t="shared" si="12"/>
        <v> AN 267.323 </v>
      </c>
      <c r="B179" s="19" t="str">
        <f t="shared" si="13"/>
        <v>I</v>
      </c>
      <c r="C179" s="52">
        <f t="shared" si="14"/>
        <v>28899.262999999999</v>
      </c>
      <c r="D179" s="15" t="str">
        <f t="shared" si="15"/>
        <v>vis</v>
      </c>
      <c r="E179" s="60">
        <f>VLOOKUP(C179,Active!C$21:E$969,3,FALSE)</f>
        <v>-7150.997425507866</v>
      </c>
      <c r="F179" s="19" t="s">
        <v>150</v>
      </c>
      <c r="G179" s="15" t="str">
        <f t="shared" si="16"/>
        <v>28899.263</v>
      </c>
      <c r="H179" s="52">
        <f t="shared" si="17"/>
        <v>3698</v>
      </c>
      <c r="I179" s="61" t="s">
        <v>299</v>
      </c>
      <c r="J179" s="62" t="s">
        <v>300</v>
      </c>
      <c r="K179" s="61">
        <v>3698</v>
      </c>
      <c r="L179" s="61" t="s">
        <v>232</v>
      </c>
      <c r="M179" s="62" t="s">
        <v>171</v>
      </c>
      <c r="N179" s="62"/>
      <c r="O179" s="63" t="s">
        <v>284</v>
      </c>
      <c r="P179" s="63" t="s">
        <v>285</v>
      </c>
    </row>
    <row r="180" spans="1:16" ht="12.75" customHeight="1" thickBot="1" x14ac:dyDescent="0.25">
      <c r="A180" s="52" t="str">
        <f t="shared" si="12"/>
        <v> HB 917.7 </v>
      </c>
      <c r="B180" s="19" t="str">
        <f t="shared" si="13"/>
        <v>I</v>
      </c>
      <c r="C180" s="52">
        <f t="shared" si="14"/>
        <v>28899.273000000001</v>
      </c>
      <c r="D180" s="15" t="str">
        <f t="shared" si="15"/>
        <v>vis</v>
      </c>
      <c r="E180" s="60">
        <f>VLOOKUP(C180,Active!C$21:E$969,3,FALSE)</f>
        <v>-7150.9939357120975</v>
      </c>
      <c r="F180" s="19" t="s">
        <v>150</v>
      </c>
      <c r="G180" s="15" t="str">
        <f t="shared" si="16"/>
        <v>28899.273</v>
      </c>
      <c r="H180" s="52">
        <f t="shared" si="17"/>
        <v>3698</v>
      </c>
      <c r="I180" s="61" t="s">
        <v>301</v>
      </c>
      <c r="J180" s="62" t="s">
        <v>302</v>
      </c>
      <c r="K180" s="61">
        <v>3698</v>
      </c>
      <c r="L180" s="61" t="s">
        <v>303</v>
      </c>
      <c r="M180" s="62" t="s">
        <v>153</v>
      </c>
      <c r="N180" s="62"/>
      <c r="O180" s="63" t="s">
        <v>304</v>
      </c>
      <c r="P180" s="63" t="s">
        <v>305</v>
      </c>
    </row>
    <row r="181" spans="1:16" ht="12.75" customHeight="1" thickBot="1" x14ac:dyDescent="0.25">
      <c r="A181" s="52" t="str">
        <f t="shared" si="12"/>
        <v> AN 267.323 </v>
      </c>
      <c r="B181" s="19" t="str">
        <f t="shared" si="13"/>
        <v>I</v>
      </c>
      <c r="C181" s="52">
        <f t="shared" si="14"/>
        <v>28902.128000000001</v>
      </c>
      <c r="D181" s="15" t="str">
        <f t="shared" si="15"/>
        <v>vis</v>
      </c>
      <c r="E181" s="60">
        <f>VLOOKUP(C181,Active!C$21:E$969,3,FALSE)</f>
        <v>-7149.9975990205103</v>
      </c>
      <c r="F181" s="19" t="s">
        <v>150</v>
      </c>
      <c r="G181" s="15" t="str">
        <f t="shared" si="16"/>
        <v>28902.128</v>
      </c>
      <c r="H181" s="52">
        <f t="shared" si="17"/>
        <v>3699</v>
      </c>
      <c r="I181" s="61" t="s">
        <v>306</v>
      </c>
      <c r="J181" s="62" t="s">
        <v>307</v>
      </c>
      <c r="K181" s="61">
        <v>3699</v>
      </c>
      <c r="L181" s="61" t="s">
        <v>232</v>
      </c>
      <c r="M181" s="62" t="s">
        <v>171</v>
      </c>
      <c r="N181" s="62"/>
      <c r="O181" s="63" t="s">
        <v>284</v>
      </c>
      <c r="P181" s="63" t="s">
        <v>285</v>
      </c>
    </row>
    <row r="182" spans="1:16" ht="12.75" customHeight="1" thickBot="1" x14ac:dyDescent="0.25">
      <c r="A182" s="52" t="str">
        <f t="shared" si="12"/>
        <v> AN 267.323 </v>
      </c>
      <c r="B182" s="19" t="str">
        <f t="shared" si="13"/>
        <v>I</v>
      </c>
      <c r="C182" s="52">
        <f t="shared" si="14"/>
        <v>28956.589</v>
      </c>
      <c r="D182" s="15" t="str">
        <f t="shared" si="15"/>
        <v>vis</v>
      </c>
      <c r="E182" s="60">
        <f>VLOOKUP(C182,Active!C$21:E$969,3,FALSE)</f>
        <v>-7130.9918222917813</v>
      </c>
      <c r="F182" s="19" t="s">
        <v>150</v>
      </c>
      <c r="G182" s="15" t="str">
        <f t="shared" si="16"/>
        <v>28956.589</v>
      </c>
      <c r="H182" s="52">
        <f t="shared" si="17"/>
        <v>3718</v>
      </c>
      <c r="I182" s="61" t="s">
        <v>308</v>
      </c>
      <c r="J182" s="62" t="s">
        <v>309</v>
      </c>
      <c r="K182" s="61">
        <v>3718</v>
      </c>
      <c r="L182" s="61" t="s">
        <v>310</v>
      </c>
      <c r="M182" s="62" t="s">
        <v>171</v>
      </c>
      <c r="N182" s="62"/>
      <c r="O182" s="63" t="s">
        <v>284</v>
      </c>
      <c r="P182" s="63" t="s">
        <v>285</v>
      </c>
    </row>
    <row r="183" spans="1:16" ht="12.75" customHeight="1" thickBot="1" x14ac:dyDescent="0.25">
      <c r="A183" s="52" t="str">
        <f t="shared" si="12"/>
        <v> AN 267.323 </v>
      </c>
      <c r="B183" s="19" t="str">
        <f t="shared" si="13"/>
        <v>I</v>
      </c>
      <c r="C183" s="52">
        <f t="shared" si="14"/>
        <v>28962.309000000001</v>
      </c>
      <c r="D183" s="15" t="str">
        <f t="shared" si="15"/>
        <v>vis</v>
      </c>
      <c r="E183" s="60">
        <f>VLOOKUP(C183,Active!C$21:E$969,3,FALSE)</f>
        <v>-7128.9956591128393</v>
      </c>
      <c r="F183" s="19" t="s">
        <v>150</v>
      </c>
      <c r="G183" s="15" t="str">
        <f t="shared" si="16"/>
        <v>28962.309</v>
      </c>
      <c r="H183" s="52">
        <f t="shared" si="17"/>
        <v>3720</v>
      </c>
      <c r="I183" s="61" t="s">
        <v>311</v>
      </c>
      <c r="J183" s="62" t="s">
        <v>312</v>
      </c>
      <c r="K183" s="61">
        <v>3720</v>
      </c>
      <c r="L183" s="61" t="s">
        <v>197</v>
      </c>
      <c r="M183" s="62" t="s">
        <v>171</v>
      </c>
      <c r="N183" s="62"/>
      <c r="O183" s="63" t="s">
        <v>284</v>
      </c>
      <c r="P183" s="63" t="s">
        <v>285</v>
      </c>
    </row>
    <row r="184" spans="1:16" ht="12.75" customHeight="1" thickBot="1" x14ac:dyDescent="0.25">
      <c r="A184" s="52" t="str">
        <f t="shared" si="12"/>
        <v> HA 113.74 </v>
      </c>
      <c r="B184" s="19" t="str">
        <f t="shared" si="13"/>
        <v>I</v>
      </c>
      <c r="C184" s="52">
        <f t="shared" si="14"/>
        <v>29733.111000000001</v>
      </c>
      <c r="D184" s="15" t="str">
        <f t="shared" si="15"/>
        <v>vis</v>
      </c>
      <c r="E184" s="60">
        <f>VLOOKUP(C184,Active!C$21:E$969,3,FALSE)</f>
        <v>-6860.0015034040152</v>
      </c>
      <c r="F184" s="19" t="s">
        <v>150</v>
      </c>
      <c r="G184" s="15" t="str">
        <f t="shared" si="16"/>
        <v>29733.111</v>
      </c>
      <c r="H184" s="52">
        <f t="shared" si="17"/>
        <v>3989</v>
      </c>
      <c r="I184" s="61" t="s">
        <v>313</v>
      </c>
      <c r="J184" s="62" t="s">
        <v>314</v>
      </c>
      <c r="K184" s="61">
        <v>3989</v>
      </c>
      <c r="L184" s="61" t="s">
        <v>208</v>
      </c>
      <c r="M184" s="62" t="s">
        <v>153</v>
      </c>
      <c r="N184" s="62"/>
      <c r="O184" s="63" t="s">
        <v>315</v>
      </c>
      <c r="P184" s="63" t="s">
        <v>316</v>
      </c>
    </row>
    <row r="185" spans="1:16" ht="12.75" customHeight="1" thickBot="1" x14ac:dyDescent="0.25">
      <c r="A185" s="52" t="str">
        <f t="shared" si="12"/>
        <v> PZ 9.135 </v>
      </c>
      <c r="B185" s="19" t="str">
        <f t="shared" si="13"/>
        <v>I</v>
      </c>
      <c r="C185" s="52">
        <f t="shared" si="14"/>
        <v>31128.562999999998</v>
      </c>
      <c r="D185" s="15" t="str">
        <f t="shared" si="15"/>
        <v>vis</v>
      </c>
      <c r="E185" s="60">
        <f>VLOOKUP(C185,Active!C$21:E$969,3,FALSE)</f>
        <v>-6373.0172550857833</v>
      </c>
      <c r="F185" s="19" t="s">
        <v>150</v>
      </c>
      <c r="G185" s="15" t="str">
        <f t="shared" si="16"/>
        <v>31128.563</v>
      </c>
      <c r="H185" s="52">
        <f t="shared" si="17"/>
        <v>4476</v>
      </c>
      <c r="I185" s="61" t="s">
        <v>317</v>
      </c>
      <c r="J185" s="62" t="s">
        <v>318</v>
      </c>
      <c r="K185" s="61">
        <v>4476</v>
      </c>
      <c r="L185" s="61" t="s">
        <v>319</v>
      </c>
      <c r="M185" s="62" t="s">
        <v>153</v>
      </c>
      <c r="N185" s="62"/>
      <c r="O185" s="63" t="s">
        <v>320</v>
      </c>
      <c r="P185" s="63" t="s">
        <v>321</v>
      </c>
    </row>
    <row r="186" spans="1:16" ht="12.75" customHeight="1" thickBot="1" x14ac:dyDescent="0.25">
      <c r="A186" s="52" t="str">
        <f t="shared" si="12"/>
        <v> AAC 5.6 </v>
      </c>
      <c r="B186" s="19" t="str">
        <f t="shared" si="13"/>
        <v>I</v>
      </c>
      <c r="C186" s="52">
        <f t="shared" si="14"/>
        <v>32985.468000000001</v>
      </c>
      <c r="D186" s="15" t="str">
        <f t="shared" si="15"/>
        <v>vis</v>
      </c>
      <c r="E186" s="60">
        <f>VLOOKUP(C186,Active!C$21:E$969,3,FALSE)</f>
        <v>-5724.9953341430573</v>
      </c>
      <c r="F186" s="19" t="s">
        <v>150</v>
      </c>
      <c r="G186" s="15" t="str">
        <f t="shared" si="16"/>
        <v>32985.468</v>
      </c>
      <c r="H186" s="52">
        <f t="shared" si="17"/>
        <v>5124</v>
      </c>
      <c r="I186" s="61" t="s">
        <v>322</v>
      </c>
      <c r="J186" s="62" t="s">
        <v>323</v>
      </c>
      <c r="K186" s="61">
        <v>5124</v>
      </c>
      <c r="L186" s="61" t="s">
        <v>176</v>
      </c>
      <c r="M186" s="62" t="s">
        <v>171</v>
      </c>
      <c r="N186" s="62"/>
      <c r="O186" s="63" t="s">
        <v>324</v>
      </c>
      <c r="P186" s="63" t="s">
        <v>325</v>
      </c>
    </row>
    <row r="187" spans="1:16" ht="12.75" customHeight="1" thickBot="1" x14ac:dyDescent="0.25">
      <c r="A187" s="52" t="str">
        <f t="shared" si="12"/>
        <v> BTOK 30.218 </v>
      </c>
      <c r="B187" s="19" t="str">
        <f t="shared" si="13"/>
        <v>I</v>
      </c>
      <c r="C187" s="52">
        <f t="shared" si="14"/>
        <v>33317.910000000003</v>
      </c>
      <c r="D187" s="15" t="str">
        <f t="shared" si="15"/>
        <v>vis</v>
      </c>
      <c r="E187" s="60">
        <f>VLOOKUP(C187,Active!C$21:E$969,3,FALSE)</f>
        <v>-5608.9798656931134</v>
      </c>
      <c r="F187" s="19" t="s">
        <v>150</v>
      </c>
      <c r="G187" s="15" t="str">
        <f t="shared" si="16"/>
        <v>33317.91</v>
      </c>
      <c r="H187" s="52">
        <f t="shared" si="17"/>
        <v>5240</v>
      </c>
      <c r="I187" s="61" t="s">
        <v>326</v>
      </c>
      <c r="J187" s="62" t="s">
        <v>327</v>
      </c>
      <c r="K187" s="61">
        <v>5240</v>
      </c>
      <c r="L187" s="61" t="s">
        <v>328</v>
      </c>
      <c r="M187" s="62" t="s">
        <v>153</v>
      </c>
      <c r="N187" s="62"/>
      <c r="O187" s="63" t="s">
        <v>329</v>
      </c>
      <c r="P187" s="63" t="s">
        <v>330</v>
      </c>
    </row>
    <row r="188" spans="1:16" ht="12.75" customHeight="1" thickBot="1" x14ac:dyDescent="0.25">
      <c r="A188" s="52" t="str">
        <f t="shared" si="12"/>
        <v> AAC 5.11 </v>
      </c>
      <c r="B188" s="19" t="str">
        <f t="shared" si="13"/>
        <v>I</v>
      </c>
      <c r="C188" s="52">
        <f t="shared" si="14"/>
        <v>33561.43</v>
      </c>
      <c r="D188" s="15" t="str">
        <f t="shared" si="15"/>
        <v>vis</v>
      </c>
      <c r="E188" s="60">
        <f>VLOOKUP(C188,Active!C$21:E$969,3,FALSE)</f>
        <v>-5523.9963591658707</v>
      </c>
      <c r="F188" s="19" t="s">
        <v>150</v>
      </c>
      <c r="G188" s="15" t="str">
        <f t="shared" si="16"/>
        <v>33561.430</v>
      </c>
      <c r="H188" s="52">
        <f t="shared" si="17"/>
        <v>5325</v>
      </c>
      <c r="I188" s="61" t="s">
        <v>331</v>
      </c>
      <c r="J188" s="62" t="s">
        <v>332</v>
      </c>
      <c r="K188" s="61">
        <v>5325</v>
      </c>
      <c r="L188" s="61" t="s">
        <v>181</v>
      </c>
      <c r="M188" s="62" t="s">
        <v>171</v>
      </c>
      <c r="N188" s="62"/>
      <c r="O188" s="63" t="s">
        <v>324</v>
      </c>
      <c r="P188" s="63" t="s">
        <v>333</v>
      </c>
    </row>
    <row r="189" spans="1:16" ht="13.5" thickBot="1" x14ac:dyDescent="0.25">
      <c r="A189" s="52" t="str">
        <f t="shared" si="12"/>
        <v> BTOK 49.385 </v>
      </c>
      <c r="B189" s="19" t="str">
        <f t="shared" si="13"/>
        <v>I</v>
      </c>
      <c r="C189" s="52">
        <f t="shared" si="14"/>
        <v>33633.063999999998</v>
      </c>
      <c r="D189" s="15" t="str">
        <f t="shared" si="15"/>
        <v>vis</v>
      </c>
      <c r="E189" s="60">
        <f>VLOOKUP(C189,Active!C$21:E$969,3,FALSE)</f>
        <v>-5498.9975561658193</v>
      </c>
      <c r="F189" s="19" t="s">
        <v>150</v>
      </c>
      <c r="G189" s="15" t="str">
        <f t="shared" si="16"/>
        <v>33633.064</v>
      </c>
      <c r="H189" s="52">
        <f t="shared" si="17"/>
        <v>5350</v>
      </c>
      <c r="I189" s="61" t="s">
        <v>334</v>
      </c>
      <c r="J189" s="62" t="s">
        <v>335</v>
      </c>
      <c r="K189" s="61">
        <v>5350</v>
      </c>
      <c r="L189" s="61" t="s">
        <v>232</v>
      </c>
      <c r="M189" s="62" t="s">
        <v>153</v>
      </c>
      <c r="N189" s="62"/>
      <c r="O189" s="63" t="s">
        <v>329</v>
      </c>
      <c r="P189" s="63" t="s">
        <v>336</v>
      </c>
    </row>
    <row r="190" spans="1:16" ht="13.5" thickBot="1" x14ac:dyDescent="0.25">
      <c r="A190" s="52" t="str">
        <f t="shared" si="12"/>
        <v> AAC 5.11 </v>
      </c>
      <c r="B190" s="19" t="str">
        <f t="shared" si="13"/>
        <v>I</v>
      </c>
      <c r="C190" s="52">
        <f t="shared" si="14"/>
        <v>33690.383000000002</v>
      </c>
      <c r="D190" s="15" t="str">
        <f t="shared" si="15"/>
        <v>vis</v>
      </c>
      <c r="E190" s="60">
        <f>VLOOKUP(C190,Active!C$21:E$969,3,FALSE)</f>
        <v>-5478.9943958067715</v>
      </c>
      <c r="F190" s="19" t="s">
        <v>150</v>
      </c>
      <c r="G190" s="15" t="str">
        <f t="shared" si="16"/>
        <v>33690.383</v>
      </c>
      <c r="H190" s="52">
        <f t="shared" si="17"/>
        <v>5370</v>
      </c>
      <c r="I190" s="61" t="s">
        <v>337</v>
      </c>
      <c r="J190" s="62" t="s">
        <v>338</v>
      </c>
      <c r="K190" s="61">
        <v>5370</v>
      </c>
      <c r="L190" s="61" t="s">
        <v>263</v>
      </c>
      <c r="M190" s="62" t="s">
        <v>171</v>
      </c>
      <c r="N190" s="62"/>
      <c r="O190" s="63" t="s">
        <v>324</v>
      </c>
      <c r="P190" s="63" t="s">
        <v>333</v>
      </c>
    </row>
    <row r="191" spans="1:16" ht="13.5" thickBot="1" x14ac:dyDescent="0.25">
      <c r="A191" s="52" t="str">
        <f t="shared" si="12"/>
        <v> AAC 5.190 </v>
      </c>
      <c r="B191" s="19" t="str">
        <f t="shared" si="13"/>
        <v>I</v>
      </c>
      <c r="C191" s="52">
        <f t="shared" si="14"/>
        <v>34458.332999999999</v>
      </c>
      <c r="D191" s="15" t="str">
        <f t="shared" si="15"/>
        <v>vis</v>
      </c>
      <c r="E191" s="60">
        <f>VLOOKUP(C191,Active!C$21:E$969,3,FALSE)</f>
        <v>-5210.9955298508048</v>
      </c>
      <c r="F191" s="19" t="s">
        <v>150</v>
      </c>
      <c r="G191" s="15" t="str">
        <f t="shared" si="16"/>
        <v>34458.333</v>
      </c>
      <c r="H191" s="52">
        <f t="shared" si="17"/>
        <v>5638</v>
      </c>
      <c r="I191" s="61" t="s">
        <v>339</v>
      </c>
      <c r="J191" s="62" t="s">
        <v>340</v>
      </c>
      <c r="K191" s="61">
        <v>5638</v>
      </c>
      <c r="L191" s="61" t="s">
        <v>176</v>
      </c>
      <c r="M191" s="62" t="s">
        <v>171</v>
      </c>
      <c r="N191" s="62"/>
      <c r="O191" s="63" t="s">
        <v>324</v>
      </c>
      <c r="P191" s="63" t="s">
        <v>341</v>
      </c>
    </row>
    <row r="192" spans="1:16" ht="13.5" thickBot="1" x14ac:dyDescent="0.25">
      <c r="A192" s="52" t="str">
        <f t="shared" si="12"/>
        <v> AAC 5.194 </v>
      </c>
      <c r="B192" s="19" t="str">
        <f t="shared" si="13"/>
        <v>I</v>
      </c>
      <c r="C192" s="52">
        <f t="shared" si="14"/>
        <v>35071.542999999998</v>
      </c>
      <c r="D192" s="15" t="str">
        <f t="shared" si="15"/>
        <v>vis</v>
      </c>
      <c r="E192" s="60">
        <f>VLOOKUP(C192,Active!C$21:E$969,3,FALSE)</f>
        <v>-4996.99776359928</v>
      </c>
      <c r="F192" s="19" t="s">
        <v>150</v>
      </c>
      <c r="G192" s="15" t="str">
        <f t="shared" si="16"/>
        <v>35071.543</v>
      </c>
      <c r="H192" s="52">
        <f t="shared" si="17"/>
        <v>5852</v>
      </c>
      <c r="I192" s="61" t="s">
        <v>342</v>
      </c>
      <c r="J192" s="62" t="s">
        <v>343</v>
      </c>
      <c r="K192" s="61">
        <v>5852</v>
      </c>
      <c r="L192" s="61" t="s">
        <v>216</v>
      </c>
      <c r="M192" s="62" t="s">
        <v>171</v>
      </c>
      <c r="N192" s="62"/>
      <c r="O192" s="63" t="s">
        <v>324</v>
      </c>
      <c r="P192" s="63" t="s">
        <v>344</v>
      </c>
    </row>
    <row r="193" spans="1:16" ht="13.5" thickBot="1" x14ac:dyDescent="0.25">
      <c r="A193" s="52" t="str">
        <f t="shared" si="12"/>
        <v> AA 7.189 </v>
      </c>
      <c r="B193" s="19" t="str">
        <f t="shared" si="13"/>
        <v>I</v>
      </c>
      <c r="C193" s="52">
        <f t="shared" si="14"/>
        <v>35134.587</v>
      </c>
      <c r="D193" s="15" t="str">
        <f t="shared" si="15"/>
        <v>vis</v>
      </c>
      <c r="E193" s="60">
        <f>VLOOKUP(C193,Active!C$21:E$969,3,FALSE)</f>
        <v>-4974.9966951634069</v>
      </c>
      <c r="F193" s="19" t="s">
        <v>150</v>
      </c>
      <c r="G193" s="15" t="str">
        <f t="shared" si="16"/>
        <v>35134.587</v>
      </c>
      <c r="H193" s="52">
        <f t="shared" si="17"/>
        <v>5874</v>
      </c>
      <c r="I193" s="61" t="s">
        <v>345</v>
      </c>
      <c r="J193" s="62" t="s">
        <v>346</v>
      </c>
      <c r="K193" s="61">
        <v>5874</v>
      </c>
      <c r="L193" s="61" t="s">
        <v>235</v>
      </c>
      <c r="M193" s="62" t="s">
        <v>171</v>
      </c>
      <c r="N193" s="62"/>
      <c r="O193" s="63" t="s">
        <v>324</v>
      </c>
      <c r="P193" s="63" t="s">
        <v>347</v>
      </c>
    </row>
    <row r="194" spans="1:16" ht="13.5" thickBot="1" x14ac:dyDescent="0.25">
      <c r="A194" s="52" t="str">
        <f t="shared" si="12"/>
        <v> MVS 2.123 </v>
      </c>
      <c r="B194" s="19" t="str">
        <f t="shared" si="13"/>
        <v>I</v>
      </c>
      <c r="C194" s="52">
        <f t="shared" si="14"/>
        <v>35862.472999999998</v>
      </c>
      <c r="D194" s="15" t="str">
        <f t="shared" si="15"/>
        <v>pg</v>
      </c>
      <c r="E194" s="60">
        <f>VLOOKUP(C194,Active!C$21:E$969,3,FALSE)</f>
        <v>-4720.9793469698725</v>
      </c>
      <c r="F194" s="19" t="str">
        <f>LEFT(M194,1)</f>
        <v>P</v>
      </c>
      <c r="G194" s="15" t="str">
        <f t="shared" si="16"/>
        <v>35862.473</v>
      </c>
      <c r="H194" s="52">
        <f t="shared" si="17"/>
        <v>6128</v>
      </c>
      <c r="I194" s="61" t="s">
        <v>348</v>
      </c>
      <c r="J194" s="62" t="s">
        <v>349</v>
      </c>
      <c r="K194" s="61">
        <v>6128</v>
      </c>
      <c r="L194" s="61" t="s">
        <v>350</v>
      </c>
      <c r="M194" s="62" t="s">
        <v>157</v>
      </c>
      <c r="N194" s="62"/>
      <c r="O194" s="63" t="s">
        <v>351</v>
      </c>
      <c r="P194" s="63" t="s">
        <v>352</v>
      </c>
    </row>
    <row r="195" spans="1:16" ht="13.5" thickBot="1" x14ac:dyDescent="0.25">
      <c r="A195" s="52" t="str">
        <f t="shared" si="12"/>
        <v> AA 8.190 </v>
      </c>
      <c r="B195" s="19" t="str">
        <f t="shared" si="13"/>
        <v>I</v>
      </c>
      <c r="C195" s="52">
        <f t="shared" si="14"/>
        <v>35905.408000000003</v>
      </c>
      <c r="D195" s="15" t="str">
        <f t="shared" si="15"/>
        <v>vis</v>
      </c>
      <c r="E195" s="60">
        <f>VLOOKUP(C195,Active!C$21:E$969,3,FALSE)</f>
        <v>-4705.995908842624</v>
      </c>
      <c r="F195" s="19" t="str">
        <f>LEFT(M195,1)</f>
        <v>V</v>
      </c>
      <c r="G195" s="15" t="str">
        <f t="shared" si="16"/>
        <v>35905.408</v>
      </c>
      <c r="H195" s="52">
        <f t="shared" si="17"/>
        <v>6143</v>
      </c>
      <c r="I195" s="61" t="s">
        <v>353</v>
      </c>
      <c r="J195" s="62" t="s">
        <v>354</v>
      </c>
      <c r="K195" s="61">
        <v>6143</v>
      </c>
      <c r="L195" s="61" t="s">
        <v>197</v>
      </c>
      <c r="M195" s="62" t="s">
        <v>171</v>
      </c>
      <c r="N195" s="62"/>
      <c r="O195" s="63" t="s">
        <v>324</v>
      </c>
      <c r="P195" s="63" t="s">
        <v>355</v>
      </c>
    </row>
    <row r="196" spans="1:16" ht="13.5" thickBot="1" x14ac:dyDescent="0.25">
      <c r="A196" s="52" t="str">
        <f t="shared" si="12"/>
        <v> MVS 2.123 </v>
      </c>
      <c r="B196" s="19" t="str">
        <f t="shared" si="13"/>
        <v>I</v>
      </c>
      <c r="C196" s="52">
        <f t="shared" si="14"/>
        <v>36114.629999999997</v>
      </c>
      <c r="D196" s="15" t="str">
        <f t="shared" si="15"/>
        <v>pg</v>
      </c>
      <c r="E196" s="60">
        <f>VLOOKUP(C196,Active!C$21:E$969,3,FALSE)</f>
        <v>-4632.9817038383426</v>
      </c>
      <c r="F196" s="19" t="str">
        <f>LEFT(M196,1)</f>
        <v>P</v>
      </c>
      <c r="G196" s="15" t="str">
        <f t="shared" si="16"/>
        <v>36114.630</v>
      </c>
      <c r="H196" s="52">
        <f t="shared" si="17"/>
        <v>6216</v>
      </c>
      <c r="I196" s="61" t="s">
        <v>356</v>
      </c>
      <c r="J196" s="62" t="s">
        <v>357</v>
      </c>
      <c r="K196" s="61">
        <v>6216</v>
      </c>
      <c r="L196" s="61" t="s">
        <v>358</v>
      </c>
      <c r="M196" s="62" t="s">
        <v>157</v>
      </c>
      <c r="N196" s="62"/>
      <c r="O196" s="63" t="s">
        <v>351</v>
      </c>
      <c r="P196" s="63" t="s">
        <v>352</v>
      </c>
    </row>
    <row r="197" spans="1:16" ht="13.5" thickBot="1" x14ac:dyDescent="0.25">
      <c r="A197" s="52" t="str">
        <f t="shared" si="12"/>
        <v> MVS 2.123 </v>
      </c>
      <c r="B197" s="19" t="str">
        <f t="shared" si="13"/>
        <v>I</v>
      </c>
      <c r="C197" s="52">
        <f t="shared" si="14"/>
        <v>36541.514000000003</v>
      </c>
      <c r="D197" s="15" t="str">
        <f t="shared" si="15"/>
        <v>pg</v>
      </c>
      <c r="E197" s="60">
        <f>VLOOKUP(C197,Active!C$21:E$969,3,FALSE)</f>
        <v>-4484.007906202105</v>
      </c>
      <c r="F197" s="19" t="str">
        <f>LEFT(M197,1)</f>
        <v>P</v>
      </c>
      <c r="G197" s="15" t="str">
        <f t="shared" si="16"/>
        <v>36541.514</v>
      </c>
      <c r="H197" s="52">
        <f t="shared" si="17"/>
        <v>6365</v>
      </c>
      <c r="I197" s="61" t="s">
        <v>359</v>
      </c>
      <c r="J197" s="62" t="s">
        <v>360</v>
      </c>
      <c r="K197" s="61">
        <v>6365</v>
      </c>
      <c r="L197" s="61" t="s">
        <v>361</v>
      </c>
      <c r="M197" s="62" t="s">
        <v>157</v>
      </c>
      <c r="N197" s="62"/>
      <c r="O197" s="63" t="s">
        <v>351</v>
      </c>
      <c r="P197" s="63" t="s">
        <v>352</v>
      </c>
    </row>
    <row r="198" spans="1:16" ht="13.5" thickBot="1" x14ac:dyDescent="0.25">
      <c r="A198" s="52" t="str">
        <f t="shared" si="12"/>
        <v> MVS 2.123 </v>
      </c>
      <c r="B198" s="19" t="str">
        <f t="shared" si="13"/>
        <v>I</v>
      </c>
      <c r="C198" s="52">
        <f t="shared" si="14"/>
        <v>36607.493999999999</v>
      </c>
      <c r="D198" s="15" t="str">
        <f t="shared" si="15"/>
        <v>pg</v>
      </c>
      <c r="E198" s="60">
        <f>VLOOKUP(C198,Active!C$21:E$969,3,FALSE)</f>
        <v>-4460.9822337289315</v>
      </c>
      <c r="F198" s="19" t="str">
        <f>LEFT(M198,1)</f>
        <v>P</v>
      </c>
      <c r="G198" s="15" t="str">
        <f t="shared" si="16"/>
        <v>36607.494</v>
      </c>
      <c r="H198" s="52">
        <f t="shared" si="17"/>
        <v>6388</v>
      </c>
      <c r="I198" s="61" t="s">
        <v>362</v>
      </c>
      <c r="J198" s="62" t="s">
        <v>363</v>
      </c>
      <c r="K198" s="61">
        <v>6388</v>
      </c>
      <c r="L198" s="61" t="s">
        <v>364</v>
      </c>
      <c r="M198" s="62" t="s">
        <v>157</v>
      </c>
      <c r="N198" s="62"/>
      <c r="O198" s="63" t="s">
        <v>351</v>
      </c>
      <c r="P198" s="63" t="s">
        <v>352</v>
      </c>
    </row>
    <row r="199" spans="1:16" ht="13.5" thickBot="1" x14ac:dyDescent="0.25">
      <c r="A199" s="52" t="str">
        <f t="shared" si="12"/>
        <v> HABZ 90 </v>
      </c>
      <c r="B199" s="19" t="str">
        <f t="shared" si="13"/>
        <v>I</v>
      </c>
      <c r="C199" s="52">
        <f t="shared" si="14"/>
        <v>36610.285000000003</v>
      </c>
      <c r="D199" s="15" t="str">
        <f t="shared" si="15"/>
        <v>vis</v>
      </c>
      <c r="E199" s="60">
        <f>VLOOKUP(C199,Active!C$21:E$969,3,FALSE)</f>
        <v>-4460.008231730254</v>
      </c>
      <c r="F199" s="19" t="s">
        <v>150</v>
      </c>
      <c r="G199" s="15" t="str">
        <f t="shared" si="16"/>
        <v>36610.285</v>
      </c>
      <c r="H199" s="52">
        <f t="shared" si="17"/>
        <v>6389</v>
      </c>
      <c r="I199" s="61" t="s">
        <v>365</v>
      </c>
      <c r="J199" s="62" t="s">
        <v>366</v>
      </c>
      <c r="K199" s="61">
        <v>6389</v>
      </c>
      <c r="L199" s="61" t="s">
        <v>367</v>
      </c>
      <c r="M199" s="62" t="s">
        <v>157</v>
      </c>
      <c r="N199" s="62"/>
      <c r="O199" s="63" t="s">
        <v>368</v>
      </c>
      <c r="P199" s="63" t="s">
        <v>369</v>
      </c>
    </row>
    <row r="200" spans="1:16" ht="13.5" thickBot="1" x14ac:dyDescent="0.25">
      <c r="A200" s="52" t="str">
        <f t="shared" si="12"/>
        <v> AA 10.69 </v>
      </c>
      <c r="B200" s="19" t="str">
        <f t="shared" si="13"/>
        <v>I</v>
      </c>
      <c r="C200" s="52">
        <f t="shared" si="14"/>
        <v>36630.362999999998</v>
      </c>
      <c r="D200" s="15" t="str">
        <f t="shared" si="15"/>
        <v>vis</v>
      </c>
      <c r="E200" s="60">
        <f>VLOOKUP(C200,Active!C$21:E$969,3,FALSE)</f>
        <v>-4453.0014197885093</v>
      </c>
      <c r="F200" s="19" t="s">
        <v>150</v>
      </c>
      <c r="G200" s="15" t="str">
        <f t="shared" si="16"/>
        <v>36630.363</v>
      </c>
      <c r="H200" s="52">
        <f t="shared" si="17"/>
        <v>6396</v>
      </c>
      <c r="I200" s="61" t="s">
        <v>370</v>
      </c>
      <c r="J200" s="62" t="s">
        <v>371</v>
      </c>
      <c r="K200" s="61">
        <v>6396</v>
      </c>
      <c r="L200" s="61" t="s">
        <v>208</v>
      </c>
      <c r="M200" s="62" t="s">
        <v>171</v>
      </c>
      <c r="N200" s="62"/>
      <c r="O200" s="63" t="s">
        <v>324</v>
      </c>
      <c r="P200" s="63" t="s">
        <v>372</v>
      </c>
    </row>
    <row r="201" spans="1:16" ht="13.5" thickBot="1" x14ac:dyDescent="0.25">
      <c r="A201" s="52" t="str">
        <f t="shared" si="12"/>
        <v> MVS 2.123 </v>
      </c>
      <c r="B201" s="19" t="str">
        <f t="shared" si="13"/>
        <v>I</v>
      </c>
      <c r="C201" s="52">
        <f t="shared" si="14"/>
        <v>37375.347999999998</v>
      </c>
      <c r="D201" s="15" t="str">
        <f t="shared" si="15"/>
        <v>vis</v>
      </c>
      <c r="E201" s="60">
        <f>VLOOKUP(C201,Active!C$21:E$969,3,FALSE)</f>
        <v>-4193.0168698123307</v>
      </c>
      <c r="F201" s="19" t="s">
        <v>150</v>
      </c>
      <c r="G201" s="15" t="str">
        <f t="shared" si="16"/>
        <v>37375.348</v>
      </c>
      <c r="H201" s="52">
        <f t="shared" si="17"/>
        <v>6656</v>
      </c>
      <c r="I201" s="61" t="s">
        <v>373</v>
      </c>
      <c r="J201" s="62" t="s">
        <v>374</v>
      </c>
      <c r="K201" s="61">
        <v>6656</v>
      </c>
      <c r="L201" s="61" t="s">
        <v>375</v>
      </c>
      <c r="M201" s="62" t="s">
        <v>157</v>
      </c>
      <c r="N201" s="62"/>
      <c r="O201" s="63" t="s">
        <v>351</v>
      </c>
      <c r="P201" s="63" t="s">
        <v>352</v>
      </c>
    </row>
    <row r="202" spans="1:16" ht="13.5" thickBot="1" x14ac:dyDescent="0.25">
      <c r="A202" s="52" t="str">
        <f t="shared" si="12"/>
        <v> MVS 638 </v>
      </c>
      <c r="B202" s="19" t="str">
        <f t="shared" si="13"/>
        <v>I</v>
      </c>
      <c r="C202" s="52">
        <f t="shared" si="14"/>
        <v>37398.326000000001</v>
      </c>
      <c r="D202" s="15" t="str">
        <f t="shared" si="15"/>
        <v>vis</v>
      </c>
      <c r="E202" s="60">
        <f>VLOOKUP(C202,Active!C$21:E$969,3,FALSE)</f>
        <v>-4184.9980170980434</v>
      </c>
      <c r="F202" s="19" t="s">
        <v>150</v>
      </c>
      <c r="G202" s="15" t="str">
        <f t="shared" si="16"/>
        <v>37398.326</v>
      </c>
      <c r="H202" s="52">
        <f t="shared" si="17"/>
        <v>6664</v>
      </c>
      <c r="I202" s="61" t="s">
        <v>376</v>
      </c>
      <c r="J202" s="62" t="s">
        <v>377</v>
      </c>
      <c r="K202" s="61">
        <v>6664</v>
      </c>
      <c r="L202" s="61" t="s">
        <v>216</v>
      </c>
      <c r="M202" s="62" t="s">
        <v>153</v>
      </c>
      <c r="N202" s="62"/>
      <c r="O202" s="63" t="s">
        <v>378</v>
      </c>
      <c r="P202" s="63" t="s">
        <v>379</v>
      </c>
    </row>
    <row r="203" spans="1:16" ht="13.5" thickBot="1" x14ac:dyDescent="0.25">
      <c r="A203" s="52" t="str">
        <f t="shared" ref="A203:A236" si="18">P203</f>
        <v> HABZ 90 </v>
      </c>
      <c r="B203" s="19" t="str">
        <f t="shared" ref="B203:B236" si="19">IF(H203=INT(H203),"I","II")</f>
        <v>I</v>
      </c>
      <c r="C203" s="52">
        <f t="shared" ref="C203:C236" si="20">1*G203</f>
        <v>37696.35</v>
      </c>
      <c r="D203" s="15" t="str">
        <f t="shared" ref="D203:D236" si="21">VLOOKUP(F203,I$1:J$5,2,FALSE)</f>
        <v>vis</v>
      </c>
      <c r="E203" s="60">
        <f>VLOOKUP(C203,Active!C$21:E$969,3,FALSE)</f>
        <v>-4080.9937277202707</v>
      </c>
      <c r="F203" s="19" t="s">
        <v>150</v>
      </c>
      <c r="G203" s="15" t="str">
        <f t="shared" ref="G203:G236" si="22">MID(I203,3,LEN(I203)-3)</f>
        <v>37696.350</v>
      </c>
      <c r="H203" s="52">
        <f t="shared" ref="H203:H236" si="23">1*K203</f>
        <v>6768</v>
      </c>
      <c r="I203" s="61" t="s">
        <v>380</v>
      </c>
      <c r="J203" s="62" t="s">
        <v>381</v>
      </c>
      <c r="K203" s="61">
        <v>6768</v>
      </c>
      <c r="L203" s="61" t="s">
        <v>296</v>
      </c>
      <c r="M203" s="62" t="s">
        <v>157</v>
      </c>
      <c r="N203" s="62"/>
      <c r="O203" s="63" t="s">
        <v>368</v>
      </c>
      <c r="P203" s="63" t="s">
        <v>369</v>
      </c>
    </row>
    <row r="204" spans="1:16" ht="13.5" thickBot="1" x14ac:dyDescent="0.25">
      <c r="A204" s="52" t="str">
        <f t="shared" si="18"/>
        <v> AA 16.158 </v>
      </c>
      <c r="B204" s="19" t="str">
        <f t="shared" si="19"/>
        <v>I</v>
      </c>
      <c r="C204" s="52">
        <f t="shared" si="20"/>
        <v>38673.478999999999</v>
      </c>
      <c r="D204" s="15" t="str">
        <f t="shared" si="21"/>
        <v>vis</v>
      </c>
      <c r="E204" s="60">
        <f>VLOOKUP(C204,Active!C$21:E$969,3,FALSE)</f>
        <v>-3739.9956628818195</v>
      </c>
      <c r="F204" s="19" t="s">
        <v>150</v>
      </c>
      <c r="G204" s="15" t="str">
        <f t="shared" si="22"/>
        <v>38673.479</v>
      </c>
      <c r="H204" s="52">
        <f t="shared" si="23"/>
        <v>7109</v>
      </c>
      <c r="I204" s="61" t="s">
        <v>387</v>
      </c>
      <c r="J204" s="62" t="s">
        <v>388</v>
      </c>
      <c r="K204" s="61">
        <v>7109</v>
      </c>
      <c r="L204" s="61" t="s">
        <v>197</v>
      </c>
      <c r="M204" s="62" t="s">
        <v>171</v>
      </c>
      <c r="N204" s="62"/>
      <c r="O204" s="63" t="s">
        <v>324</v>
      </c>
      <c r="P204" s="63" t="s">
        <v>389</v>
      </c>
    </row>
    <row r="205" spans="1:16" ht="13.5" thickBot="1" x14ac:dyDescent="0.25">
      <c r="A205" s="52" t="str">
        <f t="shared" si="18"/>
        <v> HABZ 90 </v>
      </c>
      <c r="B205" s="19" t="str">
        <f t="shared" si="19"/>
        <v>I</v>
      </c>
      <c r="C205" s="52">
        <f t="shared" si="20"/>
        <v>39146.338000000003</v>
      </c>
      <c r="D205" s="15" t="str">
        <f t="shared" si="21"/>
        <v>vis</v>
      </c>
      <c r="E205" s="60">
        <f>VLOOKUP(C205,Active!C$21:E$969,3,FALSE)</f>
        <v>-3574.9775292050517</v>
      </c>
      <c r="F205" s="19" t="s">
        <v>150</v>
      </c>
      <c r="G205" s="15" t="str">
        <f t="shared" si="22"/>
        <v>39146.338</v>
      </c>
      <c r="H205" s="52">
        <f t="shared" si="23"/>
        <v>7274</v>
      </c>
      <c r="I205" s="61" t="s">
        <v>390</v>
      </c>
      <c r="J205" s="62" t="s">
        <v>391</v>
      </c>
      <c r="K205" s="61">
        <v>7274</v>
      </c>
      <c r="L205" s="61" t="s">
        <v>392</v>
      </c>
      <c r="M205" s="62" t="s">
        <v>157</v>
      </c>
      <c r="N205" s="62"/>
      <c r="O205" s="63" t="s">
        <v>368</v>
      </c>
      <c r="P205" s="63" t="s">
        <v>369</v>
      </c>
    </row>
    <row r="206" spans="1:16" ht="13.5" thickBot="1" x14ac:dyDescent="0.25">
      <c r="A206" s="52" t="str">
        <f t="shared" si="18"/>
        <v> HABZ 90 </v>
      </c>
      <c r="B206" s="19" t="str">
        <f t="shared" si="19"/>
        <v>I</v>
      </c>
      <c r="C206" s="52">
        <f t="shared" si="20"/>
        <v>39527.341999999997</v>
      </c>
      <c r="D206" s="15" t="str">
        <f t="shared" si="21"/>
        <v>vis</v>
      </c>
      <c r="E206" s="60">
        <f>VLOOKUP(C206,Active!C$21:E$969,3,FALSE)</f>
        <v>-3442.0149145495589</v>
      </c>
      <c r="F206" s="19" t="s">
        <v>150</v>
      </c>
      <c r="G206" s="15" t="str">
        <f t="shared" si="22"/>
        <v>39527.342</v>
      </c>
      <c r="H206" s="52">
        <f t="shared" si="23"/>
        <v>7407</v>
      </c>
      <c r="I206" s="61" t="s">
        <v>393</v>
      </c>
      <c r="J206" s="62" t="s">
        <v>394</v>
      </c>
      <c r="K206" s="61">
        <v>7407</v>
      </c>
      <c r="L206" s="61" t="s">
        <v>395</v>
      </c>
      <c r="M206" s="62" t="s">
        <v>157</v>
      </c>
      <c r="N206" s="62"/>
      <c r="O206" s="63" t="s">
        <v>368</v>
      </c>
      <c r="P206" s="63" t="s">
        <v>369</v>
      </c>
    </row>
    <row r="207" spans="1:16" ht="13.5" thickBot="1" x14ac:dyDescent="0.25">
      <c r="A207" s="52" t="str">
        <f t="shared" si="18"/>
        <v> BAC 25.332 </v>
      </c>
      <c r="B207" s="19" t="str">
        <f t="shared" si="19"/>
        <v>I</v>
      </c>
      <c r="C207" s="52">
        <f t="shared" si="20"/>
        <v>39888.444799999997</v>
      </c>
      <c r="D207" s="15" t="str">
        <f t="shared" si="21"/>
        <v>vis</v>
      </c>
      <c r="E207" s="60">
        <f>VLOOKUP(C207,Active!C$21:E$969,3,FALSE)</f>
        <v>-3315.9974122466424</v>
      </c>
      <c r="F207" s="19" t="s">
        <v>150</v>
      </c>
      <c r="G207" s="15" t="str">
        <f t="shared" si="22"/>
        <v>39888.4448</v>
      </c>
      <c r="H207" s="52">
        <f t="shared" si="23"/>
        <v>7533</v>
      </c>
      <c r="I207" s="61" t="s">
        <v>396</v>
      </c>
      <c r="J207" s="62" t="s">
        <v>397</v>
      </c>
      <c r="K207" s="61">
        <v>7533</v>
      </c>
      <c r="L207" s="61" t="s">
        <v>398</v>
      </c>
      <c r="M207" s="62" t="s">
        <v>399</v>
      </c>
      <c r="N207" s="62" t="s">
        <v>400</v>
      </c>
      <c r="O207" s="63" t="s">
        <v>401</v>
      </c>
      <c r="P207" s="63" t="s">
        <v>402</v>
      </c>
    </row>
    <row r="208" spans="1:16" ht="13.5" thickBot="1" x14ac:dyDescent="0.25">
      <c r="A208" s="52" t="str">
        <f t="shared" si="18"/>
        <v> BAC 25.332 </v>
      </c>
      <c r="B208" s="19" t="str">
        <f t="shared" si="19"/>
        <v>I</v>
      </c>
      <c r="C208" s="52">
        <f t="shared" si="20"/>
        <v>40183.591399999998</v>
      </c>
      <c r="D208" s="15" t="str">
        <f t="shared" si="21"/>
        <v>vis</v>
      </c>
      <c r="E208" s="60">
        <f>VLOOKUP(C208,Active!C$21:E$969,3,FALSE)</f>
        <v>-3212.9972767029749</v>
      </c>
      <c r="F208" s="19" t="s">
        <v>150</v>
      </c>
      <c r="G208" s="15" t="str">
        <f t="shared" si="22"/>
        <v>40183.5914</v>
      </c>
      <c r="H208" s="52">
        <f t="shared" si="23"/>
        <v>7636</v>
      </c>
      <c r="I208" s="61" t="s">
        <v>403</v>
      </c>
      <c r="J208" s="62" t="s">
        <v>404</v>
      </c>
      <c r="K208" s="61">
        <v>7636</v>
      </c>
      <c r="L208" s="61" t="s">
        <v>405</v>
      </c>
      <c r="M208" s="62" t="s">
        <v>399</v>
      </c>
      <c r="N208" s="62" t="s">
        <v>400</v>
      </c>
      <c r="O208" s="63" t="s">
        <v>401</v>
      </c>
      <c r="P208" s="63" t="s">
        <v>402</v>
      </c>
    </row>
    <row r="209" spans="1:16" ht="13.5" thickBot="1" x14ac:dyDescent="0.25">
      <c r="A209" s="52" t="str">
        <f t="shared" si="18"/>
        <v> BAC 25.332 </v>
      </c>
      <c r="B209" s="19" t="str">
        <f t="shared" si="19"/>
        <v>I</v>
      </c>
      <c r="C209" s="52">
        <f t="shared" si="20"/>
        <v>40229.438300000002</v>
      </c>
      <c r="D209" s="15" t="str">
        <f t="shared" si="21"/>
        <v>vis</v>
      </c>
      <c r="E209" s="60">
        <f>VLOOKUP(C209,Active!C$21:E$969,3,FALSE)</f>
        <v>-3196.9976449462224</v>
      </c>
      <c r="F209" s="19" t="s">
        <v>150</v>
      </c>
      <c r="G209" s="15" t="str">
        <f t="shared" si="22"/>
        <v>40229.4383</v>
      </c>
      <c r="H209" s="52">
        <f t="shared" si="23"/>
        <v>7652</v>
      </c>
      <c r="I209" s="61" t="s">
        <v>406</v>
      </c>
      <c r="J209" s="62" t="s">
        <v>407</v>
      </c>
      <c r="K209" s="61">
        <v>7652</v>
      </c>
      <c r="L209" s="61" t="s">
        <v>408</v>
      </c>
      <c r="M209" s="62" t="s">
        <v>399</v>
      </c>
      <c r="N209" s="62" t="s">
        <v>400</v>
      </c>
      <c r="O209" s="63" t="s">
        <v>401</v>
      </c>
      <c r="P209" s="63" t="s">
        <v>402</v>
      </c>
    </row>
    <row r="210" spans="1:16" ht="13.5" thickBot="1" x14ac:dyDescent="0.25">
      <c r="A210" s="52" t="str">
        <f t="shared" si="18"/>
        <v> BAC 25.332 </v>
      </c>
      <c r="B210" s="19" t="str">
        <f t="shared" si="19"/>
        <v>I</v>
      </c>
      <c r="C210" s="52">
        <f t="shared" si="20"/>
        <v>41765.347600000001</v>
      </c>
      <c r="D210" s="15" t="str">
        <f t="shared" si="21"/>
        <v>vis</v>
      </c>
      <c r="E210" s="60">
        <f>VLOOKUP(C210,Active!C$21:E$969,3,FALSE)</f>
        <v>-2660.9966675242244</v>
      </c>
      <c r="F210" s="19" t="s">
        <v>150</v>
      </c>
      <c r="G210" s="15" t="str">
        <f t="shared" si="22"/>
        <v>41765.3476</v>
      </c>
      <c r="H210" s="52">
        <f t="shared" si="23"/>
        <v>8188</v>
      </c>
      <c r="I210" s="61" t="s">
        <v>413</v>
      </c>
      <c r="J210" s="62" t="s">
        <v>414</v>
      </c>
      <c r="K210" s="61">
        <v>8188</v>
      </c>
      <c r="L210" s="61" t="s">
        <v>415</v>
      </c>
      <c r="M210" s="62" t="s">
        <v>399</v>
      </c>
      <c r="N210" s="62" t="s">
        <v>400</v>
      </c>
      <c r="O210" s="63" t="s">
        <v>401</v>
      </c>
      <c r="P210" s="63" t="s">
        <v>402</v>
      </c>
    </row>
    <row r="211" spans="1:16" ht="13.5" thickBot="1" x14ac:dyDescent="0.25">
      <c r="A211" s="52" t="str">
        <f t="shared" si="18"/>
        <v> HABZ 90 </v>
      </c>
      <c r="B211" s="19" t="str">
        <f t="shared" si="19"/>
        <v>I</v>
      </c>
      <c r="C211" s="52">
        <f t="shared" si="20"/>
        <v>42427.315000000002</v>
      </c>
      <c r="D211" s="15" t="str">
        <f t="shared" si="21"/>
        <v>vis</v>
      </c>
      <c r="E211" s="60">
        <f>VLOOKUP(C211,Active!C$21:E$969,3,FALSE)</f>
        <v>-2429.983564457852</v>
      </c>
      <c r="F211" s="19" t="s">
        <v>150</v>
      </c>
      <c r="G211" s="15" t="str">
        <f t="shared" si="22"/>
        <v>42427.315</v>
      </c>
      <c r="H211" s="52">
        <f t="shared" si="23"/>
        <v>8419</v>
      </c>
      <c r="I211" s="61" t="s">
        <v>433</v>
      </c>
      <c r="J211" s="62" t="s">
        <v>434</v>
      </c>
      <c r="K211" s="61">
        <v>8419</v>
      </c>
      <c r="L211" s="61" t="s">
        <v>435</v>
      </c>
      <c r="M211" s="62" t="s">
        <v>157</v>
      </c>
      <c r="N211" s="62"/>
      <c r="O211" s="63" t="s">
        <v>368</v>
      </c>
      <c r="P211" s="63" t="s">
        <v>369</v>
      </c>
    </row>
    <row r="212" spans="1:16" ht="13.5" thickBot="1" x14ac:dyDescent="0.25">
      <c r="A212" s="52" t="str">
        <f t="shared" si="18"/>
        <v> HABZ 90 </v>
      </c>
      <c r="B212" s="19" t="str">
        <f t="shared" si="19"/>
        <v>I</v>
      </c>
      <c r="C212" s="52">
        <f t="shared" si="20"/>
        <v>43192.372000000003</v>
      </c>
      <c r="D212" s="15" t="str">
        <f t="shared" si="21"/>
        <v>vis</v>
      </c>
      <c r="E212" s="60">
        <f>VLOOKUP(C212,Active!C$21:E$969,3,FALSE)</f>
        <v>-2162.9942964173874</v>
      </c>
      <c r="F212" s="19" t="s">
        <v>150</v>
      </c>
      <c r="G212" s="15" t="str">
        <f t="shared" si="22"/>
        <v>43192.372</v>
      </c>
      <c r="H212" s="52">
        <f t="shared" si="23"/>
        <v>8686</v>
      </c>
      <c r="I212" s="61" t="s">
        <v>459</v>
      </c>
      <c r="J212" s="62" t="s">
        <v>460</v>
      </c>
      <c r="K212" s="61">
        <v>8686</v>
      </c>
      <c r="L212" s="61" t="s">
        <v>263</v>
      </c>
      <c r="M212" s="62" t="s">
        <v>157</v>
      </c>
      <c r="N212" s="62"/>
      <c r="O212" s="63" t="s">
        <v>368</v>
      </c>
      <c r="P212" s="63" t="s">
        <v>369</v>
      </c>
    </row>
    <row r="213" spans="1:16" ht="13.5" thickBot="1" x14ac:dyDescent="0.25">
      <c r="A213" s="52" t="str">
        <f t="shared" si="18"/>
        <v>IBVS 4263 </v>
      </c>
      <c r="B213" s="19" t="str">
        <f t="shared" si="19"/>
        <v>I</v>
      </c>
      <c r="C213" s="52">
        <f t="shared" si="20"/>
        <v>49390.426299999999</v>
      </c>
      <c r="D213" s="15" t="str">
        <f t="shared" si="21"/>
        <v>vis</v>
      </c>
      <c r="E213" s="60">
        <f>VLOOKUP(C213,Active!C$21:E$969,3,FALSE)</f>
        <v>6.9795916123572773E-5</v>
      </c>
      <c r="F213" s="19" t="s">
        <v>150</v>
      </c>
      <c r="G213" s="15" t="str">
        <f t="shared" si="22"/>
        <v>49390.4263</v>
      </c>
      <c r="H213" s="52">
        <f t="shared" si="23"/>
        <v>10849</v>
      </c>
      <c r="I213" s="61" t="s">
        <v>657</v>
      </c>
      <c r="J213" s="62" t="s">
        <v>658</v>
      </c>
      <c r="K213" s="61">
        <v>10849</v>
      </c>
      <c r="L213" s="61" t="s">
        <v>659</v>
      </c>
      <c r="M213" s="62" t="s">
        <v>399</v>
      </c>
      <c r="N213" s="62" t="s">
        <v>660</v>
      </c>
      <c r="O213" s="63" t="s">
        <v>653</v>
      </c>
      <c r="P213" s="64" t="s">
        <v>654</v>
      </c>
    </row>
    <row r="214" spans="1:16" ht="13.5" thickBot="1" x14ac:dyDescent="0.25">
      <c r="A214" s="52" t="str">
        <f t="shared" si="18"/>
        <v>VSB 47 </v>
      </c>
      <c r="B214" s="19" t="str">
        <f t="shared" si="19"/>
        <v>I</v>
      </c>
      <c r="C214" s="52">
        <f t="shared" si="20"/>
        <v>49719.970999999998</v>
      </c>
      <c r="D214" s="15" t="str">
        <f t="shared" si="21"/>
        <v>vis</v>
      </c>
      <c r="E214" s="60">
        <f>VLOOKUP(C214,Active!C$21:E$969,3,FALSE)</f>
        <v>115.00443971817553</v>
      </c>
      <c r="F214" s="19" t="s">
        <v>150</v>
      </c>
      <c r="G214" s="15" t="str">
        <f t="shared" si="22"/>
        <v>49719.971</v>
      </c>
      <c r="H214" s="52">
        <f t="shared" si="23"/>
        <v>10964</v>
      </c>
      <c r="I214" s="61" t="s">
        <v>671</v>
      </c>
      <c r="J214" s="62" t="s">
        <v>672</v>
      </c>
      <c r="K214" s="61">
        <v>10964</v>
      </c>
      <c r="L214" s="61" t="s">
        <v>176</v>
      </c>
      <c r="M214" s="62" t="s">
        <v>171</v>
      </c>
      <c r="N214" s="62"/>
      <c r="O214" s="63" t="s">
        <v>673</v>
      </c>
      <c r="P214" s="64" t="s">
        <v>674</v>
      </c>
    </row>
    <row r="215" spans="1:16" ht="13.5" thickBot="1" x14ac:dyDescent="0.25">
      <c r="A215" s="52" t="str">
        <f t="shared" si="18"/>
        <v> BRNO 32 </v>
      </c>
      <c r="B215" s="19" t="str">
        <f t="shared" si="19"/>
        <v>I</v>
      </c>
      <c r="C215" s="52">
        <f t="shared" si="20"/>
        <v>50095.3609</v>
      </c>
      <c r="D215" s="15" t="str">
        <f t="shared" si="21"/>
        <v>vis</v>
      </c>
      <c r="E215" s="60">
        <f>VLOOKUP(C215,Active!C$21:E$969,3,FALSE)</f>
        <v>246.00784813190629</v>
      </c>
      <c r="F215" s="19" t="s">
        <v>150</v>
      </c>
      <c r="G215" s="15" t="str">
        <f t="shared" si="22"/>
        <v>50095.3609</v>
      </c>
      <c r="H215" s="52">
        <f t="shared" si="23"/>
        <v>11095</v>
      </c>
      <c r="I215" s="61" t="s">
        <v>688</v>
      </c>
      <c r="J215" s="62" t="s">
        <v>689</v>
      </c>
      <c r="K215" s="61">
        <v>11095</v>
      </c>
      <c r="L215" s="61" t="s">
        <v>690</v>
      </c>
      <c r="M215" s="62" t="s">
        <v>171</v>
      </c>
      <c r="N215" s="62"/>
      <c r="O215" s="63" t="s">
        <v>590</v>
      </c>
      <c r="P215" s="63" t="s">
        <v>691</v>
      </c>
    </row>
    <row r="216" spans="1:16" ht="13.5" thickBot="1" x14ac:dyDescent="0.25">
      <c r="A216" s="52" t="str">
        <f t="shared" si="18"/>
        <v> AOEB 9 </v>
      </c>
      <c r="B216" s="19" t="str">
        <f t="shared" si="19"/>
        <v>I</v>
      </c>
      <c r="C216" s="52">
        <f t="shared" si="20"/>
        <v>50109.684999999998</v>
      </c>
      <c r="D216" s="15" t="str">
        <f t="shared" si="21"/>
        <v>vis</v>
      </c>
      <c r="E216" s="60">
        <f>VLOOKUP(C216,Active!C$21:E$969,3,FALSE)</f>
        <v>251.00666648705877</v>
      </c>
      <c r="F216" s="19" t="s">
        <v>150</v>
      </c>
      <c r="G216" s="15" t="str">
        <f t="shared" si="22"/>
        <v>50109.685</v>
      </c>
      <c r="H216" s="52">
        <f t="shared" si="23"/>
        <v>11100</v>
      </c>
      <c r="I216" s="61" t="s">
        <v>692</v>
      </c>
      <c r="J216" s="62" t="s">
        <v>693</v>
      </c>
      <c r="K216" s="61">
        <v>11100</v>
      </c>
      <c r="L216" s="61" t="s">
        <v>429</v>
      </c>
      <c r="M216" s="62" t="s">
        <v>171</v>
      </c>
      <c r="N216" s="62"/>
      <c r="O216" s="63" t="s">
        <v>694</v>
      </c>
      <c r="P216" s="63" t="s">
        <v>695</v>
      </c>
    </row>
    <row r="217" spans="1:16" ht="13.5" thickBot="1" x14ac:dyDescent="0.25">
      <c r="A217" s="52" t="str">
        <f t="shared" si="18"/>
        <v> AOEB 9 </v>
      </c>
      <c r="B217" s="19" t="str">
        <f t="shared" si="19"/>
        <v>I</v>
      </c>
      <c r="C217" s="52">
        <f t="shared" si="20"/>
        <v>50129.726999999999</v>
      </c>
      <c r="D217" s="15" t="str">
        <f t="shared" si="21"/>
        <v>vis</v>
      </c>
      <c r="E217" s="60">
        <f>VLOOKUP(C217,Active!C$21:E$969,3,FALSE)</f>
        <v>258.00091516404274</v>
      </c>
      <c r="F217" s="19" t="s">
        <v>150</v>
      </c>
      <c r="G217" s="15" t="str">
        <f t="shared" si="22"/>
        <v>50129.727</v>
      </c>
      <c r="H217" s="52">
        <f t="shared" si="23"/>
        <v>11107</v>
      </c>
      <c r="I217" s="61" t="s">
        <v>696</v>
      </c>
      <c r="J217" s="62" t="s">
        <v>697</v>
      </c>
      <c r="K217" s="61">
        <v>11107</v>
      </c>
      <c r="L217" s="61" t="s">
        <v>165</v>
      </c>
      <c r="M217" s="62" t="s">
        <v>171</v>
      </c>
      <c r="N217" s="62"/>
      <c r="O217" s="63" t="s">
        <v>641</v>
      </c>
      <c r="P217" s="63" t="s">
        <v>695</v>
      </c>
    </row>
    <row r="218" spans="1:16" ht="13.5" thickBot="1" x14ac:dyDescent="0.25">
      <c r="A218" s="52" t="str">
        <f t="shared" si="18"/>
        <v> AOEB 9 </v>
      </c>
      <c r="B218" s="19" t="str">
        <f t="shared" si="19"/>
        <v>I</v>
      </c>
      <c r="C218" s="52">
        <f t="shared" si="20"/>
        <v>50513.703999999998</v>
      </c>
      <c r="D218" s="15" t="str">
        <f t="shared" si="21"/>
        <v>vis</v>
      </c>
      <c r="E218" s="60">
        <f>VLOOKUP(C218,Active!C$21:E$969,3,FALSE)</f>
        <v>392.00104610117955</v>
      </c>
      <c r="F218" s="19" t="s">
        <v>150</v>
      </c>
      <c r="G218" s="15" t="str">
        <f t="shared" si="22"/>
        <v>50513.704</v>
      </c>
      <c r="H218" s="52">
        <f t="shared" si="23"/>
        <v>11241</v>
      </c>
      <c r="I218" s="61" t="s">
        <v>707</v>
      </c>
      <c r="J218" s="62" t="s">
        <v>708</v>
      </c>
      <c r="K218" s="61">
        <v>11241</v>
      </c>
      <c r="L218" s="61" t="s">
        <v>165</v>
      </c>
      <c r="M218" s="62" t="s">
        <v>171</v>
      </c>
      <c r="N218" s="62"/>
      <c r="O218" s="63" t="s">
        <v>641</v>
      </c>
      <c r="P218" s="63" t="s">
        <v>695</v>
      </c>
    </row>
    <row r="219" spans="1:16" ht="13.5" thickBot="1" x14ac:dyDescent="0.25">
      <c r="A219" s="52" t="str">
        <f t="shared" si="18"/>
        <v> BBS 121 </v>
      </c>
      <c r="B219" s="19" t="str">
        <f t="shared" si="19"/>
        <v>I</v>
      </c>
      <c r="C219" s="52">
        <f t="shared" si="20"/>
        <v>51433.535000000003</v>
      </c>
      <c r="D219" s="15" t="str">
        <f t="shared" si="21"/>
        <v>vis</v>
      </c>
      <c r="E219" s="60">
        <f>VLOOKUP(C219,Active!C$21:E$969,3,FALSE)</f>
        <v>713.00327915169714</v>
      </c>
      <c r="F219" s="19" t="s">
        <v>150</v>
      </c>
      <c r="G219" s="15" t="str">
        <f t="shared" si="22"/>
        <v>51433.535</v>
      </c>
      <c r="H219" s="52">
        <f t="shared" si="23"/>
        <v>11562</v>
      </c>
      <c r="I219" s="61" t="s">
        <v>732</v>
      </c>
      <c r="J219" s="62" t="s">
        <v>733</v>
      </c>
      <c r="K219" s="61">
        <v>11562</v>
      </c>
      <c r="L219" s="61" t="s">
        <v>235</v>
      </c>
      <c r="M219" s="62" t="s">
        <v>171</v>
      </c>
      <c r="N219" s="62"/>
      <c r="O219" s="63" t="s">
        <v>422</v>
      </c>
      <c r="P219" s="63" t="s">
        <v>734</v>
      </c>
    </row>
    <row r="220" spans="1:16" ht="13.5" thickBot="1" x14ac:dyDescent="0.25">
      <c r="A220" s="52" t="str">
        <f t="shared" si="18"/>
        <v> AOEB 9 </v>
      </c>
      <c r="B220" s="19" t="str">
        <f t="shared" si="19"/>
        <v>I</v>
      </c>
      <c r="C220" s="52">
        <f t="shared" si="20"/>
        <v>51536.691800000001</v>
      </c>
      <c r="D220" s="15" t="str">
        <f t="shared" si="21"/>
        <v>vis</v>
      </c>
      <c r="E220" s="60">
        <f>VLOOKUP(C220,Active!C$21:E$969,3,FALSE)</f>
        <v>749.0028955533453</v>
      </c>
      <c r="F220" s="19" t="s">
        <v>150</v>
      </c>
      <c r="G220" s="15" t="str">
        <f t="shared" si="22"/>
        <v>51536.6918</v>
      </c>
      <c r="H220" s="52">
        <f t="shared" si="23"/>
        <v>11598</v>
      </c>
      <c r="I220" s="61" t="s">
        <v>735</v>
      </c>
      <c r="J220" s="62" t="s">
        <v>736</v>
      </c>
      <c r="K220" s="61">
        <v>11598</v>
      </c>
      <c r="L220" s="61" t="s">
        <v>737</v>
      </c>
      <c r="M220" s="62" t="s">
        <v>738</v>
      </c>
      <c r="N220" s="62" t="s">
        <v>739</v>
      </c>
      <c r="O220" s="63" t="s">
        <v>740</v>
      </c>
      <c r="P220" s="63" t="s">
        <v>695</v>
      </c>
    </row>
    <row r="221" spans="1:16" ht="13.5" thickBot="1" x14ac:dyDescent="0.25">
      <c r="A221" s="52" t="str">
        <f t="shared" si="18"/>
        <v> AOEB 9 </v>
      </c>
      <c r="B221" s="19" t="str">
        <f t="shared" si="19"/>
        <v>I</v>
      </c>
      <c r="C221" s="52">
        <f t="shared" si="20"/>
        <v>51579.671999999999</v>
      </c>
      <c r="D221" s="15" t="str">
        <f t="shared" si="21"/>
        <v>vis</v>
      </c>
      <c r="E221" s="60">
        <f>VLOOKUP(C221,Active!C$21:E$969,3,FALSE)</f>
        <v>764.00210755746036</v>
      </c>
      <c r="F221" s="19" t="s">
        <v>150</v>
      </c>
      <c r="G221" s="15" t="str">
        <f t="shared" si="22"/>
        <v>51579.672</v>
      </c>
      <c r="H221" s="52">
        <f t="shared" si="23"/>
        <v>11613</v>
      </c>
      <c r="I221" s="61" t="s">
        <v>741</v>
      </c>
      <c r="J221" s="62" t="s">
        <v>742</v>
      </c>
      <c r="K221" s="61">
        <v>11613</v>
      </c>
      <c r="L221" s="61" t="s">
        <v>216</v>
      </c>
      <c r="M221" s="62" t="s">
        <v>171</v>
      </c>
      <c r="N221" s="62"/>
      <c r="O221" s="63" t="s">
        <v>500</v>
      </c>
      <c r="P221" s="63" t="s">
        <v>695</v>
      </c>
    </row>
    <row r="222" spans="1:16" ht="13.5" thickBot="1" x14ac:dyDescent="0.25">
      <c r="A222" s="52" t="str">
        <f t="shared" si="18"/>
        <v> AOEB 9 </v>
      </c>
      <c r="B222" s="19" t="str">
        <f t="shared" si="19"/>
        <v>I</v>
      </c>
      <c r="C222" s="52">
        <f t="shared" si="20"/>
        <v>51602.601999999999</v>
      </c>
      <c r="D222" s="15" t="str">
        <f t="shared" si="21"/>
        <v>vis</v>
      </c>
      <c r="E222" s="60">
        <f>VLOOKUP(C222,Active!C$21:E$969,3,FALSE)</f>
        <v>772.00420925206345</v>
      </c>
      <c r="F222" s="19" t="s">
        <v>150</v>
      </c>
      <c r="G222" s="15" t="str">
        <f t="shared" si="22"/>
        <v>51602.602</v>
      </c>
      <c r="H222" s="52">
        <f t="shared" si="23"/>
        <v>11621</v>
      </c>
      <c r="I222" s="61" t="s">
        <v>743</v>
      </c>
      <c r="J222" s="62" t="s">
        <v>744</v>
      </c>
      <c r="K222" s="61">
        <v>11621</v>
      </c>
      <c r="L222" s="61" t="s">
        <v>197</v>
      </c>
      <c r="M222" s="62" t="s">
        <v>171</v>
      </c>
      <c r="N222" s="62"/>
      <c r="O222" s="63" t="s">
        <v>500</v>
      </c>
      <c r="P222" s="63" t="s">
        <v>695</v>
      </c>
    </row>
    <row r="223" spans="1:16" ht="13.5" thickBot="1" x14ac:dyDescent="0.25">
      <c r="A223" s="52" t="str">
        <f t="shared" si="18"/>
        <v>IBVS 5040 </v>
      </c>
      <c r="B223" s="19" t="str">
        <f t="shared" si="19"/>
        <v>II</v>
      </c>
      <c r="C223" s="52">
        <f t="shared" si="20"/>
        <v>51609.775999999998</v>
      </c>
      <c r="D223" s="15" t="str">
        <f t="shared" si="21"/>
        <v>vis</v>
      </c>
      <c r="E223" s="60">
        <f>VLOOKUP(C223,Active!C$21:E$969,3,FALSE)</f>
        <v>774.5077887355817</v>
      </c>
      <c r="F223" s="19" t="s">
        <v>150</v>
      </c>
      <c r="G223" s="15" t="str">
        <f t="shared" si="22"/>
        <v>51609.776</v>
      </c>
      <c r="H223" s="52">
        <f t="shared" si="23"/>
        <v>11623.5</v>
      </c>
      <c r="I223" s="61" t="s">
        <v>745</v>
      </c>
      <c r="J223" s="62" t="s">
        <v>746</v>
      </c>
      <c r="K223" s="61">
        <v>11623.5</v>
      </c>
      <c r="L223" s="61" t="s">
        <v>270</v>
      </c>
      <c r="M223" s="62" t="s">
        <v>399</v>
      </c>
      <c r="N223" s="62" t="s">
        <v>400</v>
      </c>
      <c r="O223" s="63" t="s">
        <v>747</v>
      </c>
      <c r="P223" s="64" t="s">
        <v>748</v>
      </c>
    </row>
    <row r="224" spans="1:16" ht="13.5" thickBot="1" x14ac:dyDescent="0.25">
      <c r="A224" s="52" t="str">
        <f t="shared" si="18"/>
        <v> BBS 123 </v>
      </c>
      <c r="B224" s="19" t="str">
        <f t="shared" si="19"/>
        <v>I</v>
      </c>
      <c r="C224" s="52">
        <f t="shared" si="20"/>
        <v>51814.642999999996</v>
      </c>
      <c r="D224" s="15" t="str">
        <f t="shared" si="21"/>
        <v>vis</v>
      </c>
      <c r="E224" s="60">
        <f>VLOOKUP(C224,Active!C$21:E$969,3,FALSE)</f>
        <v>846.0021876831704</v>
      </c>
      <c r="F224" s="19" t="s">
        <v>150</v>
      </c>
      <c r="G224" s="15" t="str">
        <f t="shared" si="22"/>
        <v>51814.643</v>
      </c>
      <c r="H224" s="52">
        <f t="shared" si="23"/>
        <v>11695</v>
      </c>
      <c r="I224" s="61" t="s">
        <v>749</v>
      </c>
      <c r="J224" s="62" t="s">
        <v>750</v>
      </c>
      <c r="K224" s="61">
        <v>11695</v>
      </c>
      <c r="L224" s="61" t="s">
        <v>216</v>
      </c>
      <c r="M224" s="62" t="s">
        <v>171</v>
      </c>
      <c r="N224" s="62"/>
      <c r="O224" s="63" t="s">
        <v>422</v>
      </c>
      <c r="P224" s="63" t="s">
        <v>751</v>
      </c>
    </row>
    <row r="225" spans="1:16" ht="13.5" thickBot="1" x14ac:dyDescent="0.25">
      <c r="A225" s="52" t="str">
        <f t="shared" si="18"/>
        <v> AOEB 9 </v>
      </c>
      <c r="B225" s="19" t="str">
        <f t="shared" si="19"/>
        <v>I</v>
      </c>
      <c r="C225" s="52">
        <f t="shared" si="20"/>
        <v>51874.815999999999</v>
      </c>
      <c r="D225" s="15" t="str">
        <f t="shared" si="21"/>
        <v>vis</v>
      </c>
      <c r="E225" s="60">
        <f>VLOOKUP(C225,Active!C$21:E$969,3,FALSE)</f>
        <v>867.00133575422853</v>
      </c>
      <c r="F225" s="19" t="s">
        <v>150</v>
      </c>
      <c r="G225" s="15" t="str">
        <f t="shared" si="22"/>
        <v>51874.816</v>
      </c>
      <c r="H225" s="52">
        <f t="shared" si="23"/>
        <v>11716</v>
      </c>
      <c r="I225" s="61" t="s">
        <v>752</v>
      </c>
      <c r="J225" s="62" t="s">
        <v>753</v>
      </c>
      <c r="K225" s="61">
        <v>11716</v>
      </c>
      <c r="L225" s="61" t="s">
        <v>468</v>
      </c>
      <c r="M225" s="62" t="s">
        <v>171</v>
      </c>
      <c r="N225" s="62"/>
      <c r="O225" s="63" t="s">
        <v>641</v>
      </c>
      <c r="P225" s="63" t="s">
        <v>695</v>
      </c>
    </row>
    <row r="226" spans="1:16" ht="13.5" thickBot="1" x14ac:dyDescent="0.25">
      <c r="A226" s="52" t="str">
        <f t="shared" si="18"/>
        <v> BBS 124 </v>
      </c>
      <c r="B226" s="19" t="str">
        <f t="shared" si="19"/>
        <v>I</v>
      </c>
      <c r="C226" s="52">
        <f t="shared" si="20"/>
        <v>51877.686999999998</v>
      </c>
      <c r="D226" s="15" t="str">
        <f t="shared" si="21"/>
        <v>vis</v>
      </c>
      <c r="E226" s="60">
        <f>VLOOKUP(C226,Active!C$21:E$969,3,FALSE)</f>
        <v>868.00325611904316</v>
      </c>
      <c r="F226" s="19" t="s">
        <v>150</v>
      </c>
      <c r="G226" s="15" t="str">
        <f t="shared" si="22"/>
        <v>51877.687</v>
      </c>
      <c r="H226" s="52">
        <f t="shared" si="23"/>
        <v>11717</v>
      </c>
      <c r="I226" s="61" t="s">
        <v>754</v>
      </c>
      <c r="J226" s="62" t="s">
        <v>755</v>
      </c>
      <c r="K226" s="61">
        <v>11717</v>
      </c>
      <c r="L226" s="61" t="s">
        <v>235</v>
      </c>
      <c r="M226" s="62" t="s">
        <v>171</v>
      </c>
      <c r="N226" s="62"/>
      <c r="O226" s="63" t="s">
        <v>422</v>
      </c>
      <c r="P226" s="63" t="s">
        <v>756</v>
      </c>
    </row>
    <row r="227" spans="1:16" ht="13.5" thickBot="1" x14ac:dyDescent="0.25">
      <c r="A227" s="52" t="str">
        <f t="shared" si="18"/>
        <v> AOEB 9 </v>
      </c>
      <c r="B227" s="19" t="str">
        <f t="shared" si="19"/>
        <v>I</v>
      </c>
      <c r="C227" s="52">
        <f t="shared" si="20"/>
        <v>51940.726999999999</v>
      </c>
      <c r="D227" s="15" t="str">
        <f t="shared" si="21"/>
        <v>vis</v>
      </c>
      <c r="E227" s="60">
        <f>VLOOKUP(C227,Active!C$21:E$969,3,FALSE)</f>
        <v>890.00292863660866</v>
      </c>
      <c r="F227" s="19" t="s">
        <v>150</v>
      </c>
      <c r="G227" s="15" t="str">
        <f t="shared" si="22"/>
        <v>51940.727</v>
      </c>
      <c r="H227" s="52">
        <f t="shared" si="23"/>
        <v>11739</v>
      </c>
      <c r="I227" s="61" t="s">
        <v>757</v>
      </c>
      <c r="J227" s="62" t="s">
        <v>758</v>
      </c>
      <c r="K227" s="61">
        <v>11739</v>
      </c>
      <c r="L227" s="61" t="s">
        <v>483</v>
      </c>
      <c r="M227" s="62" t="s">
        <v>171</v>
      </c>
      <c r="N227" s="62"/>
      <c r="O227" s="63" t="s">
        <v>641</v>
      </c>
      <c r="P227" s="63" t="s">
        <v>695</v>
      </c>
    </row>
    <row r="228" spans="1:16" ht="13.5" thickBot="1" x14ac:dyDescent="0.25">
      <c r="A228" s="52" t="str">
        <f t="shared" si="18"/>
        <v> AOEB 9 </v>
      </c>
      <c r="B228" s="19" t="str">
        <f t="shared" si="19"/>
        <v>I</v>
      </c>
      <c r="C228" s="52">
        <f t="shared" si="20"/>
        <v>51983.707000000002</v>
      </c>
      <c r="D228" s="15" t="str">
        <f t="shared" si="21"/>
        <v>vis</v>
      </c>
      <c r="E228" s="60">
        <f>VLOOKUP(C228,Active!C$21:E$969,3,FALSE)</f>
        <v>905.00207084481019</v>
      </c>
      <c r="F228" s="19" t="s">
        <v>150</v>
      </c>
      <c r="G228" s="15" t="str">
        <f t="shared" si="22"/>
        <v>51983.707</v>
      </c>
      <c r="H228" s="52">
        <f t="shared" si="23"/>
        <v>11754</v>
      </c>
      <c r="I228" s="61" t="s">
        <v>759</v>
      </c>
      <c r="J228" s="62" t="s">
        <v>760</v>
      </c>
      <c r="K228" s="61">
        <v>11754</v>
      </c>
      <c r="L228" s="61" t="s">
        <v>216</v>
      </c>
      <c r="M228" s="62" t="s">
        <v>171</v>
      </c>
      <c r="N228" s="62"/>
      <c r="O228" s="63" t="s">
        <v>641</v>
      </c>
      <c r="P228" s="63" t="s">
        <v>695</v>
      </c>
    </row>
    <row r="229" spans="1:16" ht="13.5" thickBot="1" x14ac:dyDescent="0.25">
      <c r="A229" s="52" t="str">
        <f t="shared" si="18"/>
        <v> BBS 127 </v>
      </c>
      <c r="B229" s="19" t="str">
        <f t="shared" si="19"/>
        <v>I</v>
      </c>
      <c r="C229" s="52">
        <f t="shared" si="20"/>
        <v>52224.411</v>
      </c>
      <c r="D229" s="15" t="str">
        <f t="shared" si="21"/>
        <v>vis</v>
      </c>
      <c r="E229" s="60">
        <f>VLOOKUP(C229,Active!C$21:E$969,3,FALSE)</f>
        <v>989.00285088395935</v>
      </c>
      <c r="F229" s="19" t="s">
        <v>150</v>
      </c>
      <c r="G229" s="15" t="str">
        <f t="shared" si="22"/>
        <v>52224.411</v>
      </c>
      <c r="H229" s="52">
        <f t="shared" si="23"/>
        <v>11838</v>
      </c>
      <c r="I229" s="61" t="s">
        <v>761</v>
      </c>
      <c r="J229" s="62" t="s">
        <v>762</v>
      </c>
      <c r="K229" s="61">
        <v>11838</v>
      </c>
      <c r="L229" s="61" t="s">
        <v>483</v>
      </c>
      <c r="M229" s="62" t="s">
        <v>171</v>
      </c>
      <c r="N229" s="62"/>
      <c r="O229" s="63" t="s">
        <v>422</v>
      </c>
      <c r="P229" s="63" t="s">
        <v>763</v>
      </c>
    </row>
    <row r="230" spans="1:16" ht="13.5" thickBot="1" x14ac:dyDescent="0.25">
      <c r="A230" s="52" t="str">
        <f t="shared" si="18"/>
        <v>BAVM 154 </v>
      </c>
      <c r="B230" s="19" t="str">
        <f t="shared" si="19"/>
        <v>I</v>
      </c>
      <c r="C230" s="52">
        <f t="shared" si="20"/>
        <v>52290.315000000002</v>
      </c>
      <c r="D230" s="15" t="str">
        <f t="shared" si="21"/>
        <v>vis</v>
      </c>
      <c r="E230" s="60">
        <f>VLOOKUP(C230,Active!C$21:E$969,3,FALSE)</f>
        <v>1012.002000909303</v>
      </c>
      <c r="F230" s="19" t="s">
        <v>150</v>
      </c>
      <c r="G230" s="15" t="str">
        <f t="shared" si="22"/>
        <v>52290.315</v>
      </c>
      <c r="H230" s="52">
        <f t="shared" si="23"/>
        <v>11861</v>
      </c>
      <c r="I230" s="61" t="s">
        <v>768</v>
      </c>
      <c r="J230" s="62" t="s">
        <v>769</v>
      </c>
      <c r="K230" s="61">
        <v>11861</v>
      </c>
      <c r="L230" s="61" t="s">
        <v>216</v>
      </c>
      <c r="M230" s="62" t="s">
        <v>171</v>
      </c>
      <c r="N230" s="62"/>
      <c r="O230" s="63" t="s">
        <v>700</v>
      </c>
      <c r="P230" s="64" t="s">
        <v>770</v>
      </c>
    </row>
    <row r="231" spans="1:16" ht="13.5" thickBot="1" x14ac:dyDescent="0.25">
      <c r="A231" s="52" t="str">
        <f t="shared" si="18"/>
        <v> AOEB 9 </v>
      </c>
      <c r="B231" s="19" t="str">
        <f t="shared" si="19"/>
        <v>I</v>
      </c>
      <c r="C231" s="52">
        <f t="shared" si="20"/>
        <v>52731.605000000003</v>
      </c>
      <c r="D231" s="15" t="str">
        <f t="shared" si="21"/>
        <v>vis</v>
      </c>
      <c r="E231" s="60">
        <f>VLOOKUP(C231,Active!C$21:E$969,3,FALSE)</f>
        <v>1166.0031983280271</v>
      </c>
      <c r="F231" s="19" t="s">
        <v>150</v>
      </c>
      <c r="G231" s="15" t="str">
        <f t="shared" si="22"/>
        <v>52731.6050</v>
      </c>
      <c r="H231" s="52">
        <f t="shared" si="23"/>
        <v>12015</v>
      </c>
      <c r="I231" s="61" t="s">
        <v>779</v>
      </c>
      <c r="J231" s="62" t="s">
        <v>780</v>
      </c>
      <c r="K231" s="61">
        <v>12015</v>
      </c>
      <c r="L231" s="61" t="s">
        <v>773</v>
      </c>
      <c r="M231" s="62" t="s">
        <v>738</v>
      </c>
      <c r="N231" s="62" t="s">
        <v>739</v>
      </c>
      <c r="O231" s="63" t="s">
        <v>500</v>
      </c>
      <c r="P231" s="63" t="s">
        <v>695</v>
      </c>
    </row>
    <row r="232" spans="1:16" ht="13.5" thickBot="1" x14ac:dyDescent="0.25">
      <c r="A232" s="52" t="str">
        <f t="shared" si="18"/>
        <v> AOEB 12 </v>
      </c>
      <c r="B232" s="19" t="str">
        <f t="shared" si="19"/>
        <v>I</v>
      </c>
      <c r="C232" s="52">
        <f t="shared" si="20"/>
        <v>54069.791400000002</v>
      </c>
      <c r="D232" s="15" t="str">
        <f t="shared" si="21"/>
        <v>vis</v>
      </c>
      <c r="E232" s="60">
        <f>VLOOKUP(C232,Active!C$21:E$969,3,FALSE)</f>
        <v>1633.0029217966101</v>
      </c>
      <c r="F232" s="19" t="s">
        <v>150</v>
      </c>
      <c r="G232" s="15" t="str">
        <f t="shared" si="22"/>
        <v>54069.7914</v>
      </c>
      <c r="H232" s="52">
        <f t="shared" si="23"/>
        <v>12482</v>
      </c>
      <c r="I232" s="61" t="s">
        <v>787</v>
      </c>
      <c r="J232" s="62" t="s">
        <v>788</v>
      </c>
      <c r="K232" s="61">
        <v>12482</v>
      </c>
      <c r="L232" s="61" t="s">
        <v>737</v>
      </c>
      <c r="M232" s="62" t="s">
        <v>738</v>
      </c>
      <c r="N232" s="62" t="s">
        <v>739</v>
      </c>
      <c r="O232" s="63" t="s">
        <v>789</v>
      </c>
      <c r="P232" s="63" t="s">
        <v>790</v>
      </c>
    </row>
    <row r="233" spans="1:16" ht="13.5" thickBot="1" x14ac:dyDescent="0.25">
      <c r="A233" s="52" t="str">
        <f t="shared" si="18"/>
        <v> AOEB 12 </v>
      </c>
      <c r="B233" s="19" t="str">
        <f t="shared" si="19"/>
        <v>I</v>
      </c>
      <c r="C233" s="52">
        <f t="shared" si="20"/>
        <v>54135.698700000001</v>
      </c>
      <c r="D233" s="15" t="str">
        <f t="shared" si="21"/>
        <v>vis</v>
      </c>
      <c r="E233" s="60">
        <f>VLOOKUP(C233,Active!C$21:E$969,3,FALSE)</f>
        <v>1656.0032234545556</v>
      </c>
      <c r="F233" s="19" t="s">
        <v>150</v>
      </c>
      <c r="G233" s="15" t="str">
        <f t="shared" si="22"/>
        <v>54135.6987</v>
      </c>
      <c r="H233" s="52">
        <f t="shared" si="23"/>
        <v>12505</v>
      </c>
      <c r="I233" s="61" t="s">
        <v>791</v>
      </c>
      <c r="J233" s="62" t="s">
        <v>792</v>
      </c>
      <c r="K233" s="61">
        <v>12505</v>
      </c>
      <c r="L233" s="61" t="s">
        <v>793</v>
      </c>
      <c r="M233" s="62" t="s">
        <v>738</v>
      </c>
      <c r="N233" s="62" t="s">
        <v>739</v>
      </c>
      <c r="O233" s="63" t="s">
        <v>500</v>
      </c>
      <c r="P233" s="63" t="s">
        <v>790</v>
      </c>
    </row>
    <row r="234" spans="1:16" ht="13.5" thickBot="1" x14ac:dyDescent="0.25">
      <c r="A234" s="52" t="str">
        <f t="shared" si="18"/>
        <v>VSB 53 </v>
      </c>
      <c r="B234" s="19" t="str">
        <f t="shared" si="19"/>
        <v>I</v>
      </c>
      <c r="C234" s="52">
        <f t="shared" si="20"/>
        <v>55599.963199999998</v>
      </c>
      <c r="D234" s="15" t="str">
        <f t="shared" si="21"/>
        <v>vis</v>
      </c>
      <c r="E234" s="60">
        <f>VLOOKUP(C234,Active!C$21:E$969,3,FALSE)</f>
        <v>2167.0016288970728</v>
      </c>
      <c r="F234" s="19" t="s">
        <v>150</v>
      </c>
      <c r="G234" s="15" t="str">
        <f t="shared" si="22"/>
        <v>55599.9632</v>
      </c>
      <c r="H234" s="52">
        <f t="shared" si="23"/>
        <v>13016</v>
      </c>
      <c r="I234" s="61" t="s">
        <v>828</v>
      </c>
      <c r="J234" s="62" t="s">
        <v>829</v>
      </c>
      <c r="K234" s="61" t="s">
        <v>830</v>
      </c>
      <c r="L234" s="61" t="s">
        <v>831</v>
      </c>
      <c r="M234" s="62" t="s">
        <v>738</v>
      </c>
      <c r="N234" s="62" t="s">
        <v>832</v>
      </c>
      <c r="O234" s="63" t="s">
        <v>833</v>
      </c>
      <c r="P234" s="64" t="s">
        <v>834</v>
      </c>
    </row>
    <row r="235" spans="1:16" ht="13.5" thickBot="1" x14ac:dyDescent="0.25">
      <c r="A235" s="52" t="str">
        <f t="shared" si="18"/>
        <v> JAAVSO 41;122 </v>
      </c>
      <c r="B235" s="19" t="str">
        <f t="shared" si="19"/>
        <v>I</v>
      </c>
      <c r="C235" s="52">
        <f t="shared" si="20"/>
        <v>56221.7814</v>
      </c>
      <c r="D235" s="15" t="str">
        <f t="shared" si="21"/>
        <v>vis</v>
      </c>
      <c r="E235" s="60">
        <f>VLOOKUP(C235,Active!C$21:E$969,3,FALSE)</f>
        <v>2384.0034811410746</v>
      </c>
      <c r="F235" s="19" t="s">
        <v>150</v>
      </c>
      <c r="G235" s="15" t="str">
        <f t="shared" si="22"/>
        <v>56221.7814</v>
      </c>
      <c r="H235" s="52">
        <f t="shared" si="23"/>
        <v>13233</v>
      </c>
      <c r="I235" s="61" t="s">
        <v>840</v>
      </c>
      <c r="J235" s="62" t="s">
        <v>841</v>
      </c>
      <c r="K235" s="61" t="s">
        <v>842</v>
      </c>
      <c r="L235" s="61" t="s">
        <v>838</v>
      </c>
      <c r="M235" s="62" t="s">
        <v>738</v>
      </c>
      <c r="N235" s="62" t="s">
        <v>150</v>
      </c>
      <c r="O235" s="63" t="s">
        <v>843</v>
      </c>
      <c r="P235" s="63" t="s">
        <v>839</v>
      </c>
    </row>
    <row r="236" spans="1:16" ht="13.5" thickBot="1" x14ac:dyDescent="0.25">
      <c r="A236" s="52" t="str">
        <f t="shared" si="18"/>
        <v>VSB 59 </v>
      </c>
      <c r="B236" s="19" t="str">
        <f t="shared" si="19"/>
        <v>I</v>
      </c>
      <c r="C236" s="52">
        <f t="shared" si="20"/>
        <v>56660.201999999997</v>
      </c>
      <c r="D236" s="15" t="str">
        <f t="shared" si="21"/>
        <v>vis</v>
      </c>
      <c r="E236" s="60">
        <f>VLOOKUP(C236,Active!C$21:E$969,3,FALSE)</f>
        <v>2537.0033165623058</v>
      </c>
      <c r="F236" s="19" t="s">
        <v>150</v>
      </c>
      <c r="G236" s="15" t="str">
        <f t="shared" si="22"/>
        <v>56660.2020</v>
      </c>
      <c r="H236" s="52">
        <f t="shared" si="23"/>
        <v>13386</v>
      </c>
      <c r="I236" s="61" t="s">
        <v>844</v>
      </c>
      <c r="J236" s="62" t="s">
        <v>845</v>
      </c>
      <c r="K236" s="61" t="s">
        <v>846</v>
      </c>
      <c r="L236" s="61" t="s">
        <v>415</v>
      </c>
      <c r="M236" s="62" t="s">
        <v>738</v>
      </c>
      <c r="N236" s="62" t="s">
        <v>847</v>
      </c>
      <c r="O236" s="63" t="s">
        <v>848</v>
      </c>
      <c r="P236" s="64" t="s">
        <v>849</v>
      </c>
    </row>
    <row r="237" spans="1:16" x14ac:dyDescent="0.2">
      <c r="B237" s="19"/>
      <c r="E237" s="60"/>
      <c r="F237" s="19"/>
    </row>
    <row r="238" spans="1:16" x14ac:dyDescent="0.2">
      <c r="B238" s="19"/>
      <c r="E238" s="60"/>
      <c r="F238" s="19"/>
    </row>
    <row r="239" spans="1:16" x14ac:dyDescent="0.2">
      <c r="B239" s="19"/>
      <c r="E239" s="60"/>
      <c r="F239" s="19"/>
    </row>
    <row r="240" spans="1:16" x14ac:dyDescent="0.2">
      <c r="B240" s="19"/>
      <c r="E240" s="60"/>
      <c r="F240" s="19"/>
    </row>
    <row r="241" spans="2:6" x14ac:dyDescent="0.2">
      <c r="B241" s="19"/>
      <c r="E241" s="60"/>
      <c r="F241" s="19"/>
    </row>
    <row r="242" spans="2:6" x14ac:dyDescent="0.2">
      <c r="B242" s="19"/>
      <c r="E242" s="60"/>
      <c r="F242" s="19"/>
    </row>
    <row r="243" spans="2:6" x14ac:dyDescent="0.2">
      <c r="B243" s="19"/>
      <c r="E243" s="60"/>
      <c r="F243" s="19"/>
    </row>
    <row r="244" spans="2:6" x14ac:dyDescent="0.2">
      <c r="B244" s="19"/>
      <c r="E244" s="60"/>
      <c r="F244" s="19"/>
    </row>
    <row r="245" spans="2:6" x14ac:dyDescent="0.2">
      <c r="B245" s="19"/>
      <c r="E245" s="60"/>
      <c r="F245" s="19"/>
    </row>
    <row r="246" spans="2:6" x14ac:dyDescent="0.2">
      <c r="B246" s="19"/>
      <c r="E246" s="60"/>
      <c r="F246" s="19"/>
    </row>
    <row r="247" spans="2:6" x14ac:dyDescent="0.2">
      <c r="B247" s="19"/>
      <c r="E247" s="60"/>
      <c r="F247" s="19"/>
    </row>
    <row r="248" spans="2:6" x14ac:dyDescent="0.2">
      <c r="B248" s="19"/>
      <c r="E248" s="60"/>
      <c r="F248" s="19"/>
    </row>
    <row r="249" spans="2:6" x14ac:dyDescent="0.2">
      <c r="B249" s="19"/>
      <c r="E249" s="60"/>
      <c r="F249" s="19"/>
    </row>
    <row r="250" spans="2:6" x14ac:dyDescent="0.2">
      <c r="B250" s="19"/>
      <c r="E250" s="60"/>
      <c r="F250" s="19"/>
    </row>
    <row r="251" spans="2:6" x14ac:dyDescent="0.2">
      <c r="B251" s="19"/>
      <c r="E251" s="60"/>
      <c r="F251" s="19"/>
    </row>
    <row r="252" spans="2:6" x14ac:dyDescent="0.2">
      <c r="B252" s="19"/>
      <c r="E252" s="60"/>
      <c r="F252" s="19"/>
    </row>
    <row r="253" spans="2:6" x14ac:dyDescent="0.2">
      <c r="B253" s="19"/>
      <c r="E253" s="60"/>
      <c r="F253" s="19"/>
    </row>
    <row r="254" spans="2:6" x14ac:dyDescent="0.2">
      <c r="B254" s="19"/>
      <c r="E254" s="60"/>
      <c r="F254" s="19"/>
    </row>
    <row r="255" spans="2:6" x14ac:dyDescent="0.2">
      <c r="B255" s="19"/>
      <c r="E255" s="60"/>
      <c r="F255" s="19"/>
    </row>
    <row r="256" spans="2:6" x14ac:dyDescent="0.2">
      <c r="B256" s="19"/>
      <c r="E256" s="60"/>
      <c r="F256" s="19"/>
    </row>
    <row r="257" spans="2:6" x14ac:dyDescent="0.2">
      <c r="B257" s="19"/>
      <c r="E257" s="60"/>
      <c r="F257" s="19"/>
    </row>
    <row r="258" spans="2:6" x14ac:dyDescent="0.2">
      <c r="B258" s="19"/>
      <c r="E258" s="60"/>
      <c r="F258" s="19"/>
    </row>
    <row r="259" spans="2:6" x14ac:dyDescent="0.2">
      <c r="B259" s="19"/>
      <c r="E259" s="60"/>
      <c r="F259" s="19"/>
    </row>
    <row r="260" spans="2:6" x14ac:dyDescent="0.2">
      <c r="B260" s="19"/>
      <c r="E260" s="60"/>
      <c r="F260" s="19"/>
    </row>
    <row r="261" spans="2:6" x14ac:dyDescent="0.2">
      <c r="B261" s="19"/>
      <c r="E261" s="60"/>
      <c r="F261" s="19"/>
    </row>
    <row r="262" spans="2:6" x14ac:dyDescent="0.2">
      <c r="B262" s="19"/>
      <c r="E262" s="60"/>
      <c r="F262" s="19"/>
    </row>
    <row r="263" spans="2:6" x14ac:dyDescent="0.2">
      <c r="B263" s="19"/>
      <c r="E263" s="60"/>
      <c r="F263" s="19"/>
    </row>
    <row r="264" spans="2:6" x14ac:dyDescent="0.2">
      <c r="B264" s="19"/>
      <c r="E264" s="60"/>
      <c r="F264" s="19"/>
    </row>
    <row r="265" spans="2:6" x14ac:dyDescent="0.2">
      <c r="B265" s="19"/>
      <c r="E265" s="60"/>
      <c r="F265" s="19"/>
    </row>
    <row r="266" spans="2:6" x14ac:dyDescent="0.2">
      <c r="B266" s="19"/>
      <c r="E266" s="60"/>
      <c r="F266" s="19"/>
    </row>
    <row r="267" spans="2:6" x14ac:dyDescent="0.2">
      <c r="B267" s="19"/>
      <c r="E267" s="60"/>
      <c r="F267" s="19"/>
    </row>
    <row r="268" spans="2:6" x14ac:dyDescent="0.2">
      <c r="B268" s="19"/>
      <c r="E268" s="60"/>
      <c r="F268" s="19"/>
    </row>
    <row r="269" spans="2:6" x14ac:dyDescent="0.2">
      <c r="B269" s="19"/>
      <c r="E269" s="60"/>
      <c r="F269" s="19"/>
    </row>
    <row r="270" spans="2:6" x14ac:dyDescent="0.2">
      <c r="B270" s="19"/>
      <c r="E270" s="60"/>
      <c r="F270" s="19"/>
    </row>
    <row r="271" spans="2:6" x14ac:dyDescent="0.2">
      <c r="B271" s="19"/>
      <c r="E271" s="60"/>
      <c r="F271" s="19"/>
    </row>
    <row r="272" spans="2:6" x14ac:dyDescent="0.2">
      <c r="B272" s="19"/>
      <c r="E272" s="60"/>
      <c r="F272" s="19"/>
    </row>
    <row r="273" spans="2:6" x14ac:dyDescent="0.2">
      <c r="B273" s="19"/>
      <c r="E273" s="60"/>
      <c r="F273" s="19"/>
    </row>
    <row r="274" spans="2:6" x14ac:dyDescent="0.2">
      <c r="B274" s="19"/>
      <c r="E274" s="60"/>
      <c r="F274" s="19"/>
    </row>
    <row r="275" spans="2:6" x14ac:dyDescent="0.2">
      <c r="B275" s="19"/>
      <c r="E275" s="60"/>
      <c r="F275" s="19"/>
    </row>
    <row r="276" spans="2:6" x14ac:dyDescent="0.2">
      <c r="B276" s="19"/>
      <c r="E276" s="60"/>
      <c r="F276" s="19"/>
    </row>
    <row r="277" spans="2:6" x14ac:dyDescent="0.2">
      <c r="B277" s="19"/>
      <c r="E277" s="60"/>
      <c r="F277" s="19"/>
    </row>
    <row r="278" spans="2:6" x14ac:dyDescent="0.2">
      <c r="B278" s="19"/>
      <c r="E278" s="60"/>
      <c r="F278" s="19"/>
    </row>
    <row r="279" spans="2:6" x14ac:dyDescent="0.2">
      <c r="B279" s="19"/>
      <c r="E279" s="60"/>
      <c r="F279" s="19"/>
    </row>
    <row r="280" spans="2:6" x14ac:dyDescent="0.2">
      <c r="B280" s="19"/>
      <c r="E280" s="60"/>
      <c r="F280" s="19"/>
    </row>
    <row r="281" spans="2:6" x14ac:dyDescent="0.2">
      <c r="B281" s="19"/>
      <c r="E281" s="60"/>
      <c r="F281" s="19"/>
    </row>
    <row r="282" spans="2:6" x14ac:dyDescent="0.2">
      <c r="B282" s="19"/>
      <c r="E282" s="60"/>
      <c r="F282" s="19"/>
    </row>
    <row r="283" spans="2:6" x14ac:dyDescent="0.2">
      <c r="B283" s="19"/>
      <c r="E283" s="60"/>
      <c r="F283" s="19"/>
    </row>
    <row r="284" spans="2:6" x14ac:dyDescent="0.2">
      <c r="B284" s="19"/>
      <c r="E284" s="60"/>
      <c r="F284" s="19"/>
    </row>
    <row r="285" spans="2:6" x14ac:dyDescent="0.2">
      <c r="B285" s="19"/>
      <c r="E285" s="60"/>
      <c r="F285" s="19"/>
    </row>
    <row r="286" spans="2:6" x14ac:dyDescent="0.2">
      <c r="B286" s="19"/>
      <c r="E286" s="60"/>
      <c r="F286" s="19"/>
    </row>
    <row r="287" spans="2:6" x14ac:dyDescent="0.2">
      <c r="B287" s="19"/>
      <c r="E287" s="60"/>
      <c r="F287" s="19"/>
    </row>
    <row r="288" spans="2:6" x14ac:dyDescent="0.2">
      <c r="B288" s="19"/>
      <c r="E288" s="60"/>
      <c r="F288" s="19"/>
    </row>
    <row r="289" spans="2:6" x14ac:dyDescent="0.2">
      <c r="B289" s="19"/>
      <c r="E289" s="60"/>
      <c r="F289" s="19"/>
    </row>
    <row r="290" spans="2:6" x14ac:dyDescent="0.2">
      <c r="B290" s="19"/>
      <c r="E290" s="60"/>
      <c r="F290" s="19"/>
    </row>
    <row r="291" spans="2:6" x14ac:dyDescent="0.2">
      <c r="B291" s="19"/>
      <c r="E291" s="60"/>
      <c r="F291" s="19"/>
    </row>
    <row r="292" spans="2:6" x14ac:dyDescent="0.2">
      <c r="B292" s="19"/>
      <c r="E292" s="60"/>
      <c r="F292" s="19"/>
    </row>
    <row r="293" spans="2:6" x14ac:dyDescent="0.2">
      <c r="B293" s="19"/>
      <c r="E293" s="60"/>
      <c r="F293" s="19"/>
    </row>
    <row r="294" spans="2:6" x14ac:dyDescent="0.2">
      <c r="B294" s="19"/>
      <c r="E294" s="60"/>
      <c r="F294" s="19"/>
    </row>
    <row r="295" spans="2:6" x14ac:dyDescent="0.2">
      <c r="B295" s="19"/>
      <c r="E295" s="60"/>
      <c r="F295" s="19"/>
    </row>
    <row r="296" spans="2:6" x14ac:dyDescent="0.2">
      <c r="B296" s="19"/>
      <c r="E296" s="60"/>
      <c r="F296" s="19"/>
    </row>
    <row r="297" spans="2:6" x14ac:dyDescent="0.2">
      <c r="B297" s="19"/>
      <c r="E297" s="60"/>
      <c r="F297" s="19"/>
    </row>
    <row r="298" spans="2:6" x14ac:dyDescent="0.2">
      <c r="B298" s="19"/>
      <c r="E298" s="60"/>
      <c r="F298" s="19"/>
    </row>
    <row r="299" spans="2:6" x14ac:dyDescent="0.2">
      <c r="B299" s="19"/>
      <c r="E299" s="60"/>
      <c r="F299" s="19"/>
    </row>
    <row r="300" spans="2:6" x14ac:dyDescent="0.2">
      <c r="B300" s="19"/>
      <c r="E300" s="60"/>
      <c r="F300" s="19"/>
    </row>
    <row r="301" spans="2:6" x14ac:dyDescent="0.2">
      <c r="B301" s="19"/>
      <c r="E301" s="60"/>
      <c r="F301" s="19"/>
    </row>
    <row r="302" spans="2:6" x14ac:dyDescent="0.2">
      <c r="B302" s="19"/>
      <c r="E302" s="60"/>
      <c r="F302" s="19"/>
    </row>
    <row r="303" spans="2:6" x14ac:dyDescent="0.2">
      <c r="B303" s="19"/>
      <c r="E303" s="60"/>
      <c r="F303" s="19"/>
    </row>
    <row r="304" spans="2:6" x14ac:dyDescent="0.2">
      <c r="B304" s="19"/>
      <c r="E304" s="60"/>
      <c r="F304" s="19"/>
    </row>
    <row r="305" spans="2:6" x14ac:dyDescent="0.2">
      <c r="B305" s="19"/>
      <c r="E305" s="60"/>
      <c r="F305" s="19"/>
    </row>
    <row r="306" spans="2:6" x14ac:dyDescent="0.2">
      <c r="B306" s="19"/>
      <c r="E306" s="60"/>
      <c r="F306" s="19"/>
    </row>
    <row r="307" spans="2:6" x14ac:dyDescent="0.2">
      <c r="B307" s="19"/>
      <c r="E307" s="60"/>
      <c r="F307" s="19"/>
    </row>
    <row r="308" spans="2:6" x14ac:dyDescent="0.2">
      <c r="B308" s="19"/>
      <c r="E308" s="60"/>
      <c r="F308" s="19"/>
    </row>
    <row r="309" spans="2:6" x14ac:dyDescent="0.2">
      <c r="B309" s="19"/>
      <c r="E309" s="60"/>
      <c r="F309" s="19"/>
    </row>
    <row r="310" spans="2:6" x14ac:dyDescent="0.2">
      <c r="B310" s="19"/>
      <c r="E310" s="60"/>
      <c r="F310" s="19"/>
    </row>
    <row r="311" spans="2:6" x14ac:dyDescent="0.2">
      <c r="B311" s="19"/>
      <c r="E311" s="60"/>
      <c r="F311" s="19"/>
    </row>
    <row r="312" spans="2:6" x14ac:dyDescent="0.2">
      <c r="B312" s="19"/>
      <c r="E312" s="60"/>
      <c r="F312" s="19"/>
    </row>
    <row r="313" spans="2:6" x14ac:dyDescent="0.2">
      <c r="B313" s="19"/>
      <c r="E313" s="60"/>
      <c r="F313" s="19"/>
    </row>
    <row r="314" spans="2:6" x14ac:dyDescent="0.2">
      <c r="B314" s="19"/>
      <c r="E314" s="60"/>
      <c r="F314" s="19"/>
    </row>
    <row r="315" spans="2:6" x14ac:dyDescent="0.2">
      <c r="B315" s="19"/>
      <c r="E315" s="60"/>
      <c r="F315" s="19"/>
    </row>
    <row r="316" spans="2:6" x14ac:dyDescent="0.2">
      <c r="B316" s="19"/>
      <c r="E316" s="60"/>
      <c r="F316" s="19"/>
    </row>
    <row r="317" spans="2:6" x14ac:dyDescent="0.2">
      <c r="B317" s="19"/>
      <c r="E317" s="60"/>
      <c r="F317" s="19"/>
    </row>
    <row r="318" spans="2:6" x14ac:dyDescent="0.2">
      <c r="B318" s="19"/>
      <c r="E318" s="60"/>
      <c r="F318" s="19"/>
    </row>
    <row r="319" spans="2:6" x14ac:dyDescent="0.2">
      <c r="B319" s="19"/>
      <c r="E319" s="60"/>
      <c r="F319" s="19"/>
    </row>
    <row r="320" spans="2:6" x14ac:dyDescent="0.2">
      <c r="B320" s="19"/>
      <c r="E320" s="60"/>
      <c r="F320" s="19"/>
    </row>
    <row r="321" spans="2:6" x14ac:dyDescent="0.2">
      <c r="B321" s="19"/>
      <c r="E321" s="60"/>
      <c r="F321" s="19"/>
    </row>
    <row r="322" spans="2:6" x14ac:dyDescent="0.2">
      <c r="B322" s="19"/>
      <c r="E322" s="60"/>
      <c r="F322" s="19"/>
    </row>
    <row r="323" spans="2:6" x14ac:dyDescent="0.2">
      <c r="B323" s="19"/>
      <c r="E323" s="60"/>
      <c r="F323" s="19"/>
    </row>
    <row r="324" spans="2:6" x14ac:dyDescent="0.2">
      <c r="B324" s="19"/>
      <c r="E324" s="60"/>
      <c r="F324" s="19"/>
    </row>
    <row r="325" spans="2:6" x14ac:dyDescent="0.2">
      <c r="B325" s="19"/>
      <c r="E325" s="60"/>
      <c r="F325" s="19"/>
    </row>
    <row r="326" spans="2:6" x14ac:dyDescent="0.2">
      <c r="B326" s="19"/>
      <c r="E326" s="60"/>
      <c r="F326" s="19"/>
    </row>
    <row r="327" spans="2:6" x14ac:dyDescent="0.2">
      <c r="B327" s="19"/>
      <c r="E327" s="60"/>
      <c r="F327" s="19"/>
    </row>
    <row r="328" spans="2:6" x14ac:dyDescent="0.2">
      <c r="B328" s="19"/>
      <c r="E328" s="60"/>
      <c r="F328" s="19"/>
    </row>
    <row r="329" spans="2:6" x14ac:dyDescent="0.2">
      <c r="B329" s="19"/>
      <c r="E329" s="60"/>
      <c r="F329" s="19"/>
    </row>
    <row r="330" spans="2:6" x14ac:dyDescent="0.2">
      <c r="B330" s="19"/>
      <c r="E330" s="60"/>
      <c r="F330" s="19"/>
    </row>
    <row r="331" spans="2:6" x14ac:dyDescent="0.2">
      <c r="B331" s="19"/>
      <c r="E331" s="60"/>
      <c r="F331" s="19"/>
    </row>
    <row r="332" spans="2:6" x14ac:dyDescent="0.2">
      <c r="B332" s="19"/>
      <c r="E332" s="60"/>
      <c r="F332" s="19"/>
    </row>
    <row r="333" spans="2:6" x14ac:dyDescent="0.2">
      <c r="B333" s="19"/>
      <c r="E333" s="60"/>
      <c r="F333" s="19"/>
    </row>
    <row r="334" spans="2:6" x14ac:dyDescent="0.2">
      <c r="B334" s="19"/>
      <c r="E334" s="60"/>
      <c r="F334" s="19"/>
    </row>
    <row r="335" spans="2:6" x14ac:dyDescent="0.2">
      <c r="B335" s="19"/>
      <c r="E335" s="60"/>
      <c r="F335" s="19"/>
    </row>
    <row r="336" spans="2:6" x14ac:dyDescent="0.2">
      <c r="B336" s="19"/>
      <c r="E336" s="60"/>
      <c r="F336" s="19"/>
    </row>
    <row r="337" spans="2:6" x14ac:dyDescent="0.2">
      <c r="B337" s="19"/>
      <c r="E337" s="60"/>
      <c r="F337" s="19"/>
    </row>
    <row r="338" spans="2:6" x14ac:dyDescent="0.2">
      <c r="B338" s="19"/>
      <c r="E338" s="60"/>
      <c r="F338" s="19"/>
    </row>
    <row r="339" spans="2:6" x14ac:dyDescent="0.2">
      <c r="B339" s="19"/>
      <c r="E339" s="60"/>
      <c r="F339" s="19"/>
    </row>
    <row r="340" spans="2:6" x14ac:dyDescent="0.2">
      <c r="B340" s="19"/>
      <c r="E340" s="60"/>
      <c r="F340" s="19"/>
    </row>
    <row r="341" spans="2:6" x14ac:dyDescent="0.2">
      <c r="B341" s="19"/>
      <c r="E341" s="60"/>
      <c r="F341" s="19"/>
    </row>
    <row r="342" spans="2:6" x14ac:dyDescent="0.2">
      <c r="B342" s="19"/>
      <c r="E342" s="60"/>
      <c r="F342" s="19"/>
    </row>
    <row r="343" spans="2:6" x14ac:dyDescent="0.2">
      <c r="B343" s="19"/>
      <c r="E343" s="60"/>
      <c r="F343" s="19"/>
    </row>
    <row r="344" spans="2:6" x14ac:dyDescent="0.2">
      <c r="B344" s="19"/>
      <c r="E344" s="60"/>
      <c r="F344" s="19"/>
    </row>
    <row r="345" spans="2:6" x14ac:dyDescent="0.2">
      <c r="B345" s="19"/>
      <c r="E345" s="60"/>
      <c r="F345" s="19"/>
    </row>
    <row r="346" spans="2:6" x14ac:dyDescent="0.2">
      <c r="B346" s="19"/>
      <c r="E346" s="60"/>
      <c r="F346" s="19"/>
    </row>
    <row r="347" spans="2:6" x14ac:dyDescent="0.2">
      <c r="B347" s="19"/>
      <c r="E347" s="60"/>
      <c r="F347" s="19"/>
    </row>
    <row r="348" spans="2:6" x14ac:dyDescent="0.2">
      <c r="B348" s="19"/>
      <c r="E348" s="60"/>
      <c r="F348" s="19"/>
    </row>
    <row r="349" spans="2:6" x14ac:dyDescent="0.2">
      <c r="B349" s="19"/>
      <c r="E349" s="60"/>
      <c r="F349" s="19"/>
    </row>
    <row r="350" spans="2:6" x14ac:dyDescent="0.2">
      <c r="B350" s="19"/>
      <c r="E350" s="60"/>
      <c r="F350" s="19"/>
    </row>
    <row r="351" spans="2:6" x14ac:dyDescent="0.2">
      <c r="B351" s="19"/>
      <c r="E351" s="60"/>
      <c r="F351" s="19"/>
    </row>
    <row r="352" spans="2:6" x14ac:dyDescent="0.2">
      <c r="B352" s="19"/>
      <c r="F352" s="19"/>
    </row>
    <row r="353" spans="2:6" x14ac:dyDescent="0.2">
      <c r="B353" s="19"/>
      <c r="F353" s="19"/>
    </row>
    <row r="354" spans="2:6" x14ac:dyDescent="0.2">
      <c r="B354" s="19"/>
      <c r="F354" s="19"/>
    </row>
    <row r="355" spans="2:6" x14ac:dyDescent="0.2">
      <c r="B355" s="19"/>
      <c r="F355" s="19"/>
    </row>
    <row r="356" spans="2:6" x14ac:dyDescent="0.2">
      <c r="B356" s="19"/>
      <c r="F356" s="19"/>
    </row>
    <row r="357" spans="2:6" x14ac:dyDescent="0.2">
      <c r="B357" s="19"/>
      <c r="F357" s="19"/>
    </row>
    <row r="358" spans="2:6" x14ac:dyDescent="0.2">
      <c r="B358" s="19"/>
      <c r="F358" s="19"/>
    </row>
    <row r="359" spans="2:6" x14ac:dyDescent="0.2">
      <c r="B359" s="19"/>
      <c r="F359" s="19"/>
    </row>
    <row r="360" spans="2:6" x14ac:dyDescent="0.2">
      <c r="B360" s="19"/>
      <c r="F360" s="19"/>
    </row>
    <row r="361" spans="2:6" x14ac:dyDescent="0.2">
      <c r="B361" s="19"/>
      <c r="F361" s="19"/>
    </row>
    <row r="362" spans="2:6" x14ac:dyDescent="0.2">
      <c r="B362" s="19"/>
      <c r="F362" s="19"/>
    </row>
    <row r="363" spans="2:6" x14ac:dyDescent="0.2">
      <c r="B363" s="19"/>
      <c r="F363" s="19"/>
    </row>
    <row r="364" spans="2:6" x14ac:dyDescent="0.2">
      <c r="B364" s="19"/>
      <c r="F364" s="19"/>
    </row>
    <row r="365" spans="2:6" x14ac:dyDescent="0.2">
      <c r="B365" s="19"/>
      <c r="F365" s="19"/>
    </row>
    <row r="366" spans="2:6" x14ac:dyDescent="0.2">
      <c r="B366" s="19"/>
      <c r="F366" s="19"/>
    </row>
    <row r="367" spans="2:6" x14ac:dyDescent="0.2">
      <c r="B367" s="19"/>
      <c r="F367" s="19"/>
    </row>
    <row r="368" spans="2:6" x14ac:dyDescent="0.2">
      <c r="B368" s="19"/>
      <c r="F368" s="19"/>
    </row>
    <row r="369" spans="2:6" x14ac:dyDescent="0.2">
      <c r="B369" s="19"/>
      <c r="F369" s="19"/>
    </row>
    <row r="370" spans="2:6" x14ac:dyDescent="0.2">
      <c r="B370" s="19"/>
      <c r="F370" s="19"/>
    </row>
    <row r="371" spans="2:6" x14ac:dyDescent="0.2">
      <c r="B371" s="19"/>
      <c r="F371" s="19"/>
    </row>
    <row r="372" spans="2:6" x14ac:dyDescent="0.2">
      <c r="B372" s="19"/>
      <c r="F372" s="19"/>
    </row>
    <row r="373" spans="2:6" x14ac:dyDescent="0.2">
      <c r="B373" s="19"/>
      <c r="F373" s="19"/>
    </row>
    <row r="374" spans="2:6" x14ac:dyDescent="0.2">
      <c r="B374" s="19"/>
      <c r="F374" s="19"/>
    </row>
    <row r="375" spans="2:6" x14ac:dyDescent="0.2">
      <c r="B375" s="19"/>
      <c r="F375" s="19"/>
    </row>
    <row r="376" spans="2:6" x14ac:dyDescent="0.2">
      <c r="B376" s="19"/>
      <c r="F376" s="19"/>
    </row>
    <row r="377" spans="2:6" x14ac:dyDescent="0.2">
      <c r="B377" s="19"/>
      <c r="F377" s="19"/>
    </row>
    <row r="378" spans="2:6" x14ac:dyDescent="0.2">
      <c r="B378" s="19"/>
      <c r="F378" s="19"/>
    </row>
    <row r="379" spans="2:6" x14ac:dyDescent="0.2">
      <c r="B379" s="19"/>
      <c r="F379" s="19"/>
    </row>
    <row r="380" spans="2:6" x14ac:dyDescent="0.2">
      <c r="B380" s="19"/>
      <c r="F380" s="19"/>
    </row>
    <row r="381" spans="2:6" x14ac:dyDescent="0.2">
      <c r="B381" s="19"/>
      <c r="F381" s="19"/>
    </row>
    <row r="382" spans="2:6" x14ac:dyDescent="0.2">
      <c r="B382" s="19"/>
      <c r="F382" s="19"/>
    </row>
    <row r="383" spans="2:6" x14ac:dyDescent="0.2">
      <c r="B383" s="19"/>
      <c r="F383" s="19"/>
    </row>
    <row r="384" spans="2:6" x14ac:dyDescent="0.2">
      <c r="B384" s="19"/>
      <c r="F384" s="19"/>
    </row>
    <row r="385" spans="2:6" x14ac:dyDescent="0.2">
      <c r="B385" s="19"/>
      <c r="F385" s="19"/>
    </row>
    <row r="386" spans="2:6" x14ac:dyDescent="0.2">
      <c r="B386" s="19"/>
      <c r="F386" s="19"/>
    </row>
    <row r="387" spans="2:6" x14ac:dyDescent="0.2">
      <c r="B387" s="19"/>
      <c r="F387" s="19"/>
    </row>
    <row r="388" spans="2:6" x14ac:dyDescent="0.2">
      <c r="B388" s="19"/>
      <c r="F388" s="19"/>
    </row>
    <row r="389" spans="2:6" x14ac:dyDescent="0.2">
      <c r="B389" s="19"/>
      <c r="F389" s="19"/>
    </row>
    <row r="390" spans="2:6" x14ac:dyDescent="0.2">
      <c r="B390" s="19"/>
      <c r="F390" s="19"/>
    </row>
    <row r="391" spans="2:6" x14ac:dyDescent="0.2">
      <c r="B391" s="19"/>
      <c r="F391" s="19"/>
    </row>
    <row r="392" spans="2:6" x14ac:dyDescent="0.2">
      <c r="B392" s="19"/>
      <c r="F392" s="19"/>
    </row>
    <row r="393" spans="2:6" x14ac:dyDescent="0.2">
      <c r="B393" s="19"/>
      <c r="F393" s="19"/>
    </row>
    <row r="394" spans="2:6" x14ac:dyDescent="0.2">
      <c r="B394" s="19"/>
      <c r="F394" s="19"/>
    </row>
    <row r="395" spans="2:6" x14ac:dyDescent="0.2">
      <c r="B395" s="19"/>
      <c r="F395" s="19"/>
    </row>
    <row r="396" spans="2:6" x14ac:dyDescent="0.2">
      <c r="B396" s="19"/>
      <c r="F396" s="19"/>
    </row>
    <row r="397" spans="2:6" x14ac:dyDescent="0.2">
      <c r="B397" s="19"/>
      <c r="F397" s="19"/>
    </row>
    <row r="398" spans="2:6" x14ac:dyDescent="0.2">
      <c r="B398" s="19"/>
      <c r="F398" s="19"/>
    </row>
    <row r="399" spans="2:6" x14ac:dyDescent="0.2">
      <c r="B399" s="19"/>
      <c r="F399" s="19"/>
    </row>
    <row r="400" spans="2:6" x14ac:dyDescent="0.2">
      <c r="B400" s="19"/>
      <c r="F400" s="19"/>
    </row>
    <row r="401" spans="2:6" x14ac:dyDescent="0.2">
      <c r="B401" s="19"/>
      <c r="F401" s="19"/>
    </row>
    <row r="402" spans="2:6" x14ac:dyDescent="0.2">
      <c r="B402" s="19"/>
      <c r="F402" s="19"/>
    </row>
    <row r="403" spans="2:6" x14ac:dyDescent="0.2">
      <c r="B403" s="19"/>
      <c r="F403" s="19"/>
    </row>
    <row r="404" spans="2:6" x14ac:dyDescent="0.2">
      <c r="B404" s="19"/>
      <c r="F404" s="19"/>
    </row>
    <row r="405" spans="2:6" x14ac:dyDescent="0.2">
      <c r="B405" s="19"/>
      <c r="F405" s="19"/>
    </row>
    <row r="406" spans="2:6" x14ac:dyDescent="0.2">
      <c r="B406" s="19"/>
      <c r="F406" s="19"/>
    </row>
    <row r="407" spans="2:6" x14ac:dyDescent="0.2">
      <c r="B407" s="19"/>
      <c r="F407" s="19"/>
    </row>
    <row r="408" spans="2:6" x14ac:dyDescent="0.2">
      <c r="B408" s="19"/>
      <c r="F408" s="19"/>
    </row>
    <row r="409" spans="2:6" x14ac:dyDescent="0.2">
      <c r="B409" s="19"/>
      <c r="F409" s="19"/>
    </row>
    <row r="410" spans="2:6" x14ac:dyDescent="0.2">
      <c r="B410" s="19"/>
      <c r="F410" s="19"/>
    </row>
    <row r="411" spans="2:6" x14ac:dyDescent="0.2">
      <c r="B411" s="19"/>
      <c r="F411" s="19"/>
    </row>
    <row r="412" spans="2:6" x14ac:dyDescent="0.2">
      <c r="B412" s="19"/>
      <c r="F412" s="19"/>
    </row>
    <row r="413" spans="2:6" x14ac:dyDescent="0.2">
      <c r="B413" s="19"/>
      <c r="F413" s="19"/>
    </row>
    <row r="414" spans="2:6" x14ac:dyDescent="0.2">
      <c r="B414" s="19"/>
      <c r="F414" s="19"/>
    </row>
    <row r="415" spans="2:6" x14ac:dyDescent="0.2">
      <c r="B415" s="19"/>
      <c r="F415" s="19"/>
    </row>
    <row r="416" spans="2:6" x14ac:dyDescent="0.2">
      <c r="B416" s="19"/>
      <c r="F416" s="19"/>
    </row>
    <row r="417" spans="2:6" x14ac:dyDescent="0.2">
      <c r="B417" s="19"/>
      <c r="F417" s="19"/>
    </row>
    <row r="418" spans="2:6" x14ac:dyDescent="0.2">
      <c r="B418" s="19"/>
      <c r="F418" s="19"/>
    </row>
    <row r="419" spans="2:6" x14ac:dyDescent="0.2">
      <c r="B419" s="19"/>
      <c r="F419" s="19"/>
    </row>
    <row r="420" spans="2:6" x14ac:dyDescent="0.2">
      <c r="B420" s="19"/>
      <c r="F420" s="19"/>
    </row>
    <row r="421" spans="2:6" x14ac:dyDescent="0.2">
      <c r="B421" s="19"/>
      <c r="F421" s="19"/>
    </row>
    <row r="422" spans="2:6" x14ac:dyDescent="0.2">
      <c r="B422" s="19"/>
      <c r="F422" s="19"/>
    </row>
    <row r="423" spans="2:6" x14ac:dyDescent="0.2">
      <c r="B423" s="19"/>
      <c r="F423" s="19"/>
    </row>
    <row r="424" spans="2:6" x14ac:dyDescent="0.2">
      <c r="B424" s="19"/>
      <c r="F424" s="19"/>
    </row>
    <row r="425" spans="2:6" x14ac:dyDescent="0.2">
      <c r="B425" s="19"/>
      <c r="F425" s="19"/>
    </row>
    <row r="426" spans="2:6" x14ac:dyDescent="0.2">
      <c r="B426" s="19"/>
      <c r="F426" s="19"/>
    </row>
    <row r="427" spans="2:6" x14ac:dyDescent="0.2">
      <c r="B427" s="19"/>
      <c r="F427" s="19"/>
    </row>
    <row r="428" spans="2:6" x14ac:dyDescent="0.2">
      <c r="B428" s="19"/>
      <c r="F428" s="19"/>
    </row>
    <row r="429" spans="2:6" x14ac:dyDescent="0.2">
      <c r="B429" s="19"/>
      <c r="F429" s="19"/>
    </row>
    <row r="430" spans="2:6" x14ac:dyDescent="0.2">
      <c r="B430" s="19"/>
      <c r="F430" s="19"/>
    </row>
    <row r="431" spans="2:6" x14ac:dyDescent="0.2">
      <c r="B431" s="19"/>
      <c r="F431" s="19"/>
    </row>
    <row r="432" spans="2:6" x14ac:dyDescent="0.2">
      <c r="B432" s="19"/>
      <c r="F432" s="19"/>
    </row>
    <row r="433" spans="2:6" x14ac:dyDescent="0.2">
      <c r="B433" s="19"/>
      <c r="F433" s="19"/>
    </row>
    <row r="434" spans="2:6" x14ac:dyDescent="0.2">
      <c r="B434" s="19"/>
      <c r="F434" s="19"/>
    </row>
    <row r="435" spans="2:6" x14ac:dyDescent="0.2">
      <c r="B435" s="19"/>
      <c r="F435" s="19"/>
    </row>
    <row r="436" spans="2:6" x14ac:dyDescent="0.2">
      <c r="B436" s="19"/>
      <c r="F436" s="19"/>
    </row>
    <row r="437" spans="2:6" x14ac:dyDescent="0.2">
      <c r="B437" s="19"/>
      <c r="F437" s="19"/>
    </row>
    <row r="438" spans="2:6" x14ac:dyDescent="0.2">
      <c r="B438" s="19"/>
      <c r="F438" s="19"/>
    </row>
    <row r="439" spans="2:6" x14ac:dyDescent="0.2">
      <c r="B439" s="19"/>
      <c r="F439" s="19"/>
    </row>
    <row r="440" spans="2:6" x14ac:dyDescent="0.2">
      <c r="B440" s="19"/>
      <c r="F440" s="19"/>
    </row>
    <row r="441" spans="2:6" x14ac:dyDescent="0.2">
      <c r="B441" s="19"/>
      <c r="F441" s="19"/>
    </row>
    <row r="442" spans="2:6" x14ac:dyDescent="0.2">
      <c r="B442" s="19"/>
      <c r="F442" s="19"/>
    </row>
    <row r="443" spans="2:6" x14ac:dyDescent="0.2">
      <c r="B443" s="19"/>
      <c r="F443" s="19"/>
    </row>
    <row r="444" spans="2:6" x14ac:dyDescent="0.2">
      <c r="B444" s="19"/>
      <c r="F444" s="19"/>
    </row>
    <row r="445" spans="2:6" x14ac:dyDescent="0.2">
      <c r="B445" s="19"/>
      <c r="F445" s="19"/>
    </row>
    <row r="446" spans="2:6" x14ac:dyDescent="0.2">
      <c r="B446" s="19"/>
      <c r="F446" s="19"/>
    </row>
    <row r="447" spans="2:6" x14ac:dyDescent="0.2">
      <c r="B447" s="19"/>
      <c r="F447" s="19"/>
    </row>
    <row r="448" spans="2:6" x14ac:dyDescent="0.2">
      <c r="B448" s="19"/>
      <c r="F448" s="19"/>
    </row>
    <row r="449" spans="2:6" x14ac:dyDescent="0.2">
      <c r="B449" s="19"/>
      <c r="F449" s="19"/>
    </row>
    <row r="450" spans="2:6" x14ac:dyDescent="0.2">
      <c r="B450" s="19"/>
      <c r="F450" s="19"/>
    </row>
    <row r="451" spans="2:6" x14ac:dyDescent="0.2">
      <c r="B451" s="19"/>
      <c r="F451" s="19"/>
    </row>
    <row r="452" spans="2:6" x14ac:dyDescent="0.2">
      <c r="B452" s="19"/>
      <c r="F452" s="19"/>
    </row>
    <row r="453" spans="2:6" x14ac:dyDescent="0.2">
      <c r="B453" s="19"/>
      <c r="F453" s="19"/>
    </row>
    <row r="454" spans="2:6" x14ac:dyDescent="0.2">
      <c r="B454" s="19"/>
      <c r="F454" s="19"/>
    </row>
    <row r="455" spans="2:6" x14ac:dyDescent="0.2">
      <c r="B455" s="19"/>
      <c r="F455" s="19"/>
    </row>
    <row r="456" spans="2:6" x14ac:dyDescent="0.2">
      <c r="B456" s="19"/>
      <c r="F456" s="19"/>
    </row>
    <row r="457" spans="2:6" x14ac:dyDescent="0.2">
      <c r="B457" s="19"/>
      <c r="F457" s="19"/>
    </row>
    <row r="458" spans="2:6" x14ac:dyDescent="0.2">
      <c r="B458" s="19"/>
      <c r="F458" s="19"/>
    </row>
    <row r="459" spans="2:6" x14ac:dyDescent="0.2">
      <c r="B459" s="19"/>
      <c r="F459" s="19"/>
    </row>
    <row r="460" spans="2:6" x14ac:dyDescent="0.2">
      <c r="B460" s="19"/>
      <c r="F460" s="19"/>
    </row>
    <row r="461" spans="2:6" x14ac:dyDescent="0.2">
      <c r="B461" s="19"/>
      <c r="F461" s="19"/>
    </row>
    <row r="462" spans="2:6" x14ac:dyDescent="0.2">
      <c r="B462" s="19"/>
      <c r="F462" s="19"/>
    </row>
    <row r="463" spans="2:6" x14ac:dyDescent="0.2">
      <c r="B463" s="19"/>
      <c r="F463" s="19"/>
    </row>
    <row r="464" spans="2:6" x14ac:dyDescent="0.2">
      <c r="B464" s="19"/>
      <c r="F464" s="19"/>
    </row>
    <row r="465" spans="2:6" x14ac:dyDescent="0.2">
      <c r="B465" s="19"/>
      <c r="F465" s="19"/>
    </row>
    <row r="466" spans="2:6" x14ac:dyDescent="0.2">
      <c r="B466" s="19"/>
      <c r="F466" s="19"/>
    </row>
    <row r="467" spans="2:6" x14ac:dyDescent="0.2">
      <c r="B467" s="19"/>
      <c r="F467" s="19"/>
    </row>
    <row r="468" spans="2:6" x14ac:dyDescent="0.2">
      <c r="B468" s="19"/>
      <c r="F468" s="19"/>
    </row>
    <row r="469" spans="2:6" x14ac:dyDescent="0.2">
      <c r="B469" s="19"/>
      <c r="F469" s="19"/>
    </row>
    <row r="470" spans="2:6" x14ac:dyDescent="0.2">
      <c r="B470" s="19"/>
      <c r="F470" s="19"/>
    </row>
    <row r="471" spans="2:6" x14ac:dyDescent="0.2">
      <c r="B471" s="19"/>
      <c r="F471" s="19"/>
    </row>
    <row r="472" spans="2:6" x14ac:dyDescent="0.2">
      <c r="B472" s="19"/>
      <c r="F472" s="19"/>
    </row>
    <row r="473" spans="2:6" x14ac:dyDescent="0.2">
      <c r="B473" s="19"/>
      <c r="F473" s="19"/>
    </row>
    <row r="474" spans="2:6" x14ac:dyDescent="0.2">
      <c r="B474" s="19"/>
      <c r="F474" s="19"/>
    </row>
    <row r="475" spans="2:6" x14ac:dyDescent="0.2">
      <c r="B475" s="19"/>
      <c r="F475" s="19"/>
    </row>
    <row r="476" spans="2:6" x14ac:dyDescent="0.2">
      <c r="B476" s="19"/>
      <c r="F476" s="19"/>
    </row>
    <row r="477" spans="2:6" x14ac:dyDescent="0.2">
      <c r="B477" s="19"/>
      <c r="F477" s="19"/>
    </row>
    <row r="478" spans="2:6" x14ac:dyDescent="0.2">
      <c r="B478" s="19"/>
      <c r="F478" s="19"/>
    </row>
    <row r="479" spans="2:6" x14ac:dyDescent="0.2">
      <c r="B479" s="19"/>
      <c r="F479" s="19"/>
    </row>
    <row r="480" spans="2:6" x14ac:dyDescent="0.2">
      <c r="B480" s="19"/>
      <c r="F480" s="19"/>
    </row>
    <row r="481" spans="2:6" x14ac:dyDescent="0.2">
      <c r="B481" s="19"/>
      <c r="F481" s="19"/>
    </row>
    <row r="482" spans="2:6" x14ac:dyDescent="0.2">
      <c r="B482" s="19"/>
      <c r="F482" s="19"/>
    </row>
    <row r="483" spans="2:6" x14ac:dyDescent="0.2">
      <c r="B483" s="19"/>
      <c r="F483" s="19"/>
    </row>
    <row r="484" spans="2:6" x14ac:dyDescent="0.2">
      <c r="B484" s="19"/>
      <c r="F484" s="19"/>
    </row>
    <row r="485" spans="2:6" x14ac:dyDescent="0.2">
      <c r="B485" s="19"/>
      <c r="F485" s="19"/>
    </row>
    <row r="486" spans="2:6" x14ac:dyDescent="0.2">
      <c r="B486" s="19"/>
      <c r="F486" s="19"/>
    </row>
    <row r="487" spans="2:6" x14ac:dyDescent="0.2">
      <c r="B487" s="19"/>
      <c r="F487" s="19"/>
    </row>
    <row r="488" spans="2:6" x14ac:dyDescent="0.2">
      <c r="B488" s="19"/>
      <c r="F488" s="19"/>
    </row>
    <row r="489" spans="2:6" x14ac:dyDescent="0.2">
      <c r="B489" s="19"/>
      <c r="F489" s="19"/>
    </row>
    <row r="490" spans="2:6" x14ac:dyDescent="0.2">
      <c r="B490" s="19"/>
      <c r="F490" s="19"/>
    </row>
    <row r="491" spans="2:6" x14ac:dyDescent="0.2">
      <c r="B491" s="19"/>
      <c r="F491" s="19"/>
    </row>
    <row r="492" spans="2:6" x14ac:dyDescent="0.2">
      <c r="B492" s="19"/>
      <c r="F492" s="19"/>
    </row>
    <row r="493" spans="2:6" x14ac:dyDescent="0.2">
      <c r="B493" s="19"/>
      <c r="F493" s="19"/>
    </row>
    <row r="494" spans="2:6" x14ac:dyDescent="0.2">
      <c r="B494" s="19"/>
      <c r="F494" s="19"/>
    </row>
    <row r="495" spans="2:6" x14ac:dyDescent="0.2">
      <c r="B495" s="19"/>
      <c r="F495" s="19"/>
    </row>
    <row r="496" spans="2:6" x14ac:dyDescent="0.2">
      <c r="B496" s="19"/>
      <c r="F496" s="19"/>
    </row>
    <row r="497" spans="2:6" x14ac:dyDescent="0.2">
      <c r="B497" s="19"/>
      <c r="F497" s="19"/>
    </row>
    <row r="498" spans="2:6" x14ac:dyDescent="0.2">
      <c r="B498" s="19"/>
      <c r="F498" s="19"/>
    </row>
    <row r="499" spans="2:6" x14ac:dyDescent="0.2">
      <c r="B499" s="19"/>
      <c r="F499" s="19"/>
    </row>
    <row r="500" spans="2:6" x14ac:dyDescent="0.2">
      <c r="B500" s="19"/>
      <c r="F500" s="19"/>
    </row>
    <row r="501" spans="2:6" x14ac:dyDescent="0.2">
      <c r="B501" s="19"/>
      <c r="F501" s="19"/>
    </row>
    <row r="502" spans="2:6" x14ac:dyDescent="0.2">
      <c r="B502" s="19"/>
      <c r="F502" s="19"/>
    </row>
    <row r="503" spans="2:6" x14ac:dyDescent="0.2">
      <c r="B503" s="19"/>
      <c r="F503" s="19"/>
    </row>
    <row r="504" spans="2:6" x14ac:dyDescent="0.2">
      <c r="B504" s="19"/>
      <c r="F504" s="19"/>
    </row>
    <row r="505" spans="2:6" x14ac:dyDescent="0.2">
      <c r="B505" s="19"/>
      <c r="F505" s="19"/>
    </row>
    <row r="506" spans="2:6" x14ac:dyDescent="0.2">
      <c r="B506" s="19"/>
      <c r="F506" s="19"/>
    </row>
    <row r="507" spans="2:6" x14ac:dyDescent="0.2">
      <c r="B507" s="19"/>
      <c r="F507" s="19"/>
    </row>
    <row r="508" spans="2:6" x14ac:dyDescent="0.2">
      <c r="B508" s="19"/>
      <c r="F508" s="19"/>
    </row>
    <row r="509" spans="2:6" x14ac:dyDescent="0.2">
      <c r="B509" s="19"/>
      <c r="F509" s="19"/>
    </row>
    <row r="510" spans="2:6" x14ac:dyDescent="0.2">
      <c r="B510" s="19"/>
      <c r="F510" s="19"/>
    </row>
    <row r="511" spans="2:6" x14ac:dyDescent="0.2">
      <c r="B511" s="19"/>
      <c r="F511" s="19"/>
    </row>
    <row r="512" spans="2:6" x14ac:dyDescent="0.2">
      <c r="B512" s="19"/>
      <c r="F512" s="19"/>
    </row>
    <row r="513" spans="2:6" x14ac:dyDescent="0.2">
      <c r="B513" s="19"/>
      <c r="F513" s="19"/>
    </row>
    <row r="514" spans="2:6" x14ac:dyDescent="0.2">
      <c r="B514" s="19"/>
      <c r="F514" s="19"/>
    </row>
    <row r="515" spans="2:6" x14ac:dyDescent="0.2">
      <c r="B515" s="19"/>
      <c r="F515" s="19"/>
    </row>
    <row r="516" spans="2:6" x14ac:dyDescent="0.2">
      <c r="B516" s="19"/>
      <c r="F516" s="19"/>
    </row>
    <row r="517" spans="2:6" x14ac:dyDescent="0.2">
      <c r="B517" s="19"/>
      <c r="F517" s="19"/>
    </row>
    <row r="518" spans="2:6" x14ac:dyDescent="0.2">
      <c r="B518" s="19"/>
      <c r="F518" s="19"/>
    </row>
    <row r="519" spans="2:6" x14ac:dyDescent="0.2">
      <c r="B519" s="19"/>
      <c r="F519" s="19"/>
    </row>
    <row r="520" spans="2:6" x14ac:dyDescent="0.2">
      <c r="B520" s="19"/>
      <c r="F520" s="19"/>
    </row>
    <row r="521" spans="2:6" x14ac:dyDescent="0.2">
      <c r="B521" s="19"/>
      <c r="F521" s="19"/>
    </row>
    <row r="522" spans="2:6" x14ac:dyDescent="0.2">
      <c r="B522" s="19"/>
      <c r="F522" s="19"/>
    </row>
    <row r="523" spans="2:6" x14ac:dyDescent="0.2">
      <c r="B523" s="19"/>
      <c r="F523" s="19"/>
    </row>
    <row r="524" spans="2:6" x14ac:dyDescent="0.2">
      <c r="B524" s="19"/>
      <c r="F524" s="19"/>
    </row>
    <row r="525" spans="2:6" x14ac:dyDescent="0.2">
      <c r="B525" s="19"/>
      <c r="F525" s="19"/>
    </row>
    <row r="526" spans="2:6" x14ac:dyDescent="0.2">
      <c r="B526" s="19"/>
      <c r="F526" s="19"/>
    </row>
    <row r="527" spans="2:6" x14ac:dyDescent="0.2">
      <c r="B527" s="19"/>
      <c r="F527" s="19"/>
    </row>
    <row r="528" spans="2:6" x14ac:dyDescent="0.2">
      <c r="B528" s="19"/>
      <c r="F528" s="19"/>
    </row>
    <row r="529" spans="2:6" x14ac:dyDescent="0.2">
      <c r="B529" s="19"/>
      <c r="F529" s="19"/>
    </row>
    <row r="530" spans="2:6" x14ac:dyDescent="0.2">
      <c r="B530" s="19"/>
      <c r="F530" s="19"/>
    </row>
    <row r="531" spans="2:6" x14ac:dyDescent="0.2">
      <c r="B531" s="19"/>
      <c r="F531" s="19"/>
    </row>
    <row r="532" spans="2:6" x14ac:dyDescent="0.2">
      <c r="B532" s="19"/>
      <c r="F532" s="19"/>
    </row>
    <row r="533" spans="2:6" x14ac:dyDescent="0.2">
      <c r="B533" s="19"/>
      <c r="F533" s="19"/>
    </row>
    <row r="534" spans="2:6" x14ac:dyDescent="0.2">
      <c r="B534" s="19"/>
      <c r="F534" s="19"/>
    </row>
    <row r="535" spans="2:6" x14ac:dyDescent="0.2">
      <c r="B535" s="19"/>
      <c r="F535" s="19"/>
    </row>
    <row r="536" spans="2:6" x14ac:dyDescent="0.2">
      <c r="B536" s="19"/>
      <c r="F536" s="19"/>
    </row>
    <row r="537" spans="2:6" x14ac:dyDescent="0.2">
      <c r="B537" s="19"/>
      <c r="F537" s="19"/>
    </row>
    <row r="538" spans="2:6" x14ac:dyDescent="0.2">
      <c r="B538" s="19"/>
      <c r="F538" s="19"/>
    </row>
    <row r="539" spans="2:6" x14ac:dyDescent="0.2">
      <c r="B539" s="19"/>
      <c r="F539" s="19"/>
    </row>
    <row r="540" spans="2:6" x14ac:dyDescent="0.2">
      <c r="B540" s="19"/>
      <c r="F540" s="19"/>
    </row>
    <row r="541" spans="2:6" x14ac:dyDescent="0.2">
      <c r="B541" s="19"/>
      <c r="F541" s="19"/>
    </row>
    <row r="542" spans="2:6" x14ac:dyDescent="0.2">
      <c r="B542" s="19"/>
      <c r="F542" s="19"/>
    </row>
    <row r="543" spans="2:6" x14ac:dyDescent="0.2">
      <c r="B543" s="19"/>
      <c r="F543" s="19"/>
    </row>
    <row r="544" spans="2:6" x14ac:dyDescent="0.2">
      <c r="B544" s="19"/>
      <c r="F544" s="19"/>
    </row>
    <row r="545" spans="2:6" x14ac:dyDescent="0.2">
      <c r="B545" s="19"/>
      <c r="F545" s="19"/>
    </row>
    <row r="546" spans="2:6" x14ac:dyDescent="0.2">
      <c r="B546" s="19"/>
      <c r="F546" s="19"/>
    </row>
    <row r="547" spans="2:6" x14ac:dyDescent="0.2">
      <c r="B547" s="19"/>
      <c r="F547" s="19"/>
    </row>
    <row r="548" spans="2:6" x14ac:dyDescent="0.2">
      <c r="B548" s="19"/>
      <c r="F548" s="19"/>
    </row>
    <row r="549" spans="2:6" x14ac:dyDescent="0.2">
      <c r="B549" s="19"/>
      <c r="F549" s="19"/>
    </row>
    <row r="550" spans="2:6" x14ac:dyDescent="0.2">
      <c r="B550" s="19"/>
      <c r="F550" s="19"/>
    </row>
    <row r="551" spans="2:6" x14ac:dyDescent="0.2">
      <c r="B551" s="19"/>
      <c r="F551" s="19"/>
    </row>
    <row r="552" spans="2:6" x14ac:dyDescent="0.2">
      <c r="B552" s="19"/>
      <c r="F552" s="19"/>
    </row>
    <row r="553" spans="2:6" x14ac:dyDescent="0.2">
      <c r="B553" s="19"/>
      <c r="F553" s="19"/>
    </row>
    <row r="554" spans="2:6" x14ac:dyDescent="0.2">
      <c r="B554" s="19"/>
      <c r="F554" s="19"/>
    </row>
    <row r="555" spans="2:6" x14ac:dyDescent="0.2">
      <c r="B555" s="19"/>
      <c r="F555" s="19"/>
    </row>
    <row r="556" spans="2:6" x14ac:dyDescent="0.2">
      <c r="B556" s="19"/>
      <c r="F556" s="19"/>
    </row>
    <row r="557" spans="2:6" x14ac:dyDescent="0.2">
      <c r="B557" s="19"/>
      <c r="F557" s="19"/>
    </row>
    <row r="558" spans="2:6" x14ac:dyDescent="0.2">
      <c r="B558" s="19"/>
      <c r="F558" s="19"/>
    </row>
    <row r="559" spans="2:6" x14ac:dyDescent="0.2">
      <c r="B559" s="19"/>
      <c r="F559" s="19"/>
    </row>
    <row r="560" spans="2:6" x14ac:dyDescent="0.2">
      <c r="B560" s="19"/>
      <c r="F560" s="19"/>
    </row>
    <row r="561" spans="2:6" x14ac:dyDescent="0.2">
      <c r="B561" s="19"/>
      <c r="F561" s="19"/>
    </row>
    <row r="562" spans="2:6" x14ac:dyDescent="0.2">
      <c r="B562" s="19"/>
      <c r="F562" s="19"/>
    </row>
    <row r="563" spans="2:6" x14ac:dyDescent="0.2">
      <c r="B563" s="19"/>
      <c r="F563" s="19"/>
    </row>
    <row r="564" spans="2:6" x14ac:dyDescent="0.2">
      <c r="B564" s="19"/>
      <c r="F564" s="19"/>
    </row>
    <row r="565" spans="2:6" x14ac:dyDescent="0.2">
      <c r="B565" s="19"/>
      <c r="F565" s="19"/>
    </row>
    <row r="566" spans="2:6" x14ac:dyDescent="0.2">
      <c r="B566" s="19"/>
      <c r="F566" s="19"/>
    </row>
    <row r="567" spans="2:6" x14ac:dyDescent="0.2">
      <c r="B567" s="19"/>
      <c r="F567" s="19"/>
    </row>
    <row r="568" spans="2:6" x14ac:dyDescent="0.2">
      <c r="B568" s="19"/>
      <c r="F568" s="19"/>
    </row>
    <row r="569" spans="2:6" x14ac:dyDescent="0.2">
      <c r="B569" s="19"/>
      <c r="F569" s="19"/>
    </row>
    <row r="570" spans="2:6" x14ac:dyDescent="0.2">
      <c r="B570" s="19"/>
      <c r="F570" s="19"/>
    </row>
    <row r="571" spans="2:6" x14ac:dyDescent="0.2">
      <c r="B571" s="19"/>
      <c r="F571" s="19"/>
    </row>
    <row r="572" spans="2:6" x14ac:dyDescent="0.2">
      <c r="B572" s="19"/>
      <c r="F572" s="19"/>
    </row>
    <row r="573" spans="2:6" x14ac:dyDescent="0.2">
      <c r="B573" s="19"/>
      <c r="F573" s="19"/>
    </row>
    <row r="574" spans="2:6" x14ac:dyDescent="0.2">
      <c r="B574" s="19"/>
      <c r="F574" s="19"/>
    </row>
    <row r="575" spans="2:6" x14ac:dyDescent="0.2">
      <c r="B575" s="19"/>
      <c r="F575" s="19"/>
    </row>
    <row r="576" spans="2:6" x14ac:dyDescent="0.2">
      <c r="B576" s="19"/>
      <c r="F576" s="19"/>
    </row>
    <row r="577" spans="2:6" x14ac:dyDescent="0.2">
      <c r="B577" s="19"/>
      <c r="F577" s="19"/>
    </row>
    <row r="578" spans="2:6" x14ac:dyDescent="0.2">
      <c r="B578" s="19"/>
      <c r="F578" s="19"/>
    </row>
    <row r="579" spans="2:6" x14ac:dyDescent="0.2">
      <c r="B579" s="19"/>
      <c r="F579" s="19"/>
    </row>
    <row r="580" spans="2:6" x14ac:dyDescent="0.2">
      <c r="B580" s="19"/>
      <c r="F580" s="19"/>
    </row>
    <row r="581" spans="2:6" x14ac:dyDescent="0.2">
      <c r="B581" s="19"/>
      <c r="F581" s="19"/>
    </row>
    <row r="582" spans="2:6" x14ac:dyDescent="0.2">
      <c r="B582" s="19"/>
      <c r="F582" s="19"/>
    </row>
    <row r="583" spans="2:6" x14ac:dyDescent="0.2">
      <c r="B583" s="19"/>
      <c r="F583" s="19"/>
    </row>
    <row r="584" spans="2:6" x14ac:dyDescent="0.2">
      <c r="B584" s="19"/>
      <c r="F584" s="19"/>
    </row>
    <row r="585" spans="2:6" x14ac:dyDescent="0.2">
      <c r="B585" s="19"/>
      <c r="F585" s="19"/>
    </row>
    <row r="586" spans="2:6" x14ac:dyDescent="0.2">
      <c r="B586" s="19"/>
      <c r="F586" s="19"/>
    </row>
    <row r="587" spans="2:6" x14ac:dyDescent="0.2">
      <c r="B587" s="19"/>
      <c r="F587" s="19"/>
    </row>
    <row r="588" spans="2:6" x14ac:dyDescent="0.2">
      <c r="B588" s="19"/>
      <c r="F588" s="19"/>
    </row>
    <row r="589" spans="2:6" x14ac:dyDescent="0.2">
      <c r="B589" s="19"/>
      <c r="F589" s="19"/>
    </row>
    <row r="590" spans="2:6" x14ac:dyDescent="0.2">
      <c r="B590" s="19"/>
      <c r="F590" s="19"/>
    </row>
    <row r="591" spans="2:6" x14ac:dyDescent="0.2">
      <c r="B591" s="19"/>
      <c r="F591" s="19"/>
    </row>
    <row r="592" spans="2:6" x14ac:dyDescent="0.2">
      <c r="B592" s="19"/>
      <c r="F592" s="19"/>
    </row>
    <row r="593" spans="2:6" x14ac:dyDescent="0.2">
      <c r="B593" s="19"/>
      <c r="F593" s="19"/>
    </row>
    <row r="594" spans="2:6" x14ac:dyDescent="0.2">
      <c r="B594" s="19"/>
      <c r="F594" s="19"/>
    </row>
    <row r="595" spans="2:6" x14ac:dyDescent="0.2">
      <c r="B595" s="19"/>
      <c r="F595" s="19"/>
    </row>
    <row r="596" spans="2:6" x14ac:dyDescent="0.2">
      <c r="B596" s="19"/>
      <c r="F596" s="19"/>
    </row>
    <row r="597" spans="2:6" x14ac:dyDescent="0.2">
      <c r="B597" s="19"/>
      <c r="F597" s="19"/>
    </row>
    <row r="598" spans="2:6" x14ac:dyDescent="0.2">
      <c r="B598" s="19"/>
      <c r="F598" s="19"/>
    </row>
    <row r="599" spans="2:6" x14ac:dyDescent="0.2">
      <c r="B599" s="19"/>
      <c r="F599" s="19"/>
    </row>
    <row r="600" spans="2:6" x14ac:dyDescent="0.2">
      <c r="B600" s="19"/>
      <c r="F600" s="19"/>
    </row>
    <row r="601" spans="2:6" x14ac:dyDescent="0.2">
      <c r="B601" s="19"/>
      <c r="F601" s="19"/>
    </row>
    <row r="602" spans="2:6" x14ac:dyDescent="0.2">
      <c r="B602" s="19"/>
      <c r="F602" s="19"/>
    </row>
    <row r="603" spans="2:6" x14ac:dyDescent="0.2">
      <c r="B603" s="19"/>
      <c r="F603" s="19"/>
    </row>
    <row r="604" spans="2:6" x14ac:dyDescent="0.2">
      <c r="B604" s="19"/>
      <c r="F604" s="19"/>
    </row>
    <row r="605" spans="2:6" x14ac:dyDescent="0.2">
      <c r="B605" s="19"/>
      <c r="F605" s="19"/>
    </row>
    <row r="606" spans="2:6" x14ac:dyDescent="0.2">
      <c r="B606" s="19"/>
      <c r="F606" s="19"/>
    </row>
    <row r="607" spans="2:6" x14ac:dyDescent="0.2">
      <c r="B607" s="19"/>
      <c r="F607" s="19"/>
    </row>
    <row r="608" spans="2:6" x14ac:dyDescent="0.2">
      <c r="B608" s="19"/>
      <c r="F608" s="19"/>
    </row>
    <row r="609" spans="2:6" x14ac:dyDescent="0.2">
      <c r="B609" s="19"/>
      <c r="F609" s="19"/>
    </row>
    <row r="610" spans="2:6" x14ac:dyDescent="0.2">
      <c r="B610" s="19"/>
      <c r="F610" s="19"/>
    </row>
    <row r="611" spans="2:6" x14ac:dyDescent="0.2">
      <c r="B611" s="19"/>
      <c r="F611" s="19"/>
    </row>
    <row r="612" spans="2:6" x14ac:dyDescent="0.2">
      <c r="B612" s="19"/>
      <c r="F612" s="19"/>
    </row>
    <row r="613" spans="2:6" x14ac:dyDescent="0.2">
      <c r="B613" s="19"/>
      <c r="F613" s="19"/>
    </row>
    <row r="614" spans="2:6" x14ac:dyDescent="0.2">
      <c r="B614" s="19"/>
      <c r="F614" s="19"/>
    </row>
    <row r="615" spans="2:6" x14ac:dyDescent="0.2">
      <c r="B615" s="19"/>
      <c r="F615" s="19"/>
    </row>
    <row r="616" spans="2:6" x14ac:dyDescent="0.2">
      <c r="B616" s="19"/>
      <c r="F616" s="19"/>
    </row>
    <row r="617" spans="2:6" x14ac:dyDescent="0.2">
      <c r="B617" s="19"/>
      <c r="F617" s="19"/>
    </row>
    <row r="618" spans="2:6" x14ac:dyDescent="0.2">
      <c r="B618" s="19"/>
      <c r="F618" s="19"/>
    </row>
    <row r="619" spans="2:6" x14ac:dyDescent="0.2">
      <c r="B619" s="19"/>
      <c r="F619" s="19"/>
    </row>
    <row r="620" spans="2:6" x14ac:dyDescent="0.2">
      <c r="B620" s="19"/>
      <c r="F620" s="19"/>
    </row>
    <row r="621" spans="2:6" x14ac:dyDescent="0.2">
      <c r="B621" s="19"/>
      <c r="F621" s="19"/>
    </row>
    <row r="622" spans="2:6" x14ac:dyDescent="0.2">
      <c r="B622" s="19"/>
      <c r="F622" s="19"/>
    </row>
    <row r="623" spans="2:6" x14ac:dyDescent="0.2">
      <c r="B623" s="19"/>
      <c r="F623" s="19"/>
    </row>
    <row r="624" spans="2:6" x14ac:dyDescent="0.2">
      <c r="B624" s="19"/>
      <c r="F624" s="19"/>
    </row>
    <row r="625" spans="2:6" x14ac:dyDescent="0.2">
      <c r="B625" s="19"/>
      <c r="F625" s="19"/>
    </row>
    <row r="626" spans="2:6" x14ac:dyDescent="0.2">
      <c r="B626" s="19"/>
      <c r="F626" s="19"/>
    </row>
    <row r="627" spans="2:6" x14ac:dyDescent="0.2">
      <c r="B627" s="19"/>
      <c r="F627" s="19"/>
    </row>
    <row r="628" spans="2:6" x14ac:dyDescent="0.2">
      <c r="B628" s="19"/>
      <c r="F628" s="19"/>
    </row>
    <row r="629" spans="2:6" x14ac:dyDescent="0.2">
      <c r="B629" s="19"/>
      <c r="F629" s="19"/>
    </row>
    <row r="630" spans="2:6" x14ac:dyDescent="0.2">
      <c r="B630" s="19"/>
      <c r="F630" s="19"/>
    </row>
    <row r="631" spans="2:6" x14ac:dyDescent="0.2">
      <c r="B631" s="19"/>
      <c r="F631" s="19"/>
    </row>
    <row r="632" spans="2:6" x14ac:dyDescent="0.2">
      <c r="B632" s="19"/>
      <c r="F632" s="19"/>
    </row>
    <row r="633" spans="2:6" x14ac:dyDescent="0.2">
      <c r="B633" s="19"/>
      <c r="F633" s="19"/>
    </row>
    <row r="634" spans="2:6" x14ac:dyDescent="0.2">
      <c r="B634" s="19"/>
      <c r="F634" s="19"/>
    </row>
    <row r="635" spans="2:6" x14ac:dyDescent="0.2">
      <c r="B635" s="19"/>
      <c r="F635" s="19"/>
    </row>
    <row r="636" spans="2:6" x14ac:dyDescent="0.2">
      <c r="B636" s="19"/>
      <c r="F636" s="19"/>
    </row>
    <row r="637" spans="2:6" x14ac:dyDescent="0.2">
      <c r="B637" s="19"/>
      <c r="F637" s="19"/>
    </row>
    <row r="638" spans="2:6" x14ac:dyDescent="0.2">
      <c r="B638" s="19"/>
      <c r="F638" s="19"/>
    </row>
    <row r="639" spans="2:6" x14ac:dyDescent="0.2">
      <c r="B639" s="19"/>
      <c r="F639" s="19"/>
    </row>
    <row r="640" spans="2:6" x14ac:dyDescent="0.2">
      <c r="B640" s="19"/>
      <c r="F640" s="19"/>
    </row>
    <row r="641" spans="2:6" x14ac:dyDescent="0.2">
      <c r="B641" s="19"/>
      <c r="F641" s="19"/>
    </row>
    <row r="642" spans="2:6" x14ac:dyDescent="0.2">
      <c r="B642" s="19"/>
      <c r="F642" s="19"/>
    </row>
    <row r="643" spans="2:6" x14ac:dyDescent="0.2">
      <c r="B643" s="19"/>
      <c r="F643" s="19"/>
    </row>
    <row r="644" spans="2:6" x14ac:dyDescent="0.2">
      <c r="B644" s="19"/>
      <c r="F644" s="19"/>
    </row>
    <row r="645" spans="2:6" x14ac:dyDescent="0.2">
      <c r="B645" s="19"/>
      <c r="F645" s="19"/>
    </row>
    <row r="646" spans="2:6" x14ac:dyDescent="0.2">
      <c r="B646" s="19"/>
      <c r="F646" s="19"/>
    </row>
    <row r="647" spans="2:6" x14ac:dyDescent="0.2">
      <c r="B647" s="19"/>
      <c r="F647" s="19"/>
    </row>
    <row r="648" spans="2:6" x14ac:dyDescent="0.2">
      <c r="B648" s="19"/>
      <c r="F648" s="19"/>
    </row>
    <row r="649" spans="2:6" x14ac:dyDescent="0.2">
      <c r="B649" s="19"/>
      <c r="F649" s="19"/>
    </row>
    <row r="650" spans="2:6" x14ac:dyDescent="0.2">
      <c r="B650" s="19"/>
      <c r="F650" s="19"/>
    </row>
    <row r="651" spans="2:6" x14ac:dyDescent="0.2">
      <c r="B651" s="19"/>
      <c r="F651" s="19"/>
    </row>
    <row r="652" spans="2:6" x14ac:dyDescent="0.2">
      <c r="B652" s="19"/>
      <c r="F652" s="19"/>
    </row>
    <row r="653" spans="2:6" x14ac:dyDescent="0.2">
      <c r="B653" s="19"/>
      <c r="F653" s="19"/>
    </row>
    <row r="654" spans="2:6" x14ac:dyDescent="0.2">
      <c r="B654" s="19"/>
      <c r="F654" s="19"/>
    </row>
    <row r="655" spans="2:6" x14ac:dyDescent="0.2">
      <c r="B655" s="19"/>
      <c r="F655" s="19"/>
    </row>
    <row r="656" spans="2:6" x14ac:dyDescent="0.2">
      <c r="B656" s="19"/>
      <c r="F656" s="19"/>
    </row>
    <row r="657" spans="2:6" x14ac:dyDescent="0.2">
      <c r="B657" s="19"/>
      <c r="F657" s="19"/>
    </row>
    <row r="658" spans="2:6" x14ac:dyDescent="0.2">
      <c r="B658" s="19"/>
      <c r="F658" s="19"/>
    </row>
    <row r="659" spans="2:6" x14ac:dyDescent="0.2">
      <c r="B659" s="19"/>
      <c r="F659" s="19"/>
    </row>
    <row r="660" spans="2:6" x14ac:dyDescent="0.2">
      <c r="B660" s="19"/>
      <c r="F660" s="19"/>
    </row>
    <row r="661" spans="2:6" x14ac:dyDescent="0.2">
      <c r="B661" s="19"/>
      <c r="F661" s="19"/>
    </row>
    <row r="662" spans="2:6" x14ac:dyDescent="0.2">
      <c r="B662" s="19"/>
      <c r="F662" s="19"/>
    </row>
    <row r="663" spans="2:6" x14ac:dyDescent="0.2">
      <c r="B663" s="19"/>
      <c r="F663" s="19"/>
    </row>
    <row r="664" spans="2:6" x14ac:dyDescent="0.2">
      <c r="B664" s="19"/>
      <c r="F664" s="19"/>
    </row>
    <row r="665" spans="2:6" x14ac:dyDescent="0.2">
      <c r="B665" s="19"/>
      <c r="F665" s="19"/>
    </row>
    <row r="666" spans="2:6" x14ac:dyDescent="0.2">
      <c r="B666" s="19"/>
      <c r="F666" s="19"/>
    </row>
    <row r="667" spans="2:6" x14ac:dyDescent="0.2">
      <c r="B667" s="19"/>
      <c r="F667" s="19"/>
    </row>
    <row r="668" spans="2:6" x14ac:dyDescent="0.2">
      <c r="B668" s="19"/>
      <c r="F668" s="19"/>
    </row>
    <row r="669" spans="2:6" x14ac:dyDescent="0.2">
      <c r="B669" s="19"/>
      <c r="F669" s="19"/>
    </row>
    <row r="670" spans="2:6" x14ac:dyDescent="0.2">
      <c r="B670" s="19"/>
      <c r="F670" s="19"/>
    </row>
    <row r="671" spans="2:6" x14ac:dyDescent="0.2">
      <c r="B671" s="19"/>
      <c r="F671" s="19"/>
    </row>
    <row r="672" spans="2:6" x14ac:dyDescent="0.2">
      <c r="B672" s="19"/>
      <c r="F672" s="19"/>
    </row>
    <row r="673" spans="2:6" x14ac:dyDescent="0.2">
      <c r="B673" s="19"/>
      <c r="F673" s="19"/>
    </row>
    <row r="674" spans="2:6" x14ac:dyDescent="0.2">
      <c r="B674" s="19"/>
      <c r="F674" s="19"/>
    </row>
    <row r="675" spans="2:6" x14ac:dyDescent="0.2">
      <c r="B675" s="19"/>
      <c r="F675" s="19"/>
    </row>
    <row r="676" spans="2:6" x14ac:dyDescent="0.2">
      <c r="B676" s="19"/>
      <c r="F676" s="19"/>
    </row>
    <row r="677" spans="2:6" x14ac:dyDescent="0.2">
      <c r="B677" s="19"/>
      <c r="F677" s="19"/>
    </row>
    <row r="678" spans="2:6" x14ac:dyDescent="0.2">
      <c r="B678" s="19"/>
      <c r="F678" s="19"/>
    </row>
    <row r="679" spans="2:6" x14ac:dyDescent="0.2">
      <c r="B679" s="19"/>
      <c r="F679" s="19"/>
    </row>
    <row r="680" spans="2:6" x14ac:dyDescent="0.2">
      <c r="B680" s="19"/>
      <c r="F680" s="19"/>
    </row>
    <row r="681" spans="2:6" x14ac:dyDescent="0.2">
      <c r="B681" s="19"/>
      <c r="F681" s="19"/>
    </row>
    <row r="682" spans="2:6" x14ac:dyDescent="0.2">
      <c r="B682" s="19"/>
      <c r="F682" s="19"/>
    </row>
    <row r="683" spans="2:6" x14ac:dyDescent="0.2">
      <c r="B683" s="19"/>
      <c r="F683" s="19"/>
    </row>
    <row r="684" spans="2:6" x14ac:dyDescent="0.2">
      <c r="B684" s="19"/>
      <c r="F684" s="19"/>
    </row>
    <row r="685" spans="2:6" x14ac:dyDescent="0.2">
      <c r="B685" s="19"/>
      <c r="F685" s="19"/>
    </row>
    <row r="686" spans="2:6" x14ac:dyDescent="0.2">
      <c r="B686" s="19"/>
      <c r="F686" s="19"/>
    </row>
    <row r="687" spans="2:6" x14ac:dyDescent="0.2">
      <c r="B687" s="19"/>
      <c r="F687" s="19"/>
    </row>
    <row r="688" spans="2:6" x14ac:dyDescent="0.2">
      <c r="B688" s="19"/>
      <c r="F688" s="19"/>
    </row>
    <row r="689" spans="2:6" x14ac:dyDescent="0.2">
      <c r="B689" s="19"/>
      <c r="F689" s="19"/>
    </row>
    <row r="690" spans="2:6" x14ac:dyDescent="0.2">
      <c r="B690" s="19"/>
      <c r="F690" s="19"/>
    </row>
    <row r="691" spans="2:6" x14ac:dyDescent="0.2">
      <c r="B691" s="19"/>
      <c r="F691" s="19"/>
    </row>
    <row r="692" spans="2:6" x14ac:dyDescent="0.2">
      <c r="B692" s="19"/>
      <c r="F692" s="19"/>
    </row>
    <row r="693" spans="2:6" x14ac:dyDescent="0.2">
      <c r="B693" s="19"/>
      <c r="F693" s="19"/>
    </row>
    <row r="694" spans="2:6" x14ac:dyDescent="0.2">
      <c r="B694" s="19"/>
      <c r="F694" s="19"/>
    </row>
    <row r="695" spans="2:6" x14ac:dyDescent="0.2">
      <c r="B695" s="19"/>
      <c r="F695" s="19"/>
    </row>
    <row r="696" spans="2:6" x14ac:dyDescent="0.2">
      <c r="B696" s="19"/>
      <c r="F696" s="19"/>
    </row>
    <row r="697" spans="2:6" x14ac:dyDescent="0.2">
      <c r="B697" s="19"/>
      <c r="F697" s="19"/>
    </row>
    <row r="698" spans="2:6" x14ac:dyDescent="0.2">
      <c r="B698" s="19"/>
      <c r="F698" s="19"/>
    </row>
    <row r="699" spans="2:6" x14ac:dyDescent="0.2">
      <c r="B699" s="19"/>
      <c r="F699" s="19"/>
    </row>
    <row r="700" spans="2:6" x14ac:dyDescent="0.2">
      <c r="B700" s="19"/>
      <c r="F700" s="19"/>
    </row>
    <row r="701" spans="2:6" x14ac:dyDescent="0.2">
      <c r="B701" s="19"/>
      <c r="F701" s="19"/>
    </row>
    <row r="702" spans="2:6" x14ac:dyDescent="0.2">
      <c r="B702" s="19"/>
      <c r="F702" s="19"/>
    </row>
    <row r="703" spans="2:6" x14ac:dyDescent="0.2">
      <c r="B703" s="19"/>
      <c r="F703" s="19"/>
    </row>
    <row r="704" spans="2:6" x14ac:dyDescent="0.2">
      <c r="B704" s="19"/>
      <c r="F704" s="19"/>
    </row>
    <row r="705" spans="2:6" x14ac:dyDescent="0.2">
      <c r="B705" s="19"/>
      <c r="F705" s="19"/>
    </row>
    <row r="706" spans="2:6" x14ac:dyDescent="0.2">
      <c r="B706" s="19"/>
      <c r="F706" s="19"/>
    </row>
    <row r="707" spans="2:6" x14ac:dyDescent="0.2">
      <c r="B707" s="19"/>
      <c r="F707" s="19"/>
    </row>
    <row r="708" spans="2:6" x14ac:dyDescent="0.2">
      <c r="B708" s="19"/>
      <c r="F708" s="19"/>
    </row>
    <row r="709" spans="2:6" x14ac:dyDescent="0.2">
      <c r="B709" s="19"/>
      <c r="F709" s="19"/>
    </row>
    <row r="710" spans="2:6" x14ac:dyDescent="0.2">
      <c r="B710" s="19"/>
      <c r="F710" s="19"/>
    </row>
    <row r="711" spans="2:6" x14ac:dyDescent="0.2">
      <c r="B711" s="19"/>
      <c r="F711" s="19"/>
    </row>
    <row r="712" spans="2:6" x14ac:dyDescent="0.2">
      <c r="B712" s="19"/>
      <c r="F712" s="19"/>
    </row>
    <row r="713" spans="2:6" x14ac:dyDescent="0.2">
      <c r="B713" s="19"/>
      <c r="F713" s="19"/>
    </row>
    <row r="714" spans="2:6" x14ac:dyDescent="0.2">
      <c r="B714" s="19"/>
      <c r="F714" s="19"/>
    </row>
    <row r="715" spans="2:6" x14ac:dyDescent="0.2">
      <c r="B715" s="19"/>
      <c r="F715" s="19"/>
    </row>
    <row r="716" spans="2:6" x14ac:dyDescent="0.2">
      <c r="B716" s="19"/>
      <c r="F716" s="19"/>
    </row>
    <row r="717" spans="2:6" x14ac:dyDescent="0.2">
      <c r="B717" s="19"/>
      <c r="F717" s="19"/>
    </row>
    <row r="718" spans="2:6" x14ac:dyDescent="0.2">
      <c r="B718" s="19"/>
      <c r="F718" s="19"/>
    </row>
    <row r="719" spans="2:6" x14ac:dyDescent="0.2">
      <c r="B719" s="19"/>
      <c r="F719" s="19"/>
    </row>
    <row r="720" spans="2:6" x14ac:dyDescent="0.2">
      <c r="B720" s="19"/>
      <c r="F720" s="19"/>
    </row>
    <row r="721" spans="2:6" x14ac:dyDescent="0.2">
      <c r="B721" s="19"/>
      <c r="F721" s="19"/>
    </row>
    <row r="722" spans="2:6" x14ac:dyDescent="0.2">
      <c r="B722" s="19"/>
      <c r="F722" s="19"/>
    </row>
    <row r="723" spans="2:6" x14ac:dyDescent="0.2">
      <c r="B723" s="19"/>
      <c r="F723" s="19"/>
    </row>
    <row r="724" spans="2:6" x14ac:dyDescent="0.2">
      <c r="B724" s="19"/>
      <c r="F724" s="19"/>
    </row>
    <row r="725" spans="2:6" x14ac:dyDescent="0.2">
      <c r="B725" s="19"/>
      <c r="F725" s="19"/>
    </row>
    <row r="726" spans="2:6" x14ac:dyDescent="0.2">
      <c r="B726" s="19"/>
      <c r="F726" s="19"/>
    </row>
    <row r="727" spans="2:6" x14ac:dyDescent="0.2">
      <c r="B727" s="19"/>
      <c r="F727" s="19"/>
    </row>
    <row r="728" spans="2:6" x14ac:dyDescent="0.2">
      <c r="B728" s="19"/>
      <c r="F728" s="19"/>
    </row>
    <row r="729" spans="2:6" x14ac:dyDescent="0.2">
      <c r="B729" s="19"/>
      <c r="F729" s="19"/>
    </row>
    <row r="730" spans="2:6" x14ac:dyDescent="0.2">
      <c r="B730" s="19"/>
      <c r="F730" s="19"/>
    </row>
    <row r="731" spans="2:6" x14ac:dyDescent="0.2">
      <c r="B731" s="19"/>
      <c r="F731" s="19"/>
    </row>
    <row r="732" spans="2:6" x14ac:dyDescent="0.2">
      <c r="B732" s="19"/>
      <c r="F732" s="19"/>
    </row>
    <row r="733" spans="2:6" x14ac:dyDescent="0.2">
      <c r="B733" s="19"/>
      <c r="F733" s="19"/>
    </row>
    <row r="734" spans="2:6" x14ac:dyDescent="0.2">
      <c r="B734" s="19"/>
      <c r="F734" s="19"/>
    </row>
    <row r="735" spans="2:6" x14ac:dyDescent="0.2">
      <c r="B735" s="19"/>
      <c r="F735" s="19"/>
    </row>
    <row r="736" spans="2:6" x14ac:dyDescent="0.2">
      <c r="B736" s="19"/>
      <c r="F736" s="19"/>
    </row>
    <row r="737" spans="2:6" x14ac:dyDescent="0.2">
      <c r="B737" s="19"/>
      <c r="F737" s="19"/>
    </row>
    <row r="738" spans="2:6" x14ac:dyDescent="0.2">
      <c r="B738" s="19"/>
      <c r="F738" s="19"/>
    </row>
    <row r="739" spans="2:6" x14ac:dyDescent="0.2">
      <c r="B739" s="19"/>
      <c r="F739" s="19"/>
    </row>
    <row r="740" spans="2:6" x14ac:dyDescent="0.2">
      <c r="B740" s="19"/>
      <c r="F740" s="19"/>
    </row>
    <row r="741" spans="2:6" x14ac:dyDescent="0.2">
      <c r="B741" s="19"/>
      <c r="F741" s="19"/>
    </row>
    <row r="742" spans="2:6" x14ac:dyDescent="0.2">
      <c r="B742" s="19"/>
      <c r="F742" s="19"/>
    </row>
    <row r="743" spans="2:6" x14ac:dyDescent="0.2">
      <c r="B743" s="19"/>
      <c r="F743" s="19"/>
    </row>
    <row r="744" spans="2:6" x14ac:dyDescent="0.2">
      <c r="B744" s="19"/>
      <c r="F744" s="19"/>
    </row>
    <row r="745" spans="2:6" x14ac:dyDescent="0.2">
      <c r="B745" s="19"/>
      <c r="F745" s="19"/>
    </row>
    <row r="746" spans="2:6" x14ac:dyDescent="0.2">
      <c r="B746" s="19"/>
      <c r="F746" s="19"/>
    </row>
    <row r="747" spans="2:6" x14ac:dyDescent="0.2">
      <c r="B747" s="19"/>
      <c r="F747" s="19"/>
    </row>
    <row r="748" spans="2:6" x14ac:dyDescent="0.2">
      <c r="B748" s="19"/>
      <c r="F748" s="19"/>
    </row>
    <row r="749" spans="2:6" x14ac:dyDescent="0.2">
      <c r="B749" s="19"/>
      <c r="F749" s="19"/>
    </row>
    <row r="750" spans="2:6" x14ac:dyDescent="0.2">
      <c r="B750" s="19"/>
      <c r="F750" s="19"/>
    </row>
    <row r="751" spans="2:6" x14ac:dyDescent="0.2">
      <c r="B751" s="19"/>
      <c r="F751" s="19"/>
    </row>
    <row r="752" spans="2:6" x14ac:dyDescent="0.2">
      <c r="B752" s="19"/>
      <c r="F752" s="19"/>
    </row>
    <row r="753" spans="2:6" x14ac:dyDescent="0.2">
      <c r="B753" s="19"/>
      <c r="F753" s="19"/>
    </row>
    <row r="754" spans="2:6" x14ac:dyDescent="0.2">
      <c r="B754" s="19"/>
      <c r="F754" s="19"/>
    </row>
    <row r="755" spans="2:6" x14ac:dyDescent="0.2">
      <c r="B755" s="19"/>
      <c r="F755" s="19"/>
    </row>
    <row r="756" spans="2:6" x14ac:dyDescent="0.2">
      <c r="B756" s="19"/>
      <c r="F756" s="19"/>
    </row>
    <row r="757" spans="2:6" x14ac:dyDescent="0.2">
      <c r="B757" s="19"/>
      <c r="F757" s="19"/>
    </row>
    <row r="758" spans="2:6" x14ac:dyDescent="0.2">
      <c r="B758" s="19"/>
      <c r="F758" s="19"/>
    </row>
    <row r="759" spans="2:6" x14ac:dyDescent="0.2">
      <c r="B759" s="19"/>
      <c r="F759" s="19"/>
    </row>
    <row r="760" spans="2:6" x14ac:dyDescent="0.2">
      <c r="B760" s="19"/>
      <c r="F760" s="19"/>
    </row>
    <row r="761" spans="2:6" x14ac:dyDescent="0.2">
      <c r="B761" s="19"/>
      <c r="F761" s="19"/>
    </row>
    <row r="762" spans="2:6" x14ac:dyDescent="0.2">
      <c r="B762" s="19"/>
      <c r="F762" s="19"/>
    </row>
    <row r="763" spans="2:6" x14ac:dyDescent="0.2">
      <c r="B763" s="19"/>
      <c r="F763" s="19"/>
    </row>
    <row r="764" spans="2:6" x14ac:dyDescent="0.2">
      <c r="B764" s="19"/>
      <c r="F764" s="19"/>
    </row>
    <row r="765" spans="2:6" x14ac:dyDescent="0.2">
      <c r="B765" s="19"/>
      <c r="F765" s="19"/>
    </row>
    <row r="766" spans="2:6" x14ac:dyDescent="0.2">
      <c r="B766" s="19"/>
      <c r="F766" s="19"/>
    </row>
    <row r="767" spans="2:6" x14ac:dyDescent="0.2">
      <c r="B767" s="19"/>
      <c r="F767" s="19"/>
    </row>
    <row r="768" spans="2:6" x14ac:dyDescent="0.2">
      <c r="B768" s="19"/>
      <c r="F768" s="19"/>
    </row>
    <row r="769" spans="2:6" x14ac:dyDescent="0.2">
      <c r="B769" s="19"/>
      <c r="F769" s="19"/>
    </row>
    <row r="770" spans="2:6" x14ac:dyDescent="0.2">
      <c r="B770" s="19"/>
      <c r="F770" s="19"/>
    </row>
    <row r="771" spans="2:6" x14ac:dyDescent="0.2">
      <c r="B771" s="19"/>
      <c r="F771" s="19"/>
    </row>
    <row r="772" spans="2:6" x14ac:dyDescent="0.2">
      <c r="B772" s="19"/>
      <c r="F772" s="19"/>
    </row>
    <row r="773" spans="2:6" x14ac:dyDescent="0.2">
      <c r="B773" s="19"/>
      <c r="F773" s="19"/>
    </row>
    <row r="774" spans="2:6" x14ac:dyDescent="0.2">
      <c r="B774" s="19"/>
      <c r="F774" s="19"/>
    </row>
    <row r="775" spans="2:6" x14ac:dyDescent="0.2">
      <c r="B775" s="19"/>
      <c r="F775" s="19"/>
    </row>
    <row r="776" spans="2:6" x14ac:dyDescent="0.2">
      <c r="B776" s="19"/>
      <c r="F776" s="19"/>
    </row>
    <row r="777" spans="2:6" x14ac:dyDescent="0.2">
      <c r="B777" s="19"/>
      <c r="F777" s="19"/>
    </row>
    <row r="778" spans="2:6" x14ac:dyDescent="0.2">
      <c r="B778" s="19"/>
      <c r="F778" s="19"/>
    </row>
    <row r="779" spans="2:6" x14ac:dyDescent="0.2">
      <c r="B779" s="19"/>
      <c r="F779" s="19"/>
    </row>
    <row r="780" spans="2:6" x14ac:dyDescent="0.2">
      <c r="B780" s="19"/>
      <c r="F780" s="19"/>
    </row>
    <row r="781" spans="2:6" x14ac:dyDescent="0.2">
      <c r="B781" s="19"/>
      <c r="F781" s="19"/>
    </row>
    <row r="782" spans="2:6" x14ac:dyDescent="0.2">
      <c r="B782" s="19"/>
      <c r="F782" s="19"/>
    </row>
    <row r="783" spans="2:6" x14ac:dyDescent="0.2">
      <c r="B783" s="19"/>
      <c r="F783" s="19"/>
    </row>
    <row r="784" spans="2:6" x14ac:dyDescent="0.2">
      <c r="B784" s="19"/>
      <c r="F784" s="19"/>
    </row>
    <row r="785" spans="2:6" x14ac:dyDescent="0.2">
      <c r="B785" s="19"/>
      <c r="F785" s="19"/>
    </row>
    <row r="786" spans="2:6" x14ac:dyDescent="0.2">
      <c r="B786" s="19"/>
      <c r="F786" s="19"/>
    </row>
    <row r="787" spans="2:6" x14ac:dyDescent="0.2">
      <c r="B787" s="19"/>
      <c r="F787" s="19"/>
    </row>
    <row r="788" spans="2:6" x14ac:dyDescent="0.2">
      <c r="B788" s="19"/>
      <c r="F788" s="19"/>
    </row>
    <row r="789" spans="2:6" x14ac:dyDescent="0.2">
      <c r="B789" s="19"/>
      <c r="F789" s="19"/>
    </row>
    <row r="790" spans="2:6" x14ac:dyDescent="0.2">
      <c r="B790" s="19"/>
      <c r="F790" s="19"/>
    </row>
    <row r="791" spans="2:6" x14ac:dyDescent="0.2">
      <c r="B791" s="19"/>
      <c r="F791" s="19"/>
    </row>
    <row r="792" spans="2:6" x14ac:dyDescent="0.2">
      <c r="B792" s="19"/>
      <c r="F792" s="19"/>
    </row>
    <row r="793" spans="2:6" x14ac:dyDescent="0.2">
      <c r="B793" s="19"/>
      <c r="F793" s="19"/>
    </row>
    <row r="794" spans="2:6" x14ac:dyDescent="0.2">
      <c r="B794" s="19"/>
      <c r="F794" s="19"/>
    </row>
    <row r="795" spans="2:6" x14ac:dyDescent="0.2">
      <c r="B795" s="19"/>
      <c r="F795" s="19"/>
    </row>
    <row r="796" spans="2:6" x14ac:dyDescent="0.2">
      <c r="B796" s="19"/>
      <c r="F796" s="19"/>
    </row>
    <row r="797" spans="2:6" x14ac:dyDescent="0.2">
      <c r="B797" s="19"/>
      <c r="F797" s="19"/>
    </row>
    <row r="798" spans="2:6" x14ac:dyDescent="0.2">
      <c r="B798" s="19"/>
      <c r="F798" s="19"/>
    </row>
    <row r="799" spans="2:6" x14ac:dyDescent="0.2">
      <c r="B799" s="19"/>
      <c r="F799" s="19"/>
    </row>
    <row r="800" spans="2:6" x14ac:dyDescent="0.2">
      <c r="B800" s="19"/>
      <c r="F800" s="19"/>
    </row>
    <row r="801" spans="2:6" x14ac:dyDescent="0.2">
      <c r="B801" s="19"/>
      <c r="F801" s="19"/>
    </row>
    <row r="802" spans="2:6" x14ac:dyDescent="0.2">
      <c r="B802" s="19"/>
      <c r="F802" s="19"/>
    </row>
    <row r="803" spans="2:6" x14ac:dyDescent="0.2">
      <c r="B803" s="19"/>
      <c r="F803" s="19"/>
    </row>
    <row r="804" spans="2:6" x14ac:dyDescent="0.2">
      <c r="B804" s="19"/>
      <c r="F804" s="19"/>
    </row>
    <row r="805" spans="2:6" x14ac:dyDescent="0.2">
      <c r="B805" s="19"/>
      <c r="F805" s="19"/>
    </row>
    <row r="806" spans="2:6" x14ac:dyDescent="0.2">
      <c r="B806" s="19"/>
      <c r="F806" s="19"/>
    </row>
    <row r="807" spans="2:6" x14ac:dyDescent="0.2">
      <c r="B807" s="19"/>
      <c r="F807" s="19"/>
    </row>
    <row r="808" spans="2:6" x14ac:dyDescent="0.2">
      <c r="B808" s="19"/>
      <c r="F808" s="19"/>
    </row>
    <row r="809" spans="2:6" x14ac:dyDescent="0.2">
      <c r="B809" s="19"/>
      <c r="F809" s="19"/>
    </row>
    <row r="810" spans="2:6" x14ac:dyDescent="0.2">
      <c r="B810" s="19"/>
      <c r="F810" s="19"/>
    </row>
    <row r="811" spans="2:6" x14ac:dyDescent="0.2">
      <c r="B811" s="19"/>
      <c r="F811" s="19"/>
    </row>
    <row r="812" spans="2:6" x14ac:dyDescent="0.2">
      <c r="B812" s="19"/>
      <c r="F812" s="19"/>
    </row>
    <row r="813" spans="2:6" x14ac:dyDescent="0.2">
      <c r="B813" s="19"/>
      <c r="F813" s="19"/>
    </row>
    <row r="814" spans="2:6" x14ac:dyDescent="0.2">
      <c r="B814" s="19"/>
      <c r="F814" s="19"/>
    </row>
    <row r="815" spans="2:6" x14ac:dyDescent="0.2">
      <c r="B815" s="19"/>
      <c r="F815" s="19"/>
    </row>
    <row r="816" spans="2:6" x14ac:dyDescent="0.2">
      <c r="B816" s="19"/>
      <c r="F816" s="19"/>
    </row>
    <row r="817" spans="2:6" x14ac:dyDescent="0.2">
      <c r="B817" s="19"/>
      <c r="F817" s="19"/>
    </row>
    <row r="818" spans="2:6" x14ac:dyDescent="0.2">
      <c r="B818" s="19"/>
      <c r="F818" s="19"/>
    </row>
    <row r="819" spans="2:6" x14ac:dyDescent="0.2">
      <c r="B819" s="19"/>
      <c r="F819" s="19"/>
    </row>
    <row r="820" spans="2:6" x14ac:dyDescent="0.2">
      <c r="B820" s="19"/>
      <c r="F820" s="19"/>
    </row>
    <row r="821" spans="2:6" x14ac:dyDescent="0.2">
      <c r="B821" s="19"/>
      <c r="F821" s="19"/>
    </row>
    <row r="822" spans="2:6" x14ac:dyDescent="0.2">
      <c r="B822" s="19"/>
      <c r="F822" s="19"/>
    </row>
    <row r="823" spans="2:6" x14ac:dyDescent="0.2">
      <c r="B823" s="19"/>
      <c r="F823" s="19"/>
    </row>
    <row r="824" spans="2:6" x14ac:dyDescent="0.2">
      <c r="B824" s="19"/>
      <c r="F824" s="19"/>
    </row>
    <row r="825" spans="2:6" x14ac:dyDescent="0.2">
      <c r="B825" s="19"/>
      <c r="F825" s="19"/>
    </row>
    <row r="826" spans="2:6" x14ac:dyDescent="0.2">
      <c r="B826" s="19"/>
      <c r="F826" s="19"/>
    </row>
    <row r="827" spans="2:6" x14ac:dyDescent="0.2">
      <c r="B827" s="19"/>
      <c r="F827" s="19"/>
    </row>
    <row r="828" spans="2:6" x14ac:dyDescent="0.2">
      <c r="B828" s="19"/>
      <c r="F828" s="19"/>
    </row>
    <row r="829" spans="2:6" x14ac:dyDescent="0.2">
      <c r="B829" s="19"/>
      <c r="F829" s="19"/>
    </row>
    <row r="830" spans="2:6" x14ac:dyDescent="0.2">
      <c r="B830" s="19"/>
      <c r="F830" s="19"/>
    </row>
    <row r="831" spans="2:6" x14ac:dyDescent="0.2">
      <c r="B831" s="19"/>
      <c r="F831" s="19"/>
    </row>
    <row r="832" spans="2:6" x14ac:dyDescent="0.2">
      <c r="B832" s="19"/>
      <c r="F832" s="19"/>
    </row>
    <row r="833" spans="2:6" x14ac:dyDescent="0.2">
      <c r="B833" s="19"/>
      <c r="F833" s="19"/>
    </row>
    <row r="834" spans="2:6" x14ac:dyDescent="0.2">
      <c r="B834" s="19"/>
      <c r="F834" s="19"/>
    </row>
    <row r="835" spans="2:6" x14ac:dyDescent="0.2">
      <c r="B835" s="19"/>
      <c r="F835" s="19"/>
    </row>
    <row r="836" spans="2:6" x14ac:dyDescent="0.2">
      <c r="B836" s="19"/>
      <c r="F836" s="19"/>
    </row>
    <row r="837" spans="2:6" x14ac:dyDescent="0.2">
      <c r="B837" s="19"/>
      <c r="F837" s="19"/>
    </row>
    <row r="838" spans="2:6" x14ac:dyDescent="0.2">
      <c r="B838" s="19"/>
      <c r="F838" s="19"/>
    </row>
    <row r="839" spans="2:6" x14ac:dyDescent="0.2">
      <c r="B839" s="19"/>
      <c r="F839" s="19"/>
    </row>
    <row r="840" spans="2:6" x14ac:dyDescent="0.2">
      <c r="B840" s="19"/>
      <c r="F840" s="19"/>
    </row>
    <row r="841" spans="2:6" x14ac:dyDescent="0.2">
      <c r="B841" s="19"/>
      <c r="F841" s="19"/>
    </row>
    <row r="842" spans="2:6" x14ac:dyDescent="0.2">
      <c r="B842" s="19"/>
      <c r="F842" s="19"/>
    </row>
    <row r="843" spans="2:6" x14ac:dyDescent="0.2">
      <c r="B843" s="19"/>
      <c r="F843" s="19"/>
    </row>
    <row r="844" spans="2:6" x14ac:dyDescent="0.2">
      <c r="B844" s="19"/>
      <c r="F844" s="19"/>
    </row>
    <row r="845" spans="2:6" x14ac:dyDescent="0.2">
      <c r="B845" s="19"/>
      <c r="F845" s="19"/>
    </row>
    <row r="846" spans="2:6" x14ac:dyDescent="0.2">
      <c r="B846" s="19"/>
      <c r="F846" s="19"/>
    </row>
    <row r="847" spans="2:6" x14ac:dyDescent="0.2">
      <c r="B847" s="19"/>
      <c r="F847" s="19"/>
    </row>
    <row r="848" spans="2:6" x14ac:dyDescent="0.2">
      <c r="B848" s="19"/>
      <c r="F848" s="19"/>
    </row>
    <row r="849" spans="2:6" x14ac:dyDescent="0.2">
      <c r="B849" s="19"/>
      <c r="F849" s="19"/>
    </row>
    <row r="850" spans="2:6" x14ac:dyDescent="0.2">
      <c r="B850" s="19"/>
      <c r="F850" s="19"/>
    </row>
    <row r="851" spans="2:6" x14ac:dyDescent="0.2">
      <c r="B851" s="19"/>
      <c r="F851" s="19"/>
    </row>
    <row r="852" spans="2:6" x14ac:dyDescent="0.2">
      <c r="B852" s="19"/>
      <c r="F852" s="19"/>
    </row>
    <row r="853" spans="2:6" x14ac:dyDescent="0.2">
      <c r="B853" s="19"/>
      <c r="F853" s="19"/>
    </row>
    <row r="854" spans="2:6" x14ac:dyDescent="0.2">
      <c r="B854" s="19"/>
      <c r="F854" s="19"/>
    </row>
    <row r="855" spans="2:6" x14ac:dyDescent="0.2">
      <c r="B855" s="19"/>
      <c r="F855" s="19"/>
    </row>
    <row r="856" spans="2:6" x14ac:dyDescent="0.2">
      <c r="B856" s="19"/>
      <c r="F856" s="19"/>
    </row>
    <row r="857" spans="2:6" x14ac:dyDescent="0.2">
      <c r="B857" s="19"/>
      <c r="F857" s="19"/>
    </row>
    <row r="858" spans="2:6" x14ac:dyDescent="0.2">
      <c r="B858" s="19"/>
      <c r="F858" s="19"/>
    </row>
    <row r="859" spans="2:6" x14ac:dyDescent="0.2">
      <c r="B859" s="19"/>
      <c r="F859" s="19"/>
    </row>
    <row r="860" spans="2:6" x14ac:dyDescent="0.2">
      <c r="B860" s="19"/>
      <c r="F860" s="19"/>
    </row>
    <row r="861" spans="2:6" x14ac:dyDescent="0.2">
      <c r="B861" s="19"/>
      <c r="F861" s="19"/>
    </row>
    <row r="862" spans="2:6" x14ac:dyDescent="0.2">
      <c r="B862" s="19"/>
      <c r="F862" s="19"/>
    </row>
    <row r="863" spans="2:6" x14ac:dyDescent="0.2">
      <c r="B863" s="19"/>
      <c r="F863" s="19"/>
    </row>
    <row r="864" spans="2:6" x14ac:dyDescent="0.2">
      <c r="B864" s="19"/>
      <c r="F864" s="19"/>
    </row>
    <row r="865" spans="2:6" x14ac:dyDescent="0.2">
      <c r="B865" s="19"/>
      <c r="F865" s="19"/>
    </row>
    <row r="866" spans="2:6" x14ac:dyDescent="0.2">
      <c r="B866" s="19"/>
      <c r="F866" s="19"/>
    </row>
    <row r="867" spans="2:6" x14ac:dyDescent="0.2">
      <c r="B867" s="19"/>
      <c r="F867" s="19"/>
    </row>
    <row r="868" spans="2:6" x14ac:dyDescent="0.2">
      <c r="B868" s="19"/>
      <c r="F868" s="19"/>
    </row>
    <row r="869" spans="2:6" x14ac:dyDescent="0.2">
      <c r="B869" s="19"/>
      <c r="F869" s="19"/>
    </row>
    <row r="870" spans="2:6" x14ac:dyDescent="0.2">
      <c r="B870" s="19"/>
      <c r="F870" s="19"/>
    </row>
    <row r="871" spans="2:6" x14ac:dyDescent="0.2">
      <c r="B871" s="19"/>
      <c r="F871" s="19"/>
    </row>
    <row r="872" spans="2:6" x14ac:dyDescent="0.2">
      <c r="B872" s="19"/>
      <c r="F872" s="19"/>
    </row>
    <row r="873" spans="2:6" x14ac:dyDescent="0.2">
      <c r="B873" s="19"/>
      <c r="F873" s="19"/>
    </row>
    <row r="874" spans="2:6" x14ac:dyDescent="0.2">
      <c r="B874" s="19"/>
      <c r="F874" s="19"/>
    </row>
    <row r="875" spans="2:6" x14ac:dyDescent="0.2">
      <c r="B875" s="19"/>
      <c r="F875" s="19"/>
    </row>
    <row r="876" spans="2:6" x14ac:dyDescent="0.2">
      <c r="B876" s="19"/>
      <c r="F876" s="19"/>
    </row>
    <row r="877" spans="2:6" x14ac:dyDescent="0.2">
      <c r="B877" s="19"/>
      <c r="F877" s="19"/>
    </row>
    <row r="878" spans="2:6" x14ac:dyDescent="0.2">
      <c r="B878" s="19"/>
      <c r="F878" s="19"/>
    </row>
    <row r="879" spans="2:6" x14ac:dyDescent="0.2">
      <c r="B879" s="19"/>
      <c r="F879" s="19"/>
    </row>
    <row r="880" spans="2:6" x14ac:dyDescent="0.2">
      <c r="B880" s="19"/>
      <c r="F880" s="19"/>
    </row>
    <row r="881" spans="2:6" x14ac:dyDescent="0.2">
      <c r="B881" s="19"/>
      <c r="F881" s="19"/>
    </row>
    <row r="882" spans="2:6" x14ac:dyDescent="0.2">
      <c r="B882" s="19"/>
      <c r="F882" s="19"/>
    </row>
    <row r="883" spans="2:6" x14ac:dyDescent="0.2">
      <c r="B883" s="19"/>
      <c r="F883" s="19"/>
    </row>
    <row r="884" spans="2:6" x14ac:dyDescent="0.2">
      <c r="B884" s="19"/>
      <c r="F884" s="19"/>
    </row>
    <row r="885" spans="2:6" x14ac:dyDescent="0.2">
      <c r="B885" s="19"/>
      <c r="F885" s="19"/>
    </row>
    <row r="886" spans="2:6" x14ac:dyDescent="0.2">
      <c r="B886" s="19"/>
      <c r="F886" s="19"/>
    </row>
    <row r="887" spans="2:6" x14ac:dyDescent="0.2">
      <c r="B887" s="19"/>
      <c r="F887" s="19"/>
    </row>
    <row r="888" spans="2:6" x14ac:dyDescent="0.2">
      <c r="B888" s="19"/>
      <c r="F888" s="19"/>
    </row>
    <row r="889" spans="2:6" x14ac:dyDescent="0.2">
      <c r="B889" s="19"/>
      <c r="F889" s="19"/>
    </row>
    <row r="890" spans="2:6" x14ac:dyDescent="0.2">
      <c r="B890" s="19"/>
      <c r="F890" s="19"/>
    </row>
    <row r="891" spans="2:6" x14ac:dyDescent="0.2">
      <c r="B891" s="19"/>
      <c r="F891" s="19"/>
    </row>
    <row r="892" spans="2:6" x14ac:dyDescent="0.2">
      <c r="B892" s="19"/>
      <c r="F892" s="19"/>
    </row>
    <row r="893" spans="2:6" x14ac:dyDescent="0.2">
      <c r="B893" s="19"/>
      <c r="F893" s="19"/>
    </row>
    <row r="894" spans="2:6" x14ac:dyDescent="0.2">
      <c r="B894" s="19"/>
      <c r="F894" s="19"/>
    </row>
    <row r="895" spans="2:6" x14ac:dyDescent="0.2">
      <c r="B895" s="19"/>
      <c r="F895" s="19"/>
    </row>
    <row r="896" spans="2:6" x14ac:dyDescent="0.2">
      <c r="B896" s="19"/>
      <c r="F896" s="19"/>
    </row>
    <row r="897" spans="2:6" x14ac:dyDescent="0.2">
      <c r="B897" s="19"/>
      <c r="F897" s="19"/>
    </row>
    <row r="898" spans="2:6" x14ac:dyDescent="0.2">
      <c r="B898" s="19"/>
      <c r="F898" s="19"/>
    </row>
    <row r="899" spans="2:6" x14ac:dyDescent="0.2">
      <c r="B899" s="19"/>
      <c r="F899" s="19"/>
    </row>
    <row r="900" spans="2:6" x14ac:dyDescent="0.2">
      <c r="B900" s="19"/>
      <c r="F900" s="19"/>
    </row>
    <row r="901" spans="2:6" x14ac:dyDescent="0.2">
      <c r="B901" s="19"/>
      <c r="F901" s="19"/>
    </row>
    <row r="902" spans="2:6" x14ac:dyDescent="0.2">
      <c r="B902" s="19"/>
      <c r="F902" s="19"/>
    </row>
    <row r="903" spans="2:6" x14ac:dyDescent="0.2">
      <c r="B903" s="19"/>
      <c r="F903" s="19"/>
    </row>
    <row r="904" spans="2:6" x14ac:dyDescent="0.2">
      <c r="B904" s="19"/>
      <c r="F904" s="19"/>
    </row>
    <row r="905" spans="2:6" x14ac:dyDescent="0.2">
      <c r="B905" s="19"/>
      <c r="F905" s="19"/>
    </row>
    <row r="906" spans="2:6" x14ac:dyDescent="0.2">
      <c r="B906" s="19"/>
      <c r="F906" s="19"/>
    </row>
    <row r="907" spans="2:6" x14ac:dyDescent="0.2">
      <c r="B907" s="19"/>
      <c r="F907" s="19"/>
    </row>
    <row r="908" spans="2:6" x14ac:dyDescent="0.2">
      <c r="B908" s="19"/>
      <c r="F908" s="19"/>
    </row>
    <row r="909" spans="2:6" x14ac:dyDescent="0.2">
      <c r="B909" s="19"/>
      <c r="F909" s="19"/>
    </row>
    <row r="910" spans="2:6" x14ac:dyDescent="0.2">
      <c r="B910" s="19"/>
      <c r="F910" s="19"/>
    </row>
    <row r="911" spans="2:6" x14ac:dyDescent="0.2">
      <c r="B911" s="19"/>
      <c r="F911" s="19"/>
    </row>
    <row r="912" spans="2:6" x14ac:dyDescent="0.2">
      <c r="B912" s="19"/>
      <c r="F912" s="19"/>
    </row>
    <row r="913" spans="2:6" x14ac:dyDescent="0.2">
      <c r="B913" s="19"/>
      <c r="F913" s="19"/>
    </row>
    <row r="914" spans="2:6" x14ac:dyDescent="0.2">
      <c r="B914" s="19"/>
      <c r="F914" s="19"/>
    </row>
    <row r="915" spans="2:6" x14ac:dyDescent="0.2">
      <c r="B915" s="19"/>
      <c r="F915" s="19"/>
    </row>
    <row r="916" spans="2:6" x14ac:dyDescent="0.2">
      <c r="B916" s="19"/>
      <c r="F916" s="19"/>
    </row>
    <row r="917" spans="2:6" x14ac:dyDescent="0.2">
      <c r="B917" s="19"/>
      <c r="F917" s="19"/>
    </row>
    <row r="918" spans="2:6" x14ac:dyDescent="0.2">
      <c r="B918" s="19"/>
      <c r="F918" s="19"/>
    </row>
    <row r="919" spans="2:6" x14ac:dyDescent="0.2">
      <c r="B919" s="19"/>
      <c r="F919" s="19"/>
    </row>
    <row r="920" spans="2:6" x14ac:dyDescent="0.2">
      <c r="B920" s="19"/>
      <c r="F920" s="19"/>
    </row>
    <row r="921" spans="2:6" x14ac:dyDescent="0.2">
      <c r="B921" s="19"/>
      <c r="F921" s="19"/>
    </row>
    <row r="922" spans="2:6" x14ac:dyDescent="0.2">
      <c r="B922" s="19"/>
      <c r="F922" s="19"/>
    </row>
    <row r="923" spans="2:6" x14ac:dyDescent="0.2">
      <c r="B923" s="19"/>
      <c r="F923" s="19"/>
    </row>
    <row r="924" spans="2:6" x14ac:dyDescent="0.2">
      <c r="B924" s="19"/>
      <c r="F924" s="19"/>
    </row>
    <row r="925" spans="2:6" x14ac:dyDescent="0.2">
      <c r="B925" s="19"/>
      <c r="F925" s="19"/>
    </row>
    <row r="926" spans="2:6" x14ac:dyDescent="0.2">
      <c r="B926" s="19"/>
      <c r="F926" s="19"/>
    </row>
    <row r="927" spans="2:6" x14ac:dyDescent="0.2">
      <c r="B927" s="19"/>
      <c r="F927" s="19"/>
    </row>
    <row r="928" spans="2:6" x14ac:dyDescent="0.2">
      <c r="B928" s="19"/>
      <c r="F928" s="19"/>
    </row>
    <row r="929" spans="2:6" x14ac:dyDescent="0.2">
      <c r="B929" s="19"/>
      <c r="F929" s="19"/>
    </row>
    <row r="930" spans="2:6" x14ac:dyDescent="0.2">
      <c r="B930" s="19"/>
      <c r="F930" s="19"/>
    </row>
    <row r="931" spans="2:6" x14ac:dyDescent="0.2">
      <c r="B931" s="19"/>
      <c r="F931" s="19"/>
    </row>
    <row r="932" spans="2:6" x14ac:dyDescent="0.2">
      <c r="B932" s="19"/>
      <c r="F932" s="19"/>
    </row>
    <row r="933" spans="2:6" x14ac:dyDescent="0.2">
      <c r="B933" s="19"/>
      <c r="F933" s="19"/>
    </row>
    <row r="934" spans="2:6" x14ac:dyDescent="0.2">
      <c r="B934" s="19"/>
      <c r="F934" s="19"/>
    </row>
    <row r="935" spans="2:6" x14ac:dyDescent="0.2">
      <c r="B935" s="19"/>
      <c r="F935" s="19"/>
    </row>
    <row r="936" spans="2:6" x14ac:dyDescent="0.2">
      <c r="B936" s="19"/>
      <c r="F936" s="19"/>
    </row>
    <row r="937" spans="2:6" x14ac:dyDescent="0.2">
      <c r="B937" s="19"/>
      <c r="F937" s="19"/>
    </row>
    <row r="938" spans="2:6" x14ac:dyDescent="0.2">
      <c r="B938" s="19"/>
      <c r="F938" s="19"/>
    </row>
    <row r="939" spans="2:6" x14ac:dyDescent="0.2">
      <c r="B939" s="19"/>
      <c r="F939" s="19"/>
    </row>
    <row r="940" spans="2:6" x14ac:dyDescent="0.2">
      <c r="B940" s="19"/>
      <c r="F940" s="19"/>
    </row>
    <row r="941" spans="2:6" x14ac:dyDescent="0.2">
      <c r="B941" s="19"/>
      <c r="F941" s="19"/>
    </row>
    <row r="942" spans="2:6" x14ac:dyDescent="0.2">
      <c r="B942" s="19"/>
      <c r="F942" s="19"/>
    </row>
    <row r="943" spans="2:6" x14ac:dyDescent="0.2">
      <c r="B943" s="19"/>
      <c r="F943" s="19"/>
    </row>
    <row r="944" spans="2:6" x14ac:dyDescent="0.2">
      <c r="B944" s="19"/>
      <c r="F944" s="19"/>
    </row>
    <row r="945" spans="2:6" x14ac:dyDescent="0.2">
      <c r="B945" s="19"/>
      <c r="F945" s="19"/>
    </row>
    <row r="946" spans="2:6" x14ac:dyDescent="0.2">
      <c r="B946" s="19"/>
      <c r="F946" s="19"/>
    </row>
    <row r="947" spans="2:6" x14ac:dyDescent="0.2">
      <c r="B947" s="19"/>
      <c r="F947" s="19"/>
    </row>
    <row r="948" spans="2:6" x14ac:dyDescent="0.2">
      <c r="B948" s="19"/>
      <c r="F948" s="19"/>
    </row>
    <row r="949" spans="2:6" x14ac:dyDescent="0.2">
      <c r="B949" s="19"/>
      <c r="F949" s="19"/>
    </row>
    <row r="950" spans="2:6" x14ac:dyDescent="0.2">
      <c r="B950" s="19"/>
      <c r="F950" s="19"/>
    </row>
    <row r="951" spans="2:6" x14ac:dyDescent="0.2">
      <c r="B951" s="19"/>
      <c r="F951" s="19"/>
    </row>
    <row r="952" spans="2:6" x14ac:dyDescent="0.2">
      <c r="B952" s="19"/>
      <c r="F952" s="19"/>
    </row>
    <row r="953" spans="2:6" x14ac:dyDescent="0.2">
      <c r="B953" s="19"/>
      <c r="F953" s="19"/>
    </row>
    <row r="954" spans="2:6" x14ac:dyDescent="0.2">
      <c r="B954" s="19"/>
      <c r="F954" s="19"/>
    </row>
    <row r="955" spans="2:6" x14ac:dyDescent="0.2">
      <c r="B955" s="19"/>
      <c r="F955" s="19"/>
    </row>
    <row r="956" spans="2:6" x14ac:dyDescent="0.2">
      <c r="B956" s="19"/>
      <c r="F956" s="19"/>
    </row>
    <row r="957" spans="2:6" x14ac:dyDescent="0.2">
      <c r="B957" s="19"/>
      <c r="F957" s="19"/>
    </row>
    <row r="958" spans="2:6" x14ac:dyDescent="0.2">
      <c r="B958" s="19"/>
      <c r="F958" s="19"/>
    </row>
    <row r="959" spans="2:6" x14ac:dyDescent="0.2">
      <c r="B959" s="19"/>
      <c r="F959" s="19"/>
    </row>
    <row r="960" spans="2:6" x14ac:dyDescent="0.2">
      <c r="B960" s="19"/>
      <c r="F960" s="19"/>
    </row>
    <row r="961" spans="2:6" x14ac:dyDescent="0.2">
      <c r="B961" s="19"/>
      <c r="F961" s="19"/>
    </row>
    <row r="962" spans="2:6" x14ac:dyDescent="0.2">
      <c r="B962" s="19"/>
      <c r="F962" s="19"/>
    </row>
    <row r="963" spans="2:6" x14ac:dyDescent="0.2">
      <c r="B963" s="19"/>
      <c r="F963" s="19"/>
    </row>
    <row r="964" spans="2:6" x14ac:dyDescent="0.2">
      <c r="B964" s="19"/>
      <c r="F964" s="19"/>
    </row>
    <row r="965" spans="2:6" x14ac:dyDescent="0.2">
      <c r="B965" s="19"/>
      <c r="F965" s="19"/>
    </row>
    <row r="966" spans="2:6" x14ac:dyDescent="0.2">
      <c r="B966" s="19"/>
      <c r="F966" s="19"/>
    </row>
    <row r="967" spans="2:6" x14ac:dyDescent="0.2">
      <c r="B967" s="19"/>
      <c r="F967" s="19"/>
    </row>
    <row r="968" spans="2:6" x14ac:dyDescent="0.2">
      <c r="B968" s="19"/>
      <c r="F968" s="19"/>
    </row>
    <row r="969" spans="2:6" x14ac:dyDescent="0.2">
      <c r="B969" s="19"/>
      <c r="F969" s="19"/>
    </row>
    <row r="970" spans="2:6" x14ac:dyDescent="0.2">
      <c r="B970" s="19"/>
      <c r="F970" s="19"/>
    </row>
    <row r="971" spans="2:6" x14ac:dyDescent="0.2">
      <c r="B971" s="19"/>
      <c r="F971" s="19"/>
    </row>
    <row r="972" spans="2:6" x14ac:dyDescent="0.2">
      <c r="B972" s="19"/>
      <c r="F972" s="19"/>
    </row>
    <row r="973" spans="2:6" x14ac:dyDescent="0.2">
      <c r="B973" s="19"/>
      <c r="F973" s="19"/>
    </row>
    <row r="974" spans="2:6" x14ac:dyDescent="0.2">
      <c r="B974" s="19"/>
      <c r="F974" s="19"/>
    </row>
    <row r="975" spans="2:6" x14ac:dyDescent="0.2">
      <c r="B975" s="19"/>
      <c r="F975" s="19"/>
    </row>
    <row r="976" spans="2:6" x14ac:dyDescent="0.2">
      <c r="B976" s="19"/>
      <c r="F976" s="19"/>
    </row>
    <row r="977" spans="2:6" x14ac:dyDescent="0.2">
      <c r="B977" s="19"/>
      <c r="F977" s="19"/>
    </row>
    <row r="978" spans="2:6" x14ac:dyDescent="0.2">
      <c r="B978" s="19"/>
      <c r="F978" s="19"/>
    </row>
    <row r="979" spans="2:6" x14ac:dyDescent="0.2">
      <c r="B979" s="19"/>
      <c r="F979" s="19"/>
    </row>
    <row r="980" spans="2:6" x14ac:dyDescent="0.2">
      <c r="B980" s="19"/>
      <c r="F980" s="19"/>
    </row>
    <row r="981" spans="2:6" x14ac:dyDescent="0.2">
      <c r="B981" s="19"/>
      <c r="F981" s="19"/>
    </row>
    <row r="982" spans="2:6" x14ac:dyDescent="0.2">
      <c r="B982" s="19"/>
      <c r="F982" s="19"/>
    </row>
    <row r="983" spans="2:6" x14ac:dyDescent="0.2">
      <c r="B983" s="19"/>
      <c r="F983" s="19"/>
    </row>
    <row r="984" spans="2:6" x14ac:dyDescent="0.2">
      <c r="B984" s="19"/>
      <c r="F984" s="19"/>
    </row>
    <row r="985" spans="2:6" x14ac:dyDescent="0.2">
      <c r="B985" s="19"/>
      <c r="F985" s="19"/>
    </row>
    <row r="986" spans="2:6" x14ac:dyDescent="0.2">
      <c r="B986" s="19"/>
      <c r="F986" s="19"/>
    </row>
    <row r="987" spans="2:6" x14ac:dyDescent="0.2">
      <c r="B987" s="19"/>
      <c r="F987" s="19"/>
    </row>
    <row r="988" spans="2:6" x14ac:dyDescent="0.2">
      <c r="B988" s="19"/>
      <c r="F988" s="19"/>
    </row>
    <row r="989" spans="2:6" x14ac:dyDescent="0.2">
      <c r="B989" s="19"/>
      <c r="F989" s="19"/>
    </row>
    <row r="990" spans="2:6" x14ac:dyDescent="0.2">
      <c r="B990" s="19"/>
      <c r="F990" s="19"/>
    </row>
    <row r="991" spans="2:6" x14ac:dyDescent="0.2">
      <c r="B991" s="19"/>
      <c r="F991" s="19"/>
    </row>
    <row r="992" spans="2:6" x14ac:dyDescent="0.2">
      <c r="B992" s="19"/>
      <c r="F992" s="19"/>
    </row>
    <row r="993" spans="2:6" x14ac:dyDescent="0.2">
      <c r="B993" s="19"/>
      <c r="F993" s="19"/>
    </row>
    <row r="994" spans="2:6" x14ac:dyDescent="0.2">
      <c r="B994" s="19"/>
      <c r="F994" s="19"/>
    </row>
    <row r="995" spans="2:6" x14ac:dyDescent="0.2">
      <c r="B995" s="19"/>
      <c r="F995" s="19"/>
    </row>
    <row r="996" spans="2:6" x14ac:dyDescent="0.2">
      <c r="B996" s="19"/>
      <c r="F996" s="19"/>
    </row>
    <row r="997" spans="2:6" x14ac:dyDescent="0.2">
      <c r="B997" s="19"/>
      <c r="F997" s="19"/>
    </row>
    <row r="998" spans="2:6" x14ac:dyDescent="0.2">
      <c r="B998" s="19"/>
      <c r="F998" s="19"/>
    </row>
    <row r="999" spans="2:6" x14ac:dyDescent="0.2">
      <c r="B999" s="19"/>
      <c r="F999" s="19"/>
    </row>
    <row r="1000" spans="2:6" x14ac:dyDescent="0.2">
      <c r="B1000" s="19"/>
      <c r="F1000" s="19"/>
    </row>
    <row r="1001" spans="2:6" x14ac:dyDescent="0.2">
      <c r="B1001" s="19"/>
      <c r="F1001" s="19"/>
    </row>
    <row r="1002" spans="2:6" x14ac:dyDescent="0.2">
      <c r="B1002" s="19"/>
      <c r="F1002" s="19"/>
    </row>
    <row r="1003" spans="2:6" x14ac:dyDescent="0.2">
      <c r="B1003" s="19"/>
      <c r="F1003" s="19"/>
    </row>
    <row r="1004" spans="2:6" x14ac:dyDescent="0.2">
      <c r="B1004" s="19"/>
      <c r="F1004" s="19"/>
    </row>
    <row r="1005" spans="2:6" x14ac:dyDescent="0.2">
      <c r="B1005" s="19"/>
      <c r="F1005" s="19"/>
    </row>
    <row r="1006" spans="2:6" x14ac:dyDescent="0.2">
      <c r="B1006" s="19"/>
      <c r="F1006" s="19"/>
    </row>
    <row r="1007" spans="2:6" x14ac:dyDescent="0.2">
      <c r="B1007" s="19"/>
      <c r="F1007" s="19"/>
    </row>
    <row r="1008" spans="2:6" x14ac:dyDescent="0.2">
      <c r="B1008" s="19"/>
      <c r="F1008" s="19"/>
    </row>
    <row r="1009" spans="2:6" x14ac:dyDescent="0.2">
      <c r="B1009" s="19"/>
      <c r="F1009" s="19"/>
    </row>
    <row r="1010" spans="2:6" x14ac:dyDescent="0.2">
      <c r="B1010" s="19"/>
      <c r="F1010" s="19"/>
    </row>
    <row r="1011" spans="2:6" x14ac:dyDescent="0.2">
      <c r="B1011" s="19"/>
      <c r="F1011" s="19"/>
    </row>
    <row r="1012" spans="2:6" x14ac:dyDescent="0.2">
      <c r="B1012" s="19"/>
      <c r="F1012" s="19"/>
    </row>
    <row r="1013" spans="2:6" x14ac:dyDescent="0.2">
      <c r="B1013" s="19"/>
      <c r="F1013" s="19"/>
    </row>
    <row r="1014" spans="2:6" x14ac:dyDescent="0.2">
      <c r="B1014" s="19"/>
      <c r="F1014" s="19"/>
    </row>
    <row r="1015" spans="2:6" x14ac:dyDescent="0.2">
      <c r="B1015" s="19"/>
      <c r="F1015" s="19"/>
    </row>
    <row r="1016" spans="2:6" x14ac:dyDescent="0.2">
      <c r="B1016" s="19"/>
      <c r="F1016" s="19"/>
    </row>
    <row r="1017" spans="2:6" x14ac:dyDescent="0.2">
      <c r="B1017" s="19"/>
      <c r="F1017" s="19"/>
    </row>
    <row r="1018" spans="2:6" x14ac:dyDescent="0.2">
      <c r="B1018" s="19"/>
      <c r="F1018" s="19"/>
    </row>
    <row r="1019" spans="2:6" x14ac:dyDescent="0.2">
      <c r="B1019" s="19"/>
      <c r="F1019" s="19"/>
    </row>
    <row r="1020" spans="2:6" x14ac:dyDescent="0.2">
      <c r="B1020" s="19"/>
      <c r="F1020" s="19"/>
    </row>
    <row r="1021" spans="2:6" x14ac:dyDescent="0.2">
      <c r="B1021" s="19"/>
      <c r="F1021" s="19"/>
    </row>
    <row r="1022" spans="2:6" x14ac:dyDescent="0.2">
      <c r="B1022" s="19"/>
      <c r="F1022" s="19"/>
    </row>
    <row r="1023" spans="2:6" x14ac:dyDescent="0.2">
      <c r="B1023" s="19"/>
      <c r="F1023" s="19"/>
    </row>
    <row r="1024" spans="2:6" x14ac:dyDescent="0.2">
      <c r="B1024" s="19"/>
      <c r="F1024" s="19"/>
    </row>
    <row r="1025" spans="2:6" x14ac:dyDescent="0.2">
      <c r="B1025" s="19"/>
      <c r="F1025" s="19"/>
    </row>
    <row r="1026" spans="2:6" x14ac:dyDescent="0.2">
      <c r="B1026" s="19"/>
      <c r="F1026" s="19"/>
    </row>
    <row r="1027" spans="2:6" x14ac:dyDescent="0.2">
      <c r="B1027" s="19"/>
      <c r="F1027" s="19"/>
    </row>
    <row r="1028" spans="2:6" x14ac:dyDescent="0.2">
      <c r="B1028" s="19"/>
      <c r="F1028" s="19"/>
    </row>
    <row r="1029" spans="2:6" x14ac:dyDescent="0.2">
      <c r="B1029" s="19"/>
      <c r="F1029" s="19"/>
    </row>
    <row r="1030" spans="2:6" x14ac:dyDescent="0.2">
      <c r="B1030" s="19"/>
      <c r="F1030" s="19"/>
    </row>
    <row r="1031" spans="2:6" x14ac:dyDescent="0.2">
      <c r="B1031" s="19"/>
      <c r="F1031" s="19"/>
    </row>
    <row r="1032" spans="2:6" x14ac:dyDescent="0.2">
      <c r="B1032" s="19"/>
      <c r="F1032" s="19"/>
    </row>
    <row r="1033" spans="2:6" x14ac:dyDescent="0.2">
      <c r="B1033" s="19"/>
      <c r="F1033" s="19"/>
    </row>
    <row r="1034" spans="2:6" x14ac:dyDescent="0.2">
      <c r="B1034" s="19"/>
      <c r="F1034" s="19"/>
    </row>
    <row r="1035" spans="2:6" x14ac:dyDescent="0.2">
      <c r="B1035" s="19"/>
      <c r="F1035" s="19"/>
    </row>
    <row r="1036" spans="2:6" x14ac:dyDescent="0.2">
      <c r="B1036" s="19"/>
      <c r="F1036" s="19"/>
    </row>
    <row r="1037" spans="2:6" x14ac:dyDescent="0.2">
      <c r="B1037" s="19"/>
      <c r="F1037" s="19"/>
    </row>
    <row r="1038" spans="2:6" x14ac:dyDescent="0.2">
      <c r="B1038" s="19"/>
      <c r="F1038" s="19"/>
    </row>
    <row r="1039" spans="2:6" x14ac:dyDescent="0.2">
      <c r="B1039" s="19"/>
      <c r="F1039" s="19"/>
    </row>
    <row r="1040" spans="2:6" x14ac:dyDescent="0.2">
      <c r="B1040" s="19"/>
      <c r="F1040" s="19"/>
    </row>
    <row r="1041" spans="2:6" x14ac:dyDescent="0.2">
      <c r="B1041" s="19"/>
      <c r="F1041" s="19"/>
    </row>
    <row r="1042" spans="2:6" x14ac:dyDescent="0.2">
      <c r="B1042" s="19"/>
      <c r="F1042" s="19"/>
    </row>
    <row r="1043" spans="2:6" x14ac:dyDescent="0.2">
      <c r="B1043" s="19"/>
      <c r="F1043" s="19"/>
    </row>
    <row r="1044" spans="2:6" x14ac:dyDescent="0.2">
      <c r="B1044" s="19"/>
      <c r="F1044" s="19"/>
    </row>
    <row r="1045" spans="2:6" x14ac:dyDescent="0.2">
      <c r="B1045" s="19"/>
      <c r="F1045" s="19"/>
    </row>
    <row r="1046" spans="2:6" x14ac:dyDescent="0.2">
      <c r="B1046" s="19"/>
      <c r="F1046" s="19"/>
    </row>
    <row r="1047" spans="2:6" x14ac:dyDescent="0.2">
      <c r="B1047" s="19"/>
      <c r="F1047" s="19"/>
    </row>
    <row r="1048" spans="2:6" x14ac:dyDescent="0.2">
      <c r="B1048" s="19"/>
      <c r="F1048" s="19"/>
    </row>
    <row r="1049" spans="2:6" x14ac:dyDescent="0.2">
      <c r="B1049" s="19"/>
      <c r="F1049" s="19"/>
    </row>
    <row r="1050" spans="2:6" x14ac:dyDescent="0.2">
      <c r="B1050" s="19"/>
      <c r="F1050" s="19"/>
    </row>
    <row r="1051" spans="2:6" x14ac:dyDescent="0.2">
      <c r="B1051" s="19"/>
      <c r="F1051" s="19"/>
    </row>
    <row r="1052" spans="2:6" x14ac:dyDescent="0.2">
      <c r="B1052" s="19"/>
      <c r="F1052" s="19"/>
    </row>
    <row r="1053" spans="2:6" x14ac:dyDescent="0.2">
      <c r="B1053" s="19"/>
      <c r="F1053" s="19"/>
    </row>
    <row r="1054" spans="2:6" x14ac:dyDescent="0.2">
      <c r="B1054" s="19"/>
      <c r="F1054" s="19"/>
    </row>
    <row r="1055" spans="2:6" x14ac:dyDescent="0.2">
      <c r="B1055" s="19"/>
      <c r="F1055" s="19"/>
    </row>
    <row r="1056" spans="2:6" x14ac:dyDescent="0.2">
      <c r="B1056" s="19"/>
      <c r="F1056" s="19"/>
    </row>
    <row r="1057" spans="2:6" x14ac:dyDescent="0.2">
      <c r="B1057" s="19"/>
      <c r="F1057" s="19"/>
    </row>
    <row r="1058" spans="2:6" x14ac:dyDescent="0.2">
      <c r="B1058" s="19"/>
      <c r="F1058" s="19"/>
    </row>
    <row r="1059" spans="2:6" x14ac:dyDescent="0.2">
      <c r="B1059" s="19"/>
      <c r="F1059" s="19"/>
    </row>
    <row r="1060" spans="2:6" x14ac:dyDescent="0.2">
      <c r="B1060" s="19"/>
      <c r="F1060" s="19"/>
    </row>
    <row r="1061" spans="2:6" x14ac:dyDescent="0.2">
      <c r="B1061" s="19"/>
      <c r="F1061" s="19"/>
    </row>
    <row r="1062" spans="2:6" x14ac:dyDescent="0.2">
      <c r="B1062" s="19"/>
      <c r="F1062" s="19"/>
    </row>
    <row r="1063" spans="2:6" x14ac:dyDescent="0.2">
      <c r="B1063" s="19"/>
      <c r="F1063" s="19"/>
    </row>
    <row r="1064" spans="2:6" x14ac:dyDescent="0.2">
      <c r="B1064" s="19"/>
      <c r="F1064" s="19"/>
    </row>
    <row r="1065" spans="2:6" x14ac:dyDescent="0.2">
      <c r="B1065" s="19"/>
      <c r="F1065" s="19"/>
    </row>
    <row r="1066" spans="2:6" x14ac:dyDescent="0.2">
      <c r="B1066" s="19"/>
      <c r="F1066" s="19"/>
    </row>
    <row r="1067" spans="2:6" x14ac:dyDescent="0.2">
      <c r="B1067" s="19"/>
      <c r="F1067" s="19"/>
    </row>
    <row r="1068" spans="2:6" x14ac:dyDescent="0.2">
      <c r="B1068" s="19"/>
      <c r="F1068" s="19"/>
    </row>
    <row r="1069" spans="2:6" x14ac:dyDescent="0.2">
      <c r="B1069" s="19"/>
      <c r="F1069" s="19"/>
    </row>
    <row r="1070" spans="2:6" x14ac:dyDescent="0.2">
      <c r="B1070" s="19"/>
      <c r="F1070" s="19"/>
    </row>
    <row r="1071" spans="2:6" x14ac:dyDescent="0.2">
      <c r="B1071" s="19"/>
      <c r="F1071" s="19"/>
    </row>
    <row r="1072" spans="2:6" x14ac:dyDescent="0.2">
      <c r="B1072" s="19"/>
      <c r="F1072" s="19"/>
    </row>
    <row r="1073" spans="2:6" x14ac:dyDescent="0.2">
      <c r="B1073" s="19"/>
      <c r="F1073" s="19"/>
    </row>
    <row r="1074" spans="2:6" x14ac:dyDescent="0.2">
      <c r="B1074" s="19"/>
      <c r="F1074" s="19"/>
    </row>
    <row r="1075" spans="2:6" x14ac:dyDescent="0.2">
      <c r="B1075" s="19"/>
      <c r="F1075" s="19"/>
    </row>
    <row r="1076" spans="2:6" x14ac:dyDescent="0.2">
      <c r="B1076" s="19"/>
      <c r="F1076" s="19"/>
    </row>
    <row r="1077" spans="2:6" x14ac:dyDescent="0.2">
      <c r="B1077" s="19"/>
      <c r="F1077" s="19"/>
    </row>
    <row r="1078" spans="2:6" x14ac:dyDescent="0.2">
      <c r="B1078" s="19"/>
      <c r="F1078" s="19"/>
    </row>
    <row r="1079" spans="2:6" x14ac:dyDescent="0.2">
      <c r="B1079" s="19"/>
      <c r="F1079" s="19"/>
    </row>
    <row r="1080" spans="2:6" x14ac:dyDescent="0.2">
      <c r="B1080" s="19"/>
      <c r="F1080" s="19"/>
    </row>
    <row r="1081" spans="2:6" x14ac:dyDescent="0.2">
      <c r="B1081" s="19"/>
      <c r="F1081" s="19"/>
    </row>
    <row r="1082" spans="2:6" x14ac:dyDescent="0.2">
      <c r="B1082" s="19"/>
      <c r="F1082" s="19"/>
    </row>
    <row r="1083" spans="2:6" x14ac:dyDescent="0.2">
      <c r="B1083" s="19"/>
      <c r="F1083" s="19"/>
    </row>
    <row r="1084" spans="2:6" x14ac:dyDescent="0.2">
      <c r="B1084" s="19"/>
      <c r="F1084" s="19"/>
    </row>
    <row r="1085" spans="2:6" x14ac:dyDescent="0.2">
      <c r="B1085" s="19"/>
      <c r="F1085" s="19"/>
    </row>
    <row r="1086" spans="2:6" x14ac:dyDescent="0.2">
      <c r="B1086" s="19"/>
      <c r="F1086" s="19"/>
    </row>
    <row r="1087" spans="2:6" x14ac:dyDescent="0.2">
      <c r="B1087" s="19"/>
      <c r="F1087" s="19"/>
    </row>
    <row r="1088" spans="2:6" x14ac:dyDescent="0.2">
      <c r="B1088" s="19"/>
      <c r="F1088" s="19"/>
    </row>
    <row r="1089" spans="2:6" x14ac:dyDescent="0.2">
      <c r="B1089" s="19"/>
      <c r="F1089" s="19"/>
    </row>
    <row r="1090" spans="2:6" x14ac:dyDescent="0.2">
      <c r="B1090" s="19"/>
      <c r="F1090" s="19"/>
    </row>
    <row r="1091" spans="2:6" x14ac:dyDescent="0.2">
      <c r="B1091" s="19"/>
      <c r="F1091" s="19"/>
    </row>
    <row r="1092" spans="2:6" x14ac:dyDescent="0.2">
      <c r="B1092" s="19"/>
      <c r="F1092" s="19"/>
    </row>
    <row r="1093" spans="2:6" x14ac:dyDescent="0.2">
      <c r="B1093" s="19"/>
      <c r="F1093" s="19"/>
    </row>
    <row r="1094" spans="2:6" x14ac:dyDescent="0.2">
      <c r="B1094" s="19"/>
      <c r="F1094" s="19"/>
    </row>
    <row r="1095" spans="2:6" x14ac:dyDescent="0.2">
      <c r="B1095" s="19"/>
      <c r="F1095" s="19"/>
    </row>
    <row r="1096" spans="2:6" x14ac:dyDescent="0.2">
      <c r="B1096" s="19"/>
      <c r="F1096" s="19"/>
    </row>
    <row r="1097" spans="2:6" x14ac:dyDescent="0.2">
      <c r="B1097" s="19"/>
      <c r="F1097" s="19"/>
    </row>
    <row r="1098" spans="2:6" x14ac:dyDescent="0.2">
      <c r="B1098" s="19"/>
      <c r="F1098" s="19"/>
    </row>
    <row r="1099" spans="2:6" x14ac:dyDescent="0.2">
      <c r="B1099" s="19"/>
      <c r="F1099" s="19"/>
    </row>
    <row r="1100" spans="2:6" x14ac:dyDescent="0.2">
      <c r="B1100" s="19"/>
      <c r="F1100" s="19"/>
    </row>
    <row r="1101" spans="2:6" x14ac:dyDescent="0.2">
      <c r="B1101" s="19"/>
      <c r="F1101" s="19"/>
    </row>
    <row r="1102" spans="2:6" x14ac:dyDescent="0.2">
      <c r="B1102" s="19"/>
      <c r="F1102" s="19"/>
    </row>
    <row r="1103" spans="2:6" x14ac:dyDescent="0.2">
      <c r="B1103" s="19"/>
      <c r="F1103" s="19"/>
    </row>
    <row r="1104" spans="2:6" x14ac:dyDescent="0.2">
      <c r="B1104" s="19"/>
      <c r="F1104" s="19"/>
    </row>
    <row r="1105" spans="2:6" x14ac:dyDescent="0.2">
      <c r="B1105" s="19"/>
      <c r="F1105" s="19"/>
    </row>
    <row r="1106" spans="2:6" x14ac:dyDescent="0.2">
      <c r="B1106" s="19"/>
      <c r="F1106" s="19"/>
    </row>
    <row r="1107" spans="2:6" x14ac:dyDescent="0.2">
      <c r="B1107" s="19"/>
      <c r="F1107" s="19"/>
    </row>
    <row r="1108" spans="2:6" x14ac:dyDescent="0.2">
      <c r="B1108" s="19"/>
      <c r="F1108" s="19"/>
    </row>
    <row r="1109" spans="2:6" x14ac:dyDescent="0.2">
      <c r="B1109" s="19"/>
      <c r="F1109" s="19"/>
    </row>
    <row r="1110" spans="2:6" x14ac:dyDescent="0.2">
      <c r="B1110" s="19"/>
      <c r="F1110" s="19"/>
    </row>
    <row r="1111" spans="2:6" x14ac:dyDescent="0.2">
      <c r="B1111" s="19"/>
      <c r="F1111" s="19"/>
    </row>
    <row r="1112" spans="2:6" x14ac:dyDescent="0.2">
      <c r="B1112" s="19"/>
      <c r="F1112" s="19"/>
    </row>
    <row r="1113" spans="2:6" x14ac:dyDescent="0.2">
      <c r="B1113" s="19"/>
      <c r="F1113" s="19"/>
    </row>
    <row r="1114" spans="2:6" x14ac:dyDescent="0.2">
      <c r="B1114" s="19"/>
      <c r="F1114" s="19"/>
    </row>
    <row r="1115" spans="2:6" x14ac:dyDescent="0.2">
      <c r="B1115" s="19"/>
      <c r="F1115" s="19"/>
    </row>
    <row r="1116" spans="2:6" x14ac:dyDescent="0.2">
      <c r="B1116" s="19"/>
      <c r="F1116" s="19"/>
    </row>
    <row r="1117" spans="2:6" x14ac:dyDescent="0.2">
      <c r="B1117" s="19"/>
      <c r="F1117" s="19"/>
    </row>
    <row r="1118" spans="2:6" x14ac:dyDescent="0.2">
      <c r="B1118" s="19"/>
      <c r="F1118" s="19"/>
    </row>
    <row r="1119" spans="2:6" x14ac:dyDescent="0.2">
      <c r="B1119" s="19"/>
      <c r="F1119" s="19"/>
    </row>
    <row r="1120" spans="2:6" x14ac:dyDescent="0.2">
      <c r="B1120" s="19"/>
      <c r="F1120" s="19"/>
    </row>
    <row r="1121" spans="2:6" x14ac:dyDescent="0.2">
      <c r="B1121" s="19"/>
      <c r="F1121" s="19"/>
    </row>
    <row r="1122" spans="2:6" x14ac:dyDescent="0.2">
      <c r="B1122" s="19"/>
      <c r="F1122" s="19"/>
    </row>
    <row r="1123" spans="2:6" x14ac:dyDescent="0.2">
      <c r="B1123" s="19"/>
      <c r="F1123" s="19"/>
    </row>
    <row r="1124" spans="2:6" x14ac:dyDescent="0.2">
      <c r="B1124" s="19"/>
      <c r="F1124" s="19"/>
    </row>
    <row r="1125" spans="2:6" x14ac:dyDescent="0.2">
      <c r="B1125" s="19"/>
      <c r="F1125" s="19"/>
    </row>
    <row r="1126" spans="2:6" x14ac:dyDescent="0.2">
      <c r="B1126" s="19"/>
      <c r="F1126" s="19"/>
    </row>
    <row r="1127" spans="2:6" x14ac:dyDescent="0.2">
      <c r="B1127" s="19"/>
      <c r="F1127" s="19"/>
    </row>
    <row r="1128" spans="2:6" x14ac:dyDescent="0.2">
      <c r="B1128" s="19"/>
      <c r="F1128" s="19"/>
    </row>
    <row r="1129" spans="2:6" x14ac:dyDescent="0.2">
      <c r="B1129" s="19"/>
      <c r="F1129" s="19"/>
    </row>
    <row r="1130" spans="2:6" x14ac:dyDescent="0.2">
      <c r="B1130" s="19"/>
      <c r="F1130" s="19"/>
    </row>
    <row r="1131" spans="2:6" x14ac:dyDescent="0.2">
      <c r="B1131" s="19"/>
      <c r="F1131" s="19"/>
    </row>
    <row r="1132" spans="2:6" x14ac:dyDescent="0.2">
      <c r="B1132" s="19"/>
      <c r="F1132" s="19"/>
    </row>
    <row r="1133" spans="2:6" x14ac:dyDescent="0.2">
      <c r="B1133" s="19"/>
      <c r="F1133" s="19"/>
    </row>
    <row r="1134" spans="2:6" x14ac:dyDescent="0.2">
      <c r="B1134" s="19"/>
      <c r="F1134" s="19"/>
    </row>
    <row r="1135" spans="2:6" x14ac:dyDescent="0.2">
      <c r="B1135" s="19"/>
      <c r="F1135" s="19"/>
    </row>
    <row r="1136" spans="2:6" x14ac:dyDescent="0.2">
      <c r="B1136" s="19"/>
      <c r="F1136" s="19"/>
    </row>
    <row r="1137" spans="2:6" x14ac:dyDescent="0.2">
      <c r="B1137" s="19"/>
      <c r="F1137" s="19"/>
    </row>
    <row r="1138" spans="2:6" x14ac:dyDescent="0.2">
      <c r="B1138" s="19"/>
      <c r="F1138" s="19"/>
    </row>
    <row r="1139" spans="2:6" x14ac:dyDescent="0.2">
      <c r="B1139" s="19"/>
      <c r="F1139" s="19"/>
    </row>
  </sheetData>
  <phoneticPr fontId="7" type="noConversion"/>
  <hyperlinks>
    <hyperlink ref="P11" r:id="rId1" display="http://www.konkoly.hu/cgi-bin/IBVS?46" xr:uid="{00000000-0004-0000-0100-000000000000}"/>
    <hyperlink ref="P12" r:id="rId2" display="http://www.konkoly.hu/cgi-bin/IBVS?795" xr:uid="{00000000-0004-0000-0100-000001000000}"/>
    <hyperlink ref="P92" r:id="rId3" display="http://www.konkoly.hu/cgi-bin/IBVS?4263" xr:uid="{00000000-0004-0000-0100-000002000000}"/>
    <hyperlink ref="P93" r:id="rId4" display="http://www.konkoly.hu/cgi-bin/IBVS?4263" xr:uid="{00000000-0004-0000-0100-000003000000}"/>
    <hyperlink ref="P213" r:id="rId5" display="http://www.konkoly.hu/cgi-bin/IBVS?4263" xr:uid="{00000000-0004-0000-0100-000004000000}"/>
    <hyperlink ref="P94" r:id="rId6" display="http://www.konkoly.hu/cgi-bin/IBVS?4263" xr:uid="{00000000-0004-0000-0100-000005000000}"/>
    <hyperlink ref="P214" r:id="rId7" display="http://vsolj.cetus-net.org/no47.pdf" xr:uid="{00000000-0004-0000-0100-000006000000}"/>
    <hyperlink ref="P100" r:id="rId8" display="http://www.konkoly.hu/cgi-bin/IBVS?4340" xr:uid="{00000000-0004-0000-0100-000007000000}"/>
    <hyperlink ref="P101" r:id="rId9" display="http://www.bav-astro.de/sfs/BAVM_link.php?BAVMnr=93" xr:uid="{00000000-0004-0000-0100-000008000000}"/>
    <hyperlink ref="P223" r:id="rId10" display="http://www.konkoly.hu/cgi-bin/IBVS?5040" xr:uid="{00000000-0004-0000-0100-000009000000}"/>
    <hyperlink ref="P230" r:id="rId11" display="http://www.bav-astro.de/sfs/BAVM_link.php?BAVMnr=154" xr:uid="{00000000-0004-0000-0100-00000A000000}"/>
    <hyperlink ref="P114" r:id="rId12" display="http://www.konkoly.hu/cgi-bin/IBVS?5371" xr:uid="{00000000-0004-0000-0100-00000B000000}"/>
    <hyperlink ref="P117" r:id="rId13" display="http://var.astro.cz/oejv/issues/oejv0003.pdf" xr:uid="{00000000-0004-0000-0100-00000C000000}"/>
    <hyperlink ref="P118" r:id="rId14" display="http://www.bav-astro.de/sfs/BAVM_link.php?BAVMnr=186" xr:uid="{00000000-0004-0000-0100-00000D000000}"/>
    <hyperlink ref="P119" r:id="rId15" display="http://www.konkoly.hu/cgi-bin/IBVS?5820" xr:uid="{00000000-0004-0000-0100-00000E000000}"/>
    <hyperlink ref="P120" r:id="rId16" display="http://www.aavso.org/sites/default/files/jaavso/v36n2/171.pdf" xr:uid="{00000000-0004-0000-0100-00000F000000}"/>
    <hyperlink ref="P121" r:id="rId17" display="http://www.aavso.org/sites/default/files/jaavso/v36n2/171.pdf" xr:uid="{00000000-0004-0000-0100-000010000000}"/>
    <hyperlink ref="P122" r:id="rId18" display="http://www.aavso.org/sites/default/files/jaavso/v36n2/171.pdf" xr:uid="{00000000-0004-0000-0100-000011000000}"/>
    <hyperlink ref="P123" r:id="rId19" display="http://www.bav-astro.de/sfs/BAVM_link.php?BAVMnr=209" xr:uid="{00000000-0004-0000-0100-000012000000}"/>
    <hyperlink ref="P234" r:id="rId20" display="http://vsolj.cetus-net.org/vsoljno53.pdf" xr:uid="{00000000-0004-0000-0100-000013000000}"/>
    <hyperlink ref="P236" r:id="rId21" display="http://vsolj.cetus-net.org/vsoljno59.pdf" xr:uid="{00000000-0004-0000-0100-000014000000}"/>
    <hyperlink ref="P126" r:id="rId22" display="http://www.bav-astro.de/sfs/BAVM_link.php?BAVMnr=234" xr:uid="{00000000-0004-0000-0100-000015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sqref="A1:A23"/>
    </sheetView>
  </sheetViews>
  <sheetFormatPr defaultRowHeight="12.75" x14ac:dyDescent="0.2"/>
  <cols>
    <col min="1" max="16384" width="9.140625" style="3"/>
  </cols>
  <sheetData>
    <row r="1" spans="1:7" x14ac:dyDescent="0.2">
      <c r="A1" s="3">
        <v>42782.595999999998</v>
      </c>
      <c r="B1" s="3">
        <v>8543</v>
      </c>
      <c r="C1" s="3">
        <v>-2E-3</v>
      </c>
      <c r="D1" s="3">
        <v>14</v>
      </c>
      <c r="E1" s="3" t="s">
        <v>33</v>
      </c>
      <c r="F1" s="3" t="s">
        <v>34</v>
      </c>
    </row>
    <row r="2" spans="1:7" x14ac:dyDescent="0.2">
      <c r="A2" s="3">
        <v>42802.658000000003</v>
      </c>
      <c r="B2" s="3">
        <v>8550</v>
      </c>
      <c r="C2" s="3">
        <v>2E-3</v>
      </c>
      <c r="D2" s="3">
        <v>15</v>
      </c>
      <c r="E2" s="3" t="s">
        <v>33</v>
      </c>
      <c r="F2" s="3" t="s">
        <v>34</v>
      </c>
    </row>
    <row r="3" spans="1:7" x14ac:dyDescent="0.2">
      <c r="A3" s="3">
        <v>42845.644</v>
      </c>
      <c r="B3" s="3">
        <v>8565</v>
      </c>
      <c r="C3" s="3">
        <v>5.0000000000000001E-3</v>
      </c>
      <c r="D3" s="3">
        <v>17</v>
      </c>
      <c r="E3" s="3" t="s">
        <v>33</v>
      </c>
      <c r="F3" s="3" t="s">
        <v>34</v>
      </c>
    </row>
    <row r="4" spans="1:7" x14ac:dyDescent="0.2">
      <c r="A4" s="3">
        <v>44633.713000000003</v>
      </c>
      <c r="B4" s="3">
        <v>9189</v>
      </c>
      <c r="C4" s="3">
        <v>4.0000000000000001E-3</v>
      </c>
      <c r="D4" s="3">
        <v>15</v>
      </c>
      <c r="E4" s="3" t="s">
        <v>35</v>
      </c>
      <c r="F4" s="3" t="s">
        <v>36</v>
      </c>
    </row>
    <row r="5" spans="1:7" x14ac:dyDescent="0.2">
      <c r="A5" s="3">
        <v>44676.697</v>
      </c>
      <c r="B5" s="3">
        <v>9204</v>
      </c>
      <c r="C5" s="3">
        <v>6.0000000000000001E-3</v>
      </c>
      <c r="D5" s="3">
        <v>15</v>
      </c>
      <c r="E5" s="3" t="s">
        <v>35</v>
      </c>
      <c r="F5" s="3" t="s">
        <v>36</v>
      </c>
    </row>
    <row r="6" spans="1:7" x14ac:dyDescent="0.2">
      <c r="A6" s="3">
        <v>45060.667999999998</v>
      </c>
      <c r="B6" s="3">
        <v>9338</v>
      </c>
      <c r="C6" s="3">
        <v>0</v>
      </c>
      <c r="D6" s="3">
        <v>17</v>
      </c>
      <c r="E6" s="3" t="s">
        <v>35</v>
      </c>
      <c r="F6" s="3" t="s">
        <v>36</v>
      </c>
    </row>
    <row r="7" spans="1:7" x14ac:dyDescent="0.2">
      <c r="A7" s="3">
        <v>45338.620999999999</v>
      </c>
      <c r="B7" s="3">
        <v>9435</v>
      </c>
      <c r="C7" s="3">
        <v>0</v>
      </c>
      <c r="D7" s="3">
        <v>10</v>
      </c>
      <c r="E7" s="3" t="s">
        <v>37</v>
      </c>
      <c r="F7" s="3" t="s">
        <v>38</v>
      </c>
    </row>
    <row r="8" spans="1:7" x14ac:dyDescent="0.2">
      <c r="A8" s="3">
        <v>45699.682000000001</v>
      </c>
      <c r="B8" s="3">
        <v>9561</v>
      </c>
      <c r="C8" s="3">
        <v>8.0000000000000002E-3</v>
      </c>
      <c r="D8" s="3">
        <v>14</v>
      </c>
      <c r="E8" s="3" t="s">
        <v>37</v>
      </c>
      <c r="F8" s="3" t="s">
        <v>38</v>
      </c>
    </row>
    <row r="9" spans="1:7" x14ac:dyDescent="0.2">
      <c r="A9" s="3">
        <v>45762.713000000003</v>
      </c>
      <c r="B9" s="3">
        <v>9583</v>
      </c>
      <c r="C9" s="3">
        <v>-2E-3</v>
      </c>
      <c r="D9" s="3">
        <v>21</v>
      </c>
      <c r="E9" s="3" t="s">
        <v>35</v>
      </c>
      <c r="F9" s="3" t="s">
        <v>36</v>
      </c>
    </row>
    <row r="10" spans="1:7" x14ac:dyDescent="0.2">
      <c r="A10" s="3">
        <v>45762.714</v>
      </c>
      <c r="B10" s="3">
        <v>9583</v>
      </c>
      <c r="C10" s="3">
        <v>-1E-3</v>
      </c>
      <c r="D10" s="3">
        <v>19</v>
      </c>
      <c r="E10" s="3" t="s">
        <v>37</v>
      </c>
      <c r="F10" s="3" t="s">
        <v>38</v>
      </c>
    </row>
    <row r="11" spans="1:7" x14ac:dyDescent="0.2">
      <c r="A11" s="3">
        <v>46060.741000000002</v>
      </c>
      <c r="B11" s="3">
        <v>9687</v>
      </c>
      <c r="C11" s="3">
        <v>1.4999999999999999E-2</v>
      </c>
      <c r="D11" s="3">
        <v>12</v>
      </c>
      <c r="E11" s="3" t="s">
        <v>33</v>
      </c>
      <c r="F11" s="3" t="s">
        <v>34</v>
      </c>
    </row>
    <row r="12" spans="1:7" x14ac:dyDescent="0.2">
      <c r="A12" s="3">
        <v>46100.832999999999</v>
      </c>
      <c r="B12" s="3" t="s">
        <v>39</v>
      </c>
      <c r="C12" s="3">
        <v>9701</v>
      </c>
      <c r="D12" s="3">
        <v>-0.01</v>
      </c>
      <c r="E12" s="3">
        <v>14</v>
      </c>
      <c r="F12" s="3" t="s">
        <v>40</v>
      </c>
      <c r="G12" s="3" t="s">
        <v>41</v>
      </c>
    </row>
    <row r="13" spans="1:7" x14ac:dyDescent="0.2">
      <c r="A13" s="3">
        <v>46421.786999999997</v>
      </c>
      <c r="B13" s="3">
        <v>9813</v>
      </c>
      <c r="C13" s="3">
        <v>8.0000000000000002E-3</v>
      </c>
      <c r="D13" s="3">
        <v>15</v>
      </c>
      <c r="E13" s="3" t="s">
        <v>40</v>
      </c>
      <c r="F13" s="3" t="s">
        <v>41</v>
      </c>
    </row>
    <row r="14" spans="1:7" x14ac:dyDescent="0.2">
      <c r="A14" s="3">
        <v>47209.792000000001</v>
      </c>
      <c r="B14" s="3">
        <v>10088</v>
      </c>
      <c r="C14" s="3">
        <v>1E-3</v>
      </c>
      <c r="D14" s="3">
        <v>13</v>
      </c>
      <c r="E14" s="3" t="s">
        <v>40</v>
      </c>
      <c r="F14" s="3" t="s">
        <v>41</v>
      </c>
    </row>
    <row r="15" spans="1:7" x14ac:dyDescent="0.2">
      <c r="A15" s="3">
        <v>47212.656999999999</v>
      </c>
      <c r="B15" s="3">
        <v>10089</v>
      </c>
      <c r="C15" s="3">
        <v>1E-3</v>
      </c>
      <c r="D15" s="3">
        <v>17</v>
      </c>
      <c r="E15" s="3" t="s">
        <v>35</v>
      </c>
      <c r="F15" s="3" t="s">
        <v>36</v>
      </c>
    </row>
    <row r="16" spans="1:7" x14ac:dyDescent="0.2">
      <c r="A16" s="3">
        <v>47255.63</v>
      </c>
      <c r="B16" s="3">
        <v>10104</v>
      </c>
      <c r="C16" s="3">
        <v>-8.9999999999999993E-3</v>
      </c>
      <c r="D16" s="3">
        <v>10</v>
      </c>
      <c r="E16" s="3" t="s">
        <v>33</v>
      </c>
      <c r="F16" s="3" t="s">
        <v>42</v>
      </c>
    </row>
    <row r="17" spans="1:7" x14ac:dyDescent="0.2">
      <c r="A17" s="3">
        <v>47255.654999999999</v>
      </c>
      <c r="B17" s="3" t="s">
        <v>43</v>
      </c>
      <c r="C17" s="3">
        <v>10104</v>
      </c>
      <c r="D17" s="3">
        <v>1.6E-2</v>
      </c>
      <c r="E17" s="3">
        <v>14</v>
      </c>
      <c r="F17" s="3" t="s">
        <v>33</v>
      </c>
      <c r="G17" s="3" t="s">
        <v>34</v>
      </c>
    </row>
    <row r="18" spans="1:7" x14ac:dyDescent="0.2">
      <c r="A18" s="3">
        <v>47510.667000000001</v>
      </c>
      <c r="B18" s="3">
        <v>10193</v>
      </c>
      <c r="C18" s="3">
        <v>-1E-3</v>
      </c>
      <c r="D18" s="3">
        <v>8</v>
      </c>
      <c r="E18" s="3" t="s">
        <v>33</v>
      </c>
      <c r="F18" s="3" t="s">
        <v>42</v>
      </c>
    </row>
    <row r="19" spans="1:7" x14ac:dyDescent="0.2">
      <c r="A19" s="3">
        <v>47596.635000000002</v>
      </c>
      <c r="B19" s="3">
        <v>10223</v>
      </c>
      <c r="C19" s="3">
        <v>2E-3</v>
      </c>
      <c r="D19" s="3">
        <v>23</v>
      </c>
      <c r="E19" s="3" t="s">
        <v>33</v>
      </c>
      <c r="F19" s="3" t="s">
        <v>34</v>
      </c>
    </row>
    <row r="20" spans="1:7" x14ac:dyDescent="0.2">
      <c r="A20" s="3">
        <v>47894.646999999997</v>
      </c>
      <c r="B20" s="3">
        <v>10327</v>
      </c>
      <c r="C20" s="3">
        <v>2E-3</v>
      </c>
      <c r="D20" s="3">
        <v>17</v>
      </c>
      <c r="E20" s="3" t="s">
        <v>35</v>
      </c>
      <c r="F20" s="3" t="s">
        <v>36</v>
      </c>
    </row>
    <row r="21" spans="1:7" x14ac:dyDescent="0.2">
      <c r="A21" s="3">
        <v>48636.813000000002</v>
      </c>
      <c r="B21" s="3">
        <v>10586</v>
      </c>
      <c r="C21" s="3">
        <v>5.0000000000000001E-3</v>
      </c>
      <c r="D21" s="3">
        <v>12</v>
      </c>
      <c r="E21" s="3" t="s">
        <v>44</v>
      </c>
      <c r="F21" s="3" t="s">
        <v>45</v>
      </c>
    </row>
    <row r="22" spans="1:7" x14ac:dyDescent="0.2">
      <c r="A22" s="3">
        <v>48682.652999999998</v>
      </c>
      <c r="B22" s="3">
        <v>10602</v>
      </c>
      <c r="C22" s="3">
        <v>-3.0000000000000001E-3</v>
      </c>
      <c r="D22" s="3">
        <v>20</v>
      </c>
      <c r="E22" s="3" t="s">
        <v>35</v>
      </c>
      <c r="F22" s="3" t="s">
        <v>36</v>
      </c>
    </row>
    <row r="23" spans="1:7" x14ac:dyDescent="0.2">
      <c r="A23" s="3">
        <v>50152.650999999998</v>
      </c>
      <c r="B23" s="3">
        <v>11115</v>
      </c>
      <c r="C23" s="3">
        <v>-5.0000000000000001E-3</v>
      </c>
      <c r="D23" s="3">
        <v>21</v>
      </c>
      <c r="E23" s="3" t="s">
        <v>35</v>
      </c>
      <c r="F23" s="3" t="s">
        <v>36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2002-07-31T20:38:16Z</dcterms:created>
  <dcterms:modified xsi:type="dcterms:W3CDTF">2023-12-30T04:11:49Z</dcterms:modified>
</cp:coreProperties>
</file>