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<sst xmlns="http://schemas.openxmlformats.org/spreadsheetml/2006/main" count="93" uniqueCount="57">
  <si>
    <t>Checked by ToMcat2017-11-29</t>
  </si>
  <si>
    <t>PE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</si>
  <si>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</si>
  <si>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</si>
  <si>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</si>
  <si>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</si>
  <si>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</si>
  <si>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</si>
  <si>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</si>
  <si>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</si>
  <si>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</si>
  <si>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</si>
  <si>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</si>
  <si>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</si>
  <si>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</si>
  <si>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</si>
  <si>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</si>
  <si>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</si>
  <si>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</si>
  <si>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</si>
  <si>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</si>
  <si>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</si>
  <si>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</si>
  <si>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</si>
  <si>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</si>
  <si>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</si>
  <si>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</si>
  <si>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</si>
  <si>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</si>
  <si>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</si>
  <si>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</si>
  <si>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</si>
  <si>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</si>
  <si>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</si>
  <si>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</si>
  <si>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</si>
  <si>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</si>
  <si>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</si>
  <si>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</si>
  <si>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</si>
  <si>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</si>
  <si>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EA</t>
  </si>
  <si>
    <t>OEJV 0137</t>
  </si>
  <si>
    <t>I</t>
  </si>
  <si>
    <t>IBVS 5992</t>
  </si>
  <si>
    <t>IBVS 6010</t>
  </si>
  <si>
    <t>OEJV 0160</t>
  </si>
  <si>
    <t>V0388 Gem / GSC 1350-0117</t>
  </si>
  <si>
    <t>OEJV 0165</t>
  </si>
  <si>
    <t>OEJV 0168</t>
  </si>
  <si>
    <t>vis</t>
  </si>
  <si>
    <t>OEJV 0179</t>
  </si>
  <si>
    <t>JAVSO..44..164</t>
  </si>
  <si>
    <t>JAVSO..44…69</t>
  </si>
  <si>
    <t>JAVSO..45..121</t>
  </si>
  <si>
    <t>JAVSO..46..184</t>
  </si>
  <si>
    <t>OEJV 0211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</si>
</sst>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9"/>
      <color indexed="8"/>
      <name val="CourierNewPSMT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7.35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4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0" fontId="26" fillId="20" borderId="6" applyNumberFormat="0" applyAlignment="0" applyProtection="0"/>
    <xf numFmtId="1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22" fontId="0" fillId="0" borderId="0" xfId="0" applyNumberFormat="1" applyAlignment="1">
      <alignment horizontal="center"/>
    </xf>
    <xf numFmtId="0" fontId="0" fillId="0" borderId="5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3" fillId="0" borderId="0" xfId="62" applyFont="1">
      <alignment/>
      <protection/>
    </xf>
    <xf numFmtId="0" fontId="33" fillId="0" borderId="0" xfId="62" applyFont="1" applyAlignment="1">
      <alignment horizontal="center"/>
      <protection/>
    </xf>
    <xf numFmtId="0" fontId="33" fillId="0" borderId="0" xfId="62" applyFont="1" applyAlignment="1">
      <alignment horizontal="left"/>
      <protection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61" applyFont="1">
      <alignment/>
      <protection/>
    </xf>
    <xf numFmtId="0" fontId="30" fillId="0" borderId="0" xfId="61" applyFont="1" applyAlignment="1">
      <alignment horizontal="center"/>
      <protection/>
    </xf>
    <xf numFmtId="0" fontId="30" fillId="0" borderId="0" xfId="61" applyFont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rmal_A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V388 Gem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2075"/>
          <c:w val="0.8985"/>
          <c:h val="0.7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0.0016</c:v>
                  </c:pt>
                  <c:pt idx="3">
                    <c:v>0.0016</c:v>
                  </c:pt>
                  <c:pt idx="4">
                    <c:v>0.0016</c:v>
                  </c:pt>
                  <c:pt idx="5">
                    <c:v>0.0004</c:v>
                  </c:pt>
                  <c:pt idx="6">
                    <c:v>0.0005</c:v>
                  </c:pt>
                  <c:pt idx="7">
                    <c:v>0.0001</c:v>
                  </c:pt>
                  <c:pt idx="8">
                    <c:v>0.0016</c:v>
                  </c:pt>
                  <c:pt idx="9">
                    <c:v>0.0003</c:v>
                  </c:pt>
                  <c:pt idx="10">
                    <c:v>0.0002</c:v>
                  </c:pt>
                  <c:pt idx="11">
                    <c:v>0.0003</c:v>
                  </c:pt>
                  <c:pt idx="12">
                    <c:v>0.0002</c:v>
                  </c:pt>
                  <c:pt idx="13">
                    <c:v>0.0001</c:v>
                  </c:pt>
                  <c:pt idx="14">
                    <c:v>0.00014</c:v>
                  </c:pt>
                  <c:pt idx="15">
                    <c:v>0.0002</c:v>
                  </c:pt>
                  <c:pt idx="16">
                    <c:v>0.00016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0.0001</c:v>
                  </c:pt>
                  <c:pt idx="20">
                    <c:v>0.0001</c:v>
                  </c:pt>
                  <c:pt idx="21">
                    <c:v>0.0001</c:v>
                  </c:pt>
                  <c:pt idx="22">
                    <c:v>0.0007</c:v>
                  </c:pt>
                  <c:pt idx="23">
                    <c:v>0.0001</c:v>
                  </c:pt>
                  <c:pt idx="24">
                    <c:v>0.0001</c:v>
                  </c:pt>
                  <c:pt idx="25">
                    <c:v>0.0001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0.0016</c:v>
                  </c:pt>
                  <c:pt idx="3">
                    <c:v>0.0016</c:v>
                  </c:pt>
                  <c:pt idx="4">
                    <c:v>0.0016</c:v>
                  </c:pt>
                  <c:pt idx="5">
                    <c:v>0.0004</c:v>
                  </c:pt>
                  <c:pt idx="6">
                    <c:v>0.0005</c:v>
                  </c:pt>
                  <c:pt idx="7">
                    <c:v>0.0001</c:v>
                  </c:pt>
                  <c:pt idx="8">
                    <c:v>0.0016</c:v>
                  </c:pt>
                  <c:pt idx="9">
                    <c:v>0.0003</c:v>
                  </c:pt>
                  <c:pt idx="10">
                    <c:v>0.0002</c:v>
                  </c:pt>
                  <c:pt idx="11">
                    <c:v>0.0003</c:v>
                  </c:pt>
                  <c:pt idx="12">
                    <c:v>0.0002</c:v>
                  </c:pt>
                  <c:pt idx="13">
                    <c:v>0.0001</c:v>
                  </c:pt>
                  <c:pt idx="14">
                    <c:v>0.00014</c:v>
                  </c:pt>
                  <c:pt idx="15">
                    <c:v>0.0002</c:v>
                  </c:pt>
                  <c:pt idx="16">
                    <c:v>0.00016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0.0001</c:v>
                  </c:pt>
                  <c:pt idx="20">
                    <c:v>0.0001</c:v>
                  </c:pt>
                  <c:pt idx="21">
                    <c:v>0.0001</c:v>
                  </c:pt>
                  <c:pt idx="22">
                    <c:v>0.0007</c:v>
                  </c:pt>
                  <c:pt idx="23">
                    <c:v>0.0001</c:v>
                  </c:pt>
                  <c:pt idx="24">
                    <c:v>0.0001</c:v>
                  </c:pt>
                  <c:pt idx="25">
                    <c:v>0.0001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0.0016</c:v>
                  </c:pt>
                  <c:pt idx="3">
                    <c:v>0.0016</c:v>
                  </c:pt>
                  <c:pt idx="4">
                    <c:v>0.0016</c:v>
                  </c:pt>
                  <c:pt idx="5">
                    <c:v>0.0004</c:v>
                  </c:pt>
                  <c:pt idx="6">
                    <c:v>0.0005</c:v>
                  </c:pt>
                  <c:pt idx="7">
                    <c:v>0.0001</c:v>
                  </c:pt>
                  <c:pt idx="8">
                    <c:v>0.0016</c:v>
                  </c:pt>
                  <c:pt idx="9">
                    <c:v>0.0003</c:v>
                  </c:pt>
                  <c:pt idx="10">
                    <c:v>0.0002</c:v>
                  </c:pt>
                  <c:pt idx="11">
                    <c:v>0.0003</c:v>
                  </c:pt>
                  <c:pt idx="12">
                    <c:v>0.0002</c:v>
                  </c:pt>
                  <c:pt idx="13">
                    <c:v>0.0001</c:v>
                  </c:pt>
                  <c:pt idx="14">
                    <c:v>0.00014</c:v>
                  </c:pt>
                  <c:pt idx="15">
                    <c:v>0.0002</c:v>
                  </c:pt>
                  <c:pt idx="16">
                    <c:v>0.00016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0.0001</c:v>
                  </c:pt>
                  <c:pt idx="20">
                    <c:v>0.0001</c:v>
                  </c:pt>
                  <c:pt idx="21">
                    <c:v>0.0001</c:v>
                  </c:pt>
                  <c:pt idx="22">
                    <c:v>0.0007</c:v>
                  </c:pt>
                  <c:pt idx="23">
                    <c:v>0.0001</c:v>
                  </c:pt>
                  <c:pt idx="24">
                    <c:v>0.0001</c:v>
                  </c:pt>
                  <c:pt idx="25">
                    <c:v>0.0001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0.0016</c:v>
                  </c:pt>
                  <c:pt idx="3">
                    <c:v>0.0016</c:v>
                  </c:pt>
                  <c:pt idx="4">
                    <c:v>0.0016</c:v>
                  </c:pt>
                  <c:pt idx="5">
                    <c:v>0.0004</c:v>
                  </c:pt>
                  <c:pt idx="6">
                    <c:v>0.0005</c:v>
                  </c:pt>
                  <c:pt idx="7">
                    <c:v>0.0001</c:v>
                  </c:pt>
                  <c:pt idx="8">
                    <c:v>0.0016</c:v>
                  </c:pt>
                  <c:pt idx="9">
                    <c:v>0.0003</c:v>
                  </c:pt>
                  <c:pt idx="10">
                    <c:v>0.0002</c:v>
                  </c:pt>
                  <c:pt idx="11">
                    <c:v>0.0003</c:v>
                  </c:pt>
                  <c:pt idx="12">
                    <c:v>0.0002</c:v>
                  </c:pt>
                  <c:pt idx="13">
                    <c:v>0.0001</c:v>
                  </c:pt>
                  <c:pt idx="14">
                    <c:v>0.00014</c:v>
                  </c:pt>
                  <c:pt idx="15">
                    <c:v>0.0002</c:v>
                  </c:pt>
                  <c:pt idx="16">
                    <c:v>0.00016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0.0001</c:v>
                  </c:pt>
                  <c:pt idx="20">
                    <c:v>0.0001</c:v>
                  </c:pt>
                  <c:pt idx="21">
                    <c:v>0.0001</c:v>
                  </c:pt>
                  <c:pt idx="22">
                    <c:v>0.0007</c:v>
                  </c:pt>
                  <c:pt idx="23">
                    <c:v>0.0001</c:v>
                  </c:pt>
                  <c:pt idx="24">
                    <c:v>0.0001</c:v>
                  </c:pt>
                  <c:pt idx="25">
                    <c:v>0.0001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0.0016</c:v>
                  </c:pt>
                  <c:pt idx="3">
                    <c:v>0.0016</c:v>
                  </c:pt>
                  <c:pt idx="4">
                    <c:v>0.0016</c:v>
                  </c:pt>
                  <c:pt idx="5">
                    <c:v>0.0004</c:v>
                  </c:pt>
                  <c:pt idx="6">
                    <c:v>0.0005</c:v>
                  </c:pt>
                  <c:pt idx="7">
                    <c:v>0.0001</c:v>
                  </c:pt>
                  <c:pt idx="8">
                    <c:v>0.0016</c:v>
                  </c:pt>
                  <c:pt idx="9">
                    <c:v>0.0003</c:v>
                  </c:pt>
                  <c:pt idx="10">
                    <c:v>0.0002</c:v>
                  </c:pt>
                  <c:pt idx="11">
                    <c:v>0.0003</c:v>
                  </c:pt>
                  <c:pt idx="12">
                    <c:v>0.0002</c:v>
                  </c:pt>
                  <c:pt idx="13">
                    <c:v>0.0001</c:v>
                  </c:pt>
                  <c:pt idx="14">
                    <c:v>0.00014</c:v>
                  </c:pt>
                  <c:pt idx="15">
                    <c:v>0.0002</c:v>
                  </c:pt>
                  <c:pt idx="16">
                    <c:v>0.00016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0.0001</c:v>
                  </c:pt>
                  <c:pt idx="20">
                    <c:v>0.0001</c:v>
                  </c:pt>
                  <c:pt idx="21">
                    <c:v>0.0001</c:v>
                  </c:pt>
                  <c:pt idx="22">
                    <c:v>0.0007</c:v>
                  </c:pt>
                  <c:pt idx="23">
                    <c:v>0.0001</c:v>
                  </c:pt>
                  <c:pt idx="24">
                    <c:v>0.0001</c:v>
                  </c:pt>
                  <c:pt idx="25">
                    <c:v>0.0001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0.0016</c:v>
                  </c:pt>
                  <c:pt idx="3">
                    <c:v>0.0016</c:v>
                  </c:pt>
                  <c:pt idx="4">
                    <c:v>0.0016</c:v>
                  </c:pt>
                  <c:pt idx="5">
                    <c:v>0.0004</c:v>
                  </c:pt>
                  <c:pt idx="6">
                    <c:v>0.0005</c:v>
                  </c:pt>
                  <c:pt idx="7">
                    <c:v>0.0001</c:v>
                  </c:pt>
                  <c:pt idx="8">
                    <c:v>0.0016</c:v>
                  </c:pt>
                  <c:pt idx="9">
                    <c:v>0.0003</c:v>
                  </c:pt>
                  <c:pt idx="10">
                    <c:v>0.0002</c:v>
                  </c:pt>
                  <c:pt idx="11">
                    <c:v>0.0003</c:v>
                  </c:pt>
                  <c:pt idx="12">
                    <c:v>0.0002</c:v>
                  </c:pt>
                  <c:pt idx="13">
                    <c:v>0.0001</c:v>
                  </c:pt>
                  <c:pt idx="14">
                    <c:v>0.00014</c:v>
                  </c:pt>
                  <c:pt idx="15">
                    <c:v>0.0002</c:v>
                  </c:pt>
                  <c:pt idx="16">
                    <c:v>0.00016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0.0001</c:v>
                  </c:pt>
                  <c:pt idx="20">
                    <c:v>0.0001</c:v>
                  </c:pt>
                  <c:pt idx="21">
                    <c:v>0.0001</c:v>
                  </c:pt>
                  <c:pt idx="22">
                    <c:v>0.0007</c:v>
                  </c:pt>
                  <c:pt idx="23">
                    <c:v>0.0001</c:v>
                  </c:pt>
                  <c:pt idx="24">
                    <c:v>0.0001</c:v>
                  </c:pt>
                  <c:pt idx="25">
                    <c:v>0.0001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0.0016</c:v>
                  </c:pt>
                  <c:pt idx="3">
                    <c:v>0.0016</c:v>
                  </c:pt>
                  <c:pt idx="4">
                    <c:v>0.0016</c:v>
                  </c:pt>
                  <c:pt idx="5">
                    <c:v>0.0004</c:v>
                  </c:pt>
                  <c:pt idx="6">
                    <c:v>0.0005</c:v>
                  </c:pt>
                  <c:pt idx="7">
                    <c:v>0.0001</c:v>
                  </c:pt>
                  <c:pt idx="8">
                    <c:v>0.0016</c:v>
                  </c:pt>
                  <c:pt idx="9">
                    <c:v>0.0003</c:v>
                  </c:pt>
                  <c:pt idx="10">
                    <c:v>0.0002</c:v>
                  </c:pt>
                  <c:pt idx="11">
                    <c:v>0.0003</c:v>
                  </c:pt>
                  <c:pt idx="12">
                    <c:v>0.0002</c:v>
                  </c:pt>
                  <c:pt idx="13">
                    <c:v>0.0001</c:v>
                  </c:pt>
                  <c:pt idx="14">
                    <c:v>0.00014</c:v>
                  </c:pt>
                  <c:pt idx="15">
                    <c:v>0.0002</c:v>
                  </c:pt>
                  <c:pt idx="16">
                    <c:v>0.00016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0.0001</c:v>
                  </c:pt>
                  <c:pt idx="20">
                    <c:v>0.0001</c:v>
                  </c:pt>
                  <c:pt idx="21">
                    <c:v>0.0001</c:v>
                  </c:pt>
                  <c:pt idx="22">
                    <c:v>0.0007</c:v>
                  </c:pt>
                  <c:pt idx="23">
                    <c:v>0.0001</c:v>
                  </c:pt>
                  <c:pt idx="24">
                    <c:v>0.0001</c:v>
                  </c:pt>
                  <c:pt idx="25">
                    <c:v>0.0001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0.0016</c:v>
                  </c:pt>
                  <c:pt idx="3">
                    <c:v>0.0016</c:v>
                  </c:pt>
                  <c:pt idx="4">
                    <c:v>0.0016</c:v>
                  </c:pt>
                  <c:pt idx="5">
                    <c:v>0.0004</c:v>
                  </c:pt>
                  <c:pt idx="6">
                    <c:v>0.0005</c:v>
                  </c:pt>
                  <c:pt idx="7">
                    <c:v>0.0001</c:v>
                  </c:pt>
                  <c:pt idx="8">
                    <c:v>0.0016</c:v>
                  </c:pt>
                  <c:pt idx="9">
                    <c:v>0.0003</c:v>
                  </c:pt>
                  <c:pt idx="10">
                    <c:v>0.0002</c:v>
                  </c:pt>
                  <c:pt idx="11">
                    <c:v>0.0003</c:v>
                  </c:pt>
                  <c:pt idx="12">
                    <c:v>0.0002</c:v>
                  </c:pt>
                  <c:pt idx="13">
                    <c:v>0.0001</c:v>
                  </c:pt>
                  <c:pt idx="14">
                    <c:v>0.00014</c:v>
                  </c:pt>
                  <c:pt idx="15">
                    <c:v>0.0002</c:v>
                  </c:pt>
                  <c:pt idx="16">
                    <c:v>0.00016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0.0001</c:v>
                  </c:pt>
                  <c:pt idx="20">
                    <c:v>0.0001</c:v>
                  </c:pt>
                  <c:pt idx="21">
                    <c:v>0.0001</c:v>
                  </c:pt>
                  <c:pt idx="22">
                    <c:v>0.0007</c:v>
                  </c:pt>
                  <c:pt idx="23">
                    <c:v>0.0001</c:v>
                  </c:pt>
                  <c:pt idx="24">
                    <c:v>0.0001</c:v>
                  </c:pt>
                  <c:pt idx="25">
                    <c:v>0.0001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0.0016</c:v>
                  </c:pt>
                  <c:pt idx="3">
                    <c:v>0.0016</c:v>
                  </c:pt>
                  <c:pt idx="4">
                    <c:v>0.0016</c:v>
                  </c:pt>
                  <c:pt idx="5">
                    <c:v>0.0004</c:v>
                  </c:pt>
                  <c:pt idx="6">
                    <c:v>0.0005</c:v>
                  </c:pt>
                  <c:pt idx="7">
                    <c:v>0.0001</c:v>
                  </c:pt>
                  <c:pt idx="8">
                    <c:v>0.0016</c:v>
                  </c:pt>
                  <c:pt idx="9">
                    <c:v>0.0003</c:v>
                  </c:pt>
                  <c:pt idx="10">
                    <c:v>0.0002</c:v>
                  </c:pt>
                  <c:pt idx="11">
                    <c:v>0.0003</c:v>
                  </c:pt>
                  <c:pt idx="12">
                    <c:v>0.0002</c:v>
                  </c:pt>
                  <c:pt idx="13">
                    <c:v>0.0001</c:v>
                  </c:pt>
                  <c:pt idx="14">
                    <c:v>0.00014</c:v>
                  </c:pt>
                  <c:pt idx="15">
                    <c:v>0.0002</c:v>
                  </c:pt>
                  <c:pt idx="16">
                    <c:v>0.00016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0.0001</c:v>
                  </c:pt>
                  <c:pt idx="20">
                    <c:v>0.0001</c:v>
                  </c:pt>
                  <c:pt idx="21">
                    <c:v>0.0001</c:v>
                  </c:pt>
                  <c:pt idx="22">
                    <c:v>0.0007</c:v>
                  </c:pt>
                  <c:pt idx="23">
                    <c:v>0.0001</c:v>
                  </c:pt>
                  <c:pt idx="24">
                    <c:v>0.0001</c:v>
                  </c:pt>
                  <c:pt idx="25">
                    <c:v>0.0001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0.0016</c:v>
                  </c:pt>
                  <c:pt idx="3">
                    <c:v>0.0016</c:v>
                  </c:pt>
                  <c:pt idx="4">
                    <c:v>0.0016</c:v>
                  </c:pt>
                  <c:pt idx="5">
                    <c:v>0.0004</c:v>
                  </c:pt>
                  <c:pt idx="6">
                    <c:v>0.0005</c:v>
                  </c:pt>
                  <c:pt idx="7">
                    <c:v>0.0001</c:v>
                  </c:pt>
                  <c:pt idx="8">
                    <c:v>0.0016</c:v>
                  </c:pt>
                  <c:pt idx="9">
                    <c:v>0.0003</c:v>
                  </c:pt>
                  <c:pt idx="10">
                    <c:v>0.0002</c:v>
                  </c:pt>
                  <c:pt idx="11">
                    <c:v>0.0003</c:v>
                  </c:pt>
                  <c:pt idx="12">
                    <c:v>0.0002</c:v>
                  </c:pt>
                  <c:pt idx="13">
                    <c:v>0.0001</c:v>
                  </c:pt>
                  <c:pt idx="14">
                    <c:v>0.00014</c:v>
                  </c:pt>
                  <c:pt idx="15">
                    <c:v>0.0002</c:v>
                  </c:pt>
                  <c:pt idx="16">
                    <c:v>0.00016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0.0001</c:v>
                  </c:pt>
                  <c:pt idx="20">
                    <c:v>0.0001</c:v>
                  </c:pt>
                  <c:pt idx="21">
                    <c:v>0.0001</c:v>
                  </c:pt>
                  <c:pt idx="22">
                    <c:v>0.0007</c:v>
                  </c:pt>
                  <c:pt idx="23">
                    <c:v>0.0001</c:v>
                  </c:pt>
                  <c:pt idx="24">
                    <c:v>0.0001</c:v>
                  </c:pt>
                  <c:pt idx="25">
                    <c:v>0.0001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0.0016</c:v>
                  </c:pt>
                  <c:pt idx="3">
                    <c:v>0.0016</c:v>
                  </c:pt>
                  <c:pt idx="4">
                    <c:v>0.0016</c:v>
                  </c:pt>
                  <c:pt idx="5">
                    <c:v>0.0004</c:v>
                  </c:pt>
                  <c:pt idx="6">
                    <c:v>0.0005</c:v>
                  </c:pt>
                  <c:pt idx="7">
                    <c:v>0.0001</c:v>
                  </c:pt>
                  <c:pt idx="8">
                    <c:v>0.0016</c:v>
                  </c:pt>
                  <c:pt idx="9">
                    <c:v>0.0003</c:v>
                  </c:pt>
                  <c:pt idx="10">
                    <c:v>0.0002</c:v>
                  </c:pt>
                  <c:pt idx="11">
                    <c:v>0.0003</c:v>
                  </c:pt>
                  <c:pt idx="12">
                    <c:v>0.0002</c:v>
                  </c:pt>
                  <c:pt idx="13">
                    <c:v>0.0001</c:v>
                  </c:pt>
                  <c:pt idx="14">
                    <c:v>0.00014</c:v>
                  </c:pt>
                  <c:pt idx="15">
                    <c:v>0.0002</c:v>
                  </c:pt>
                  <c:pt idx="16">
                    <c:v>0.00016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0.0001</c:v>
                  </c:pt>
                  <c:pt idx="20">
                    <c:v>0.0001</c:v>
                  </c:pt>
                  <c:pt idx="21">
                    <c:v>0.0001</c:v>
                  </c:pt>
                  <c:pt idx="22">
                    <c:v>0.0007</c:v>
                  </c:pt>
                  <c:pt idx="23">
                    <c:v>0.0001</c:v>
                  </c:pt>
                  <c:pt idx="24">
                    <c:v>0.0001</c:v>
                  </c:pt>
                  <c:pt idx="25">
                    <c:v>0.0001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0.0016</c:v>
                  </c:pt>
                  <c:pt idx="3">
                    <c:v>0.0016</c:v>
                  </c:pt>
                  <c:pt idx="4">
                    <c:v>0.0016</c:v>
                  </c:pt>
                  <c:pt idx="5">
                    <c:v>0.0004</c:v>
                  </c:pt>
                  <c:pt idx="6">
                    <c:v>0.0005</c:v>
                  </c:pt>
                  <c:pt idx="7">
                    <c:v>0.0001</c:v>
                  </c:pt>
                  <c:pt idx="8">
                    <c:v>0.0016</c:v>
                  </c:pt>
                  <c:pt idx="9">
                    <c:v>0.0003</c:v>
                  </c:pt>
                  <c:pt idx="10">
                    <c:v>0.0002</c:v>
                  </c:pt>
                  <c:pt idx="11">
                    <c:v>0.0003</c:v>
                  </c:pt>
                  <c:pt idx="12">
                    <c:v>0.0002</c:v>
                  </c:pt>
                  <c:pt idx="13">
                    <c:v>0.0001</c:v>
                  </c:pt>
                  <c:pt idx="14">
                    <c:v>0.00014</c:v>
                  </c:pt>
                  <c:pt idx="15">
                    <c:v>0.0002</c:v>
                  </c:pt>
                  <c:pt idx="16">
                    <c:v>0.00016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0.0001</c:v>
                  </c:pt>
                  <c:pt idx="20">
                    <c:v>0.0001</c:v>
                  </c:pt>
                  <c:pt idx="21">
                    <c:v>0.0001</c:v>
                  </c:pt>
                  <c:pt idx="22">
                    <c:v>0.0007</c:v>
                  </c:pt>
                  <c:pt idx="23">
                    <c:v>0.0001</c:v>
                  </c:pt>
                  <c:pt idx="24">
                    <c:v>0.0001</c:v>
                  </c:pt>
                  <c:pt idx="25">
                    <c:v>0.0001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0.0016</c:v>
                  </c:pt>
                  <c:pt idx="3">
                    <c:v>0.0016</c:v>
                  </c:pt>
                  <c:pt idx="4">
                    <c:v>0.0016</c:v>
                  </c:pt>
                  <c:pt idx="5">
                    <c:v>0.0004</c:v>
                  </c:pt>
                  <c:pt idx="6">
                    <c:v>0.0005</c:v>
                  </c:pt>
                  <c:pt idx="7">
                    <c:v>0.0001</c:v>
                  </c:pt>
                  <c:pt idx="8">
                    <c:v>0.0016</c:v>
                  </c:pt>
                  <c:pt idx="9">
                    <c:v>0.0003</c:v>
                  </c:pt>
                  <c:pt idx="10">
                    <c:v>0.0002</c:v>
                  </c:pt>
                  <c:pt idx="11">
                    <c:v>0.0003</c:v>
                  </c:pt>
                  <c:pt idx="12">
                    <c:v>0.0002</c:v>
                  </c:pt>
                  <c:pt idx="13">
                    <c:v>0.0001</c:v>
                  </c:pt>
                  <c:pt idx="14">
                    <c:v>0.00014</c:v>
                  </c:pt>
                  <c:pt idx="15">
                    <c:v>0.0002</c:v>
                  </c:pt>
                  <c:pt idx="16">
                    <c:v>0.00016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0.0001</c:v>
                  </c:pt>
                  <c:pt idx="20">
                    <c:v>0.0001</c:v>
                  </c:pt>
                  <c:pt idx="21">
                    <c:v>0.0001</c:v>
                  </c:pt>
                  <c:pt idx="22">
                    <c:v>0.0007</c:v>
                  </c:pt>
                  <c:pt idx="23">
                    <c:v>0.0001</c:v>
                  </c:pt>
                  <c:pt idx="24">
                    <c:v>0.0001</c:v>
                  </c:pt>
                  <c:pt idx="25">
                    <c:v>0.0001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0.0016</c:v>
                  </c:pt>
                  <c:pt idx="3">
                    <c:v>0.0016</c:v>
                  </c:pt>
                  <c:pt idx="4">
                    <c:v>0.0016</c:v>
                  </c:pt>
                  <c:pt idx="5">
                    <c:v>0.0004</c:v>
                  </c:pt>
                  <c:pt idx="6">
                    <c:v>0.0005</c:v>
                  </c:pt>
                  <c:pt idx="7">
                    <c:v>0.0001</c:v>
                  </c:pt>
                  <c:pt idx="8">
                    <c:v>0.0016</c:v>
                  </c:pt>
                  <c:pt idx="9">
                    <c:v>0.0003</c:v>
                  </c:pt>
                  <c:pt idx="10">
                    <c:v>0.0002</c:v>
                  </c:pt>
                  <c:pt idx="11">
                    <c:v>0.0003</c:v>
                  </c:pt>
                  <c:pt idx="12">
                    <c:v>0.0002</c:v>
                  </c:pt>
                  <c:pt idx="13">
                    <c:v>0.0001</c:v>
                  </c:pt>
                  <c:pt idx="14">
                    <c:v>0.00014</c:v>
                  </c:pt>
                  <c:pt idx="15">
                    <c:v>0.0002</c:v>
                  </c:pt>
                  <c:pt idx="16">
                    <c:v>0.00016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0.0001</c:v>
                  </c:pt>
                  <c:pt idx="20">
                    <c:v>0.0001</c:v>
                  </c:pt>
                  <c:pt idx="21">
                    <c:v>0.0001</c:v>
                  </c:pt>
                  <c:pt idx="22">
                    <c:v>0.0007</c:v>
                  </c:pt>
                  <c:pt idx="23">
                    <c:v>0.0001</c:v>
                  </c:pt>
                  <c:pt idx="24">
                    <c:v>0.0001</c:v>
                  </c:pt>
                  <c:pt idx="25">
                    <c:v>0.0001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0247741"/>
        <c:axId val="25120806"/>
      </c:scatterChart>
      <c:valAx>
        <c:axId val="10247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20806"/>
        <c:crosses val="autoZero"/>
        <c:crossBetween val="midCat"/>
        <c:dispUnits/>
      </c:valAx>
      <c:valAx>
        <c:axId val="25120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4774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275"/>
          <c:y val="0.904"/>
          <c:w val="0.95725"/>
          <c:h val="0.08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17</xdr:col>
      <xdr:colOff>104775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3865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://vsolj.cetus-net.org/bulletin.html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4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47</v>
      </c>
    </row>
    <row r="2" spans="1:5" ht="12.75">
      <c r="A2" t="s">
        <v>28</v>
      </c>
      <c r="B2" s="29" t="s">
        <v>41</v>
      </c>
      <c r="D2" s="3"/>
      <c r="E2" s="28"/>
    </row>
    <row r="3" ht="13.5" thickBot="1"/>
    <row r="4" spans="1:4" ht="14.25" thickBot="1" thickTop="1">
      <c r="A4" s="5" t="s">
        <v>4</v>
      </c>
      <c r="C4" s="8">
        <v>51548.725</v>
      </c>
      <c r="D4" s="9">
        <v>0.605946</v>
      </c>
    </row>
    <row r="5" spans="1:4" ht="13.5" thickTop="1">
      <c r="A5" s="11" t="s">
        <v>33</v>
      </c>
      <c r="B5" s="12"/>
      <c r="C5" s="13">
        <v>-9.5</v>
      </c>
      <c r="D5" s="12" t="s">
        <v>34</v>
      </c>
    </row>
    <row r="6" ht="12.75">
      <c r="A6" s="5" t="s">
        <v>5</v>
      </c>
    </row>
    <row r="7" spans="1:3" ht="12.75">
      <c r="A7" t="s">
        <v>6</v>
      </c>
      <c r="C7">
        <f>+C4</f>
        <v>51548.725</v>
      </c>
    </row>
    <row r="8" spans="1:4" ht="12.75">
      <c r="A8" t="s">
        <v>7</v>
      </c>
      <c r="C8">
        <f>+D4</f>
        <v>0.605946</v>
      </c>
      <c r="D8" t="s">
        <v>0</v>
      </c>
    </row>
    <row r="9" spans="1:4" ht="12.75">
      <c r="A9" s="26" t="s">
        <v>37</v>
      </c>
      <c r="B9" s="27">
        <v>22</v>
      </c>
      <c r="C9" s="24" t="str">
        <f>"F"&amp;B9</f>
        <v>F22</v>
      </c>
      <c r="D9" s="25" t="str">
        <f>"G"&amp;B9</f>
        <v>G22</v>
      </c>
    </row>
    <row r="10" spans="1:5" ht="13.5" thickBot="1">
      <c r="A10" s="12"/>
      <c r="B10" s="12"/>
      <c r="C10" s="4" t="s">
        <v>24</v>
      </c>
      <c r="D10" s="4" t="s">
        <v>25</v>
      </c>
      <c r="E10" s="12"/>
    </row>
    <row r="11" spans="1:5" ht="12.75">
      <c r="A11" s="12" t="s">
        <v>20</v>
      </c>
      <c r="B11" s="12"/>
      <c r="C11" s="23">
        <f ca="1">INTERCEPT(INDIRECT($D$9):G992,INDIRECT($C$9):F992)</f>
        <v>-0.017989063485010486</v>
      </c>
      <c r="D11" s="3"/>
      <c r="E11" s="12"/>
    </row>
    <row r="12" spans="1:5" ht="12.75">
      <c r="A12" s="12" t="s">
        <v>21</v>
      </c>
      <c r="B12" s="12"/>
      <c r="C12" s="23">
        <f ca="1">SLOPE(INDIRECT($D$9):G992,INDIRECT($C$9):F992)</f>
        <v>1.0152254224843387E-06</v>
      </c>
      <c r="D12" s="3"/>
      <c r="E12" s="12"/>
    </row>
    <row r="13" spans="1:3" ht="12.75">
      <c r="A13" s="12" t="s">
        <v>23</v>
      </c>
      <c r="B13" s="12"/>
      <c r="C13" s="3" t="s">
        <v>18</v>
      </c>
    </row>
    <row r="14" spans="1:3" ht="12.75">
      <c r="A14" s="12"/>
      <c r="B14" s="12"/>
      <c r="C14" s="12"/>
    </row>
    <row r="15" spans="1:6" ht="12.75">
      <c r="A15" s="14" t="s">
        <v>22</v>
      </c>
      <c r="B15" s="12"/>
      <c r="C15" s="15">
        <f>(C7+C11)+(C8+C12)*INT(MAX(F21:F3533))</f>
        <v>57788.749373727915</v>
      </c>
      <c r="E15" s="16" t="s">
        <v>38</v>
      </c>
      <c r="F15" s="13">
        <v>1</v>
      </c>
    </row>
    <row r="16" spans="1:6" ht="12.75">
      <c r="A16" s="18" t="s">
        <v>8</v>
      </c>
      <c r="B16" s="12"/>
      <c r="C16" s="19">
        <f>+C8+C12</f>
        <v>0.6059470152254225</v>
      </c>
      <c r="E16" s="16" t="s">
        <v>35</v>
      </c>
      <c r="F16" s="17">
        <f ca="1">NOW()+15018.5+$C$5/24</f>
        <v>59900.77285763888</v>
      </c>
    </row>
    <row r="17" spans="1:6" ht="13.5" thickBot="1">
      <c r="A17" s="16" t="s">
        <v>32</v>
      </c>
      <c r="B17" s="12"/>
      <c r="C17" s="12">
        <f>COUNT(C21:C2191)</f>
        <v>26</v>
      </c>
      <c r="E17" s="16" t="s">
        <v>39</v>
      </c>
      <c r="F17" s="17">
        <f>ROUND(2*(F16-$C$7)/$C$8,0)/2+F15</f>
        <v>13784.5</v>
      </c>
    </row>
    <row r="18" spans="1:6" ht="14.25" thickBot="1" thickTop="1">
      <c r="A18" s="18" t="s">
        <v>9</v>
      </c>
      <c r="B18" s="12"/>
      <c r="C18" s="21">
        <f>+C15</f>
        <v>57788.749373727915</v>
      </c>
      <c r="D18" s="22">
        <f>+C16</f>
        <v>0.6059470152254225</v>
      </c>
      <c r="E18" s="16" t="s">
        <v>40</v>
      </c>
      <c r="F18" s="25">
        <f>ROUND(2*(F16-$C$15)/$C$16,0)/2+F15</f>
        <v>3486.5</v>
      </c>
    </row>
    <row r="19" spans="5:6" ht="13.5" thickTop="1">
      <c r="E19" s="16" t="s">
        <v>36</v>
      </c>
      <c r="F19" s="20">
        <f>+$C$15+$C$16*F18-15018.5-$C$5/24</f>
        <v>44883.27947564469</v>
      </c>
    </row>
    <row r="20" spans="1:17" ht="13.5" thickBot="1">
      <c r="A20" s="4" t="s">
        <v>10</v>
      </c>
      <c r="B20" s="4" t="s">
        <v>11</v>
      </c>
      <c r="C20" s="4" t="s">
        <v>12</v>
      </c>
      <c r="D20" s="4" t="s">
        <v>17</v>
      </c>
      <c r="E20" s="4" t="s">
        <v>13</v>
      </c>
      <c r="F20" s="4" t="s">
        <v>14</v>
      </c>
      <c r="G20" s="4" t="s">
        <v>15</v>
      </c>
      <c r="H20" s="7" t="s">
        <v>3</v>
      </c>
      <c r="I20" s="7" t="s">
        <v>50</v>
      </c>
      <c r="J20" s="7" t="s">
        <v>1</v>
      </c>
      <c r="K20" s="7" t="s">
        <v>2</v>
      </c>
      <c r="L20" s="7" t="s">
        <v>29</v>
      </c>
      <c r="M20" s="7" t="s">
        <v>30</v>
      </c>
      <c r="N20" s="7" t="s">
        <v>31</v>
      </c>
      <c r="O20" s="7" t="s">
        <v>27</v>
      </c>
      <c r="P20" s="6" t="s">
        <v>26</v>
      </c>
      <c r="Q20" s="4" t="s">
        <v>19</v>
      </c>
    </row>
    <row r="21" spans="1:17" ht="12.75">
      <c r="A21" t="s">
        <v>16</v>
      </c>
      <c r="C21" s="10">
        <f>+C4</f>
        <v>51548.725</v>
      </c>
      <c r="D21" s="10" t="s">
        <v>18</v>
      </c>
      <c r="E21">
        <f aca="true" t="shared" si="0" ref="E21:E40">+(C21-C$7)/C$8</f>
        <v>0</v>
      </c>
      <c r="F21">
        <f aca="true" t="shared" si="1" ref="F21:F44">ROUND(2*E21,0)/2</f>
        <v>0</v>
      </c>
      <c r="G21">
        <f aca="true" t="shared" si="2" ref="G21:G40">+C21-(C$7+F21*C$8)</f>
        <v>0</v>
      </c>
      <c r="I21">
        <f>+G21</f>
        <v>0</v>
      </c>
      <c r="O21">
        <f aca="true" t="shared" si="3" ref="O21:O40">+C$11+C$12*$F21</f>
        <v>-0.017989063485010486</v>
      </c>
      <c r="Q21" s="2">
        <f aca="true" t="shared" si="4" ref="Q21:Q40">+C21-15018.5</f>
        <v>36530.225</v>
      </c>
    </row>
    <row r="22" spans="1:17" ht="12.75">
      <c r="A22" s="30" t="s">
        <v>45</v>
      </c>
      <c r="B22" s="31" t="s">
        <v>43</v>
      </c>
      <c r="C22" s="30">
        <v>55235.2896</v>
      </c>
      <c r="D22" s="30">
        <v>0.0002</v>
      </c>
      <c r="E22">
        <f t="shared" si="0"/>
        <v>6083.982071009625</v>
      </c>
      <c r="F22">
        <f t="shared" si="1"/>
        <v>6084</v>
      </c>
      <c r="G22">
        <f t="shared" si="2"/>
        <v>-0.010864000003493857</v>
      </c>
      <c r="J22">
        <f>+G22</f>
        <v>-0.010864000003493857</v>
      </c>
      <c r="O22">
        <f t="shared" si="3"/>
        <v>-0.01181243201461577</v>
      </c>
      <c r="Q22" s="2">
        <f t="shared" si="4"/>
        <v>40216.7896</v>
      </c>
    </row>
    <row r="23" spans="1:17" ht="12.75">
      <c r="A23" s="32" t="s">
        <v>42</v>
      </c>
      <c r="B23" s="33" t="s">
        <v>43</v>
      </c>
      <c r="C23" s="34">
        <v>55593.40318</v>
      </c>
      <c r="D23" s="34">
        <v>0.0016</v>
      </c>
      <c r="E23">
        <f t="shared" si="0"/>
        <v>6674.981235951723</v>
      </c>
      <c r="F23">
        <f t="shared" si="1"/>
        <v>6675</v>
      </c>
      <c r="G23">
        <f t="shared" si="2"/>
        <v>-0.011370000000169966</v>
      </c>
      <c r="K23">
        <f aca="true" t="shared" si="5" ref="K23:K40">+G23</f>
        <v>-0.011370000000169966</v>
      </c>
      <c r="O23">
        <f t="shared" si="3"/>
        <v>-0.011212433789927525</v>
      </c>
      <c r="Q23" s="2">
        <f t="shared" si="4"/>
        <v>40574.90318</v>
      </c>
    </row>
    <row r="24" spans="1:17" ht="12.75">
      <c r="A24" s="32" t="s">
        <v>42</v>
      </c>
      <c r="B24" s="33" t="s">
        <v>43</v>
      </c>
      <c r="C24" s="34">
        <v>55593.40318</v>
      </c>
      <c r="D24" s="34">
        <v>0.0016</v>
      </c>
      <c r="E24">
        <f t="shared" si="0"/>
        <v>6674.981235951723</v>
      </c>
      <c r="F24">
        <f t="shared" si="1"/>
        <v>6675</v>
      </c>
      <c r="G24">
        <f t="shared" si="2"/>
        <v>-0.011370000000169966</v>
      </c>
      <c r="K24">
        <f t="shared" si="5"/>
        <v>-0.011370000000169966</v>
      </c>
      <c r="O24">
        <f t="shared" si="3"/>
        <v>-0.011212433789927525</v>
      </c>
      <c r="Q24" s="2">
        <f t="shared" si="4"/>
        <v>40574.90318</v>
      </c>
    </row>
    <row r="25" spans="1:17" ht="12.75">
      <c r="A25" s="32" t="s">
        <v>42</v>
      </c>
      <c r="B25" s="33" t="s">
        <v>43</v>
      </c>
      <c r="C25" s="34">
        <v>55601.28064</v>
      </c>
      <c r="D25" s="34">
        <v>0.0016</v>
      </c>
      <c r="E25">
        <f t="shared" si="0"/>
        <v>6687.981503302272</v>
      </c>
      <c r="F25">
        <f t="shared" si="1"/>
        <v>6688</v>
      </c>
      <c r="G25">
        <f t="shared" si="2"/>
        <v>-0.011208000003534835</v>
      </c>
      <c r="K25">
        <f t="shared" si="5"/>
        <v>-0.011208000003534835</v>
      </c>
      <c r="O25">
        <f t="shared" si="3"/>
        <v>-0.01119923585943523</v>
      </c>
      <c r="Q25" s="2">
        <f t="shared" si="4"/>
        <v>40582.78064</v>
      </c>
    </row>
    <row r="26" spans="1:17" ht="12.75">
      <c r="A26" s="30" t="s">
        <v>44</v>
      </c>
      <c r="B26" s="31" t="s">
        <v>43</v>
      </c>
      <c r="C26" s="30">
        <v>55617.6407</v>
      </c>
      <c r="D26" s="30">
        <v>0.0004</v>
      </c>
      <c r="E26">
        <f t="shared" si="0"/>
        <v>6714.980707851863</v>
      </c>
      <c r="F26">
        <f t="shared" si="1"/>
        <v>6715</v>
      </c>
      <c r="G26">
        <f t="shared" si="2"/>
        <v>-0.011689999992086086</v>
      </c>
      <c r="K26">
        <f t="shared" si="5"/>
        <v>-0.011689999992086086</v>
      </c>
      <c r="O26">
        <f t="shared" si="3"/>
        <v>-0.011171824773028152</v>
      </c>
      <c r="Q26" s="2">
        <f t="shared" si="4"/>
        <v>40599.1407</v>
      </c>
    </row>
    <row r="27" spans="1:17" ht="12.75">
      <c r="A27" s="32" t="s">
        <v>42</v>
      </c>
      <c r="B27" s="33" t="s">
        <v>43</v>
      </c>
      <c r="C27" s="34">
        <v>55627.33533</v>
      </c>
      <c r="D27" s="34">
        <v>0.0005</v>
      </c>
      <c r="E27">
        <f t="shared" si="0"/>
        <v>6730.979872793951</v>
      </c>
      <c r="F27">
        <f t="shared" si="1"/>
        <v>6731</v>
      </c>
      <c r="G27">
        <f t="shared" si="2"/>
        <v>-0.012195999996038154</v>
      </c>
      <c r="K27">
        <f t="shared" si="5"/>
        <v>-0.012195999996038154</v>
      </c>
      <c r="O27">
        <f t="shared" si="3"/>
        <v>-0.011155581166268403</v>
      </c>
      <c r="Q27" s="2">
        <f t="shared" si="4"/>
        <v>40608.83533</v>
      </c>
    </row>
    <row r="28" spans="1:17" ht="12.75">
      <c r="A28" s="35" t="s">
        <v>46</v>
      </c>
      <c r="B28" s="36" t="s">
        <v>43</v>
      </c>
      <c r="C28" s="37">
        <v>55650.36173</v>
      </c>
      <c r="D28" s="37">
        <v>0.0001</v>
      </c>
      <c r="E28">
        <f t="shared" si="0"/>
        <v>6768.9806187350005</v>
      </c>
      <c r="F28">
        <f t="shared" si="1"/>
        <v>6769</v>
      </c>
      <c r="G28">
        <f t="shared" si="2"/>
        <v>-0.01174400000309106</v>
      </c>
      <c r="K28">
        <f t="shared" si="5"/>
        <v>-0.01174400000309106</v>
      </c>
      <c r="O28">
        <f t="shared" si="3"/>
        <v>-0.011117002600213997</v>
      </c>
      <c r="Q28" s="2">
        <f t="shared" si="4"/>
        <v>40631.86173</v>
      </c>
    </row>
    <row r="29" spans="1:17" ht="12.75">
      <c r="A29" s="35" t="s">
        <v>46</v>
      </c>
      <c r="B29" s="36" t="s">
        <v>43</v>
      </c>
      <c r="C29" s="37">
        <v>55953.33946</v>
      </c>
      <c r="D29" s="37">
        <v>0.0016</v>
      </c>
      <c r="E29">
        <f t="shared" si="0"/>
        <v>7268.98842471112</v>
      </c>
      <c r="F29">
        <f t="shared" si="1"/>
        <v>7269</v>
      </c>
      <c r="G29">
        <f t="shared" si="2"/>
        <v>-0.007013999995251652</v>
      </c>
      <c r="K29">
        <f t="shared" si="5"/>
        <v>-0.007013999995251652</v>
      </c>
      <c r="O29">
        <f t="shared" si="3"/>
        <v>-0.010609389888971829</v>
      </c>
      <c r="Q29" s="2">
        <f t="shared" si="4"/>
        <v>40934.83946</v>
      </c>
    </row>
    <row r="30" spans="1:17" ht="12.75">
      <c r="A30" s="35" t="s">
        <v>46</v>
      </c>
      <c r="B30" s="36" t="s">
        <v>43</v>
      </c>
      <c r="C30" s="37">
        <v>55990.29885</v>
      </c>
      <c r="D30" s="37">
        <v>0.0003</v>
      </c>
      <c r="E30">
        <f t="shared" si="0"/>
        <v>7329.982952276277</v>
      </c>
      <c r="F30">
        <f t="shared" si="1"/>
        <v>7330</v>
      </c>
      <c r="G30">
        <f t="shared" si="2"/>
        <v>-0.010329999997338746</v>
      </c>
      <c r="K30">
        <f t="shared" si="5"/>
        <v>-0.010329999997338746</v>
      </c>
      <c r="O30">
        <f t="shared" si="3"/>
        <v>-0.010547461138200284</v>
      </c>
      <c r="Q30" s="2">
        <f t="shared" si="4"/>
        <v>40971.79885</v>
      </c>
    </row>
    <row r="31" spans="1:17" ht="12.75">
      <c r="A31" s="35" t="s">
        <v>46</v>
      </c>
      <c r="B31" s="36" t="s">
        <v>43</v>
      </c>
      <c r="C31" s="37">
        <v>55990.29945</v>
      </c>
      <c r="D31" s="37">
        <v>0.0002</v>
      </c>
      <c r="E31">
        <f t="shared" si="0"/>
        <v>7329.98394246352</v>
      </c>
      <c r="F31">
        <f t="shared" si="1"/>
        <v>7330</v>
      </c>
      <c r="G31">
        <f t="shared" si="2"/>
        <v>-0.009729999997944105</v>
      </c>
      <c r="K31">
        <f t="shared" si="5"/>
        <v>-0.009729999997944105</v>
      </c>
      <c r="O31">
        <f t="shared" si="3"/>
        <v>-0.010547461138200284</v>
      </c>
      <c r="Q31" s="2">
        <f t="shared" si="4"/>
        <v>40971.79945</v>
      </c>
    </row>
    <row r="32" spans="1:17" ht="12.75">
      <c r="A32" s="35" t="s">
        <v>46</v>
      </c>
      <c r="B32" s="36" t="s">
        <v>43</v>
      </c>
      <c r="C32" s="37">
        <v>55990.29975</v>
      </c>
      <c r="D32" s="37">
        <v>0.0003</v>
      </c>
      <c r="E32">
        <f t="shared" si="0"/>
        <v>7329.984437557142</v>
      </c>
      <c r="F32">
        <f t="shared" si="1"/>
        <v>7330</v>
      </c>
      <c r="G32">
        <f t="shared" si="2"/>
        <v>-0.009429999998246785</v>
      </c>
      <c r="K32">
        <f t="shared" si="5"/>
        <v>-0.009429999998246785</v>
      </c>
      <c r="O32">
        <f t="shared" si="3"/>
        <v>-0.010547461138200284</v>
      </c>
      <c r="Q32" s="2">
        <f t="shared" si="4"/>
        <v>40971.79975</v>
      </c>
    </row>
    <row r="33" spans="1:17" ht="12.75">
      <c r="A33" s="35" t="s">
        <v>46</v>
      </c>
      <c r="B33" s="36" t="s">
        <v>43</v>
      </c>
      <c r="C33" s="37">
        <v>56351.4427</v>
      </c>
      <c r="D33" s="37">
        <v>0.0002</v>
      </c>
      <c r="E33">
        <f t="shared" si="0"/>
        <v>7925.983008386888</v>
      </c>
      <c r="F33">
        <f t="shared" si="1"/>
        <v>7926</v>
      </c>
      <c r="G33">
        <f t="shared" si="2"/>
        <v>-0.010296000000380445</v>
      </c>
      <c r="K33">
        <f t="shared" si="5"/>
        <v>-0.010296000000380445</v>
      </c>
      <c r="O33">
        <f t="shared" si="3"/>
        <v>-0.009942386786399618</v>
      </c>
      <c r="Q33" s="2">
        <f t="shared" si="4"/>
        <v>41332.9427</v>
      </c>
    </row>
    <row r="34" spans="1:17" ht="12.75">
      <c r="A34" s="35" t="s">
        <v>46</v>
      </c>
      <c r="B34" s="36" t="s">
        <v>43</v>
      </c>
      <c r="C34" s="37">
        <v>56351.44276</v>
      </c>
      <c r="D34" s="37">
        <v>0.0001</v>
      </c>
      <c r="E34">
        <f t="shared" si="0"/>
        <v>7925.98310740561</v>
      </c>
      <c r="F34">
        <f t="shared" si="1"/>
        <v>7926</v>
      </c>
      <c r="G34">
        <f t="shared" si="2"/>
        <v>-0.010236000001896173</v>
      </c>
      <c r="K34">
        <f t="shared" si="5"/>
        <v>-0.010236000001896173</v>
      </c>
      <c r="O34">
        <f t="shared" si="3"/>
        <v>-0.009942386786399618</v>
      </c>
      <c r="Q34" s="2">
        <f t="shared" si="4"/>
        <v>41332.94276</v>
      </c>
    </row>
    <row r="35" spans="1:17" ht="12.75">
      <c r="A35" s="37" t="s">
        <v>48</v>
      </c>
      <c r="B35" s="36"/>
      <c r="C35" s="37">
        <v>56351.44297</v>
      </c>
      <c r="D35" s="37">
        <v>0.00014</v>
      </c>
      <c r="E35">
        <f t="shared" si="0"/>
        <v>7925.983453971143</v>
      </c>
      <c r="F35">
        <f t="shared" si="1"/>
        <v>7926</v>
      </c>
      <c r="G35">
        <f t="shared" si="2"/>
        <v>-0.01002600000356324</v>
      </c>
      <c r="K35">
        <f t="shared" si="5"/>
        <v>-0.01002600000356324</v>
      </c>
      <c r="O35">
        <f t="shared" si="3"/>
        <v>-0.009942386786399618</v>
      </c>
      <c r="Q35" s="2">
        <f t="shared" si="4"/>
        <v>41332.94297</v>
      </c>
    </row>
    <row r="36" spans="1:17" ht="12.75">
      <c r="A36" s="35" t="s">
        <v>46</v>
      </c>
      <c r="B36" s="36" t="s">
        <v>43</v>
      </c>
      <c r="C36" s="37">
        <v>56351.44319</v>
      </c>
      <c r="D36" s="37">
        <v>0.0002</v>
      </c>
      <c r="E36">
        <f t="shared" si="0"/>
        <v>7925.983817039802</v>
      </c>
      <c r="F36">
        <f t="shared" si="1"/>
        <v>7926</v>
      </c>
      <c r="G36">
        <f t="shared" si="2"/>
        <v>-0.00980600000184495</v>
      </c>
      <c r="K36">
        <f t="shared" si="5"/>
        <v>-0.00980600000184495</v>
      </c>
      <c r="O36">
        <f t="shared" si="3"/>
        <v>-0.009942386786399618</v>
      </c>
      <c r="Q36" s="2">
        <f t="shared" si="4"/>
        <v>41332.94319</v>
      </c>
    </row>
    <row r="37" spans="1:17" ht="12.75">
      <c r="A37" s="37" t="s">
        <v>48</v>
      </c>
      <c r="B37" s="36"/>
      <c r="C37" s="37">
        <v>56351.4434</v>
      </c>
      <c r="D37" s="37">
        <v>0.00016</v>
      </c>
      <c r="E37">
        <f t="shared" si="0"/>
        <v>7925.984163605334</v>
      </c>
      <c r="F37">
        <f t="shared" si="1"/>
        <v>7926</v>
      </c>
      <c r="G37">
        <f t="shared" si="2"/>
        <v>-0.009596000003512017</v>
      </c>
      <c r="K37">
        <f t="shared" si="5"/>
        <v>-0.009596000003512017</v>
      </c>
      <c r="O37">
        <f t="shared" si="3"/>
        <v>-0.009942386786399618</v>
      </c>
      <c r="Q37" s="2">
        <f t="shared" si="4"/>
        <v>41332.9434</v>
      </c>
    </row>
    <row r="38" spans="1:17" ht="12.75">
      <c r="A38" s="37" t="s">
        <v>49</v>
      </c>
      <c r="B38" s="36" t="s">
        <v>43</v>
      </c>
      <c r="C38" s="38">
        <v>56643.50663</v>
      </c>
      <c r="D38" s="37">
        <v>0.0001</v>
      </c>
      <c r="E38">
        <f t="shared" si="0"/>
        <v>8407.979638449639</v>
      </c>
      <c r="F38">
        <f t="shared" si="1"/>
        <v>8408</v>
      </c>
      <c r="G38">
        <f t="shared" si="2"/>
        <v>-0.012337999993178528</v>
      </c>
      <c r="K38">
        <f t="shared" si="5"/>
        <v>-0.012337999993178528</v>
      </c>
      <c r="O38">
        <f t="shared" si="3"/>
        <v>-0.009453048132762166</v>
      </c>
      <c r="Q38" s="2">
        <f t="shared" si="4"/>
        <v>41625.00663</v>
      </c>
    </row>
    <row r="39" spans="1:17" ht="12.75">
      <c r="A39" s="37" t="s">
        <v>49</v>
      </c>
      <c r="B39" s="36" t="s">
        <v>43</v>
      </c>
      <c r="C39" s="38">
        <v>56643.50674</v>
      </c>
      <c r="D39" s="37">
        <v>0.0001</v>
      </c>
      <c r="E39">
        <f t="shared" si="0"/>
        <v>8407.979819983957</v>
      </c>
      <c r="F39">
        <f t="shared" si="1"/>
        <v>8408</v>
      </c>
      <c r="G39">
        <f t="shared" si="2"/>
        <v>-0.01222799999959534</v>
      </c>
      <c r="K39">
        <f t="shared" si="5"/>
        <v>-0.01222799999959534</v>
      </c>
      <c r="O39">
        <f t="shared" si="3"/>
        <v>-0.009453048132762166</v>
      </c>
      <c r="Q39" s="2">
        <f t="shared" si="4"/>
        <v>41625.00674</v>
      </c>
    </row>
    <row r="40" spans="1:17" ht="12.75">
      <c r="A40" s="39" t="s">
        <v>51</v>
      </c>
      <c r="B40" s="40" t="s">
        <v>43</v>
      </c>
      <c r="C40" s="41">
        <v>57117.36124</v>
      </c>
      <c r="D40" s="41">
        <v>0.0001</v>
      </c>
      <c r="E40">
        <f t="shared" si="0"/>
        <v>9189.987622659444</v>
      </c>
      <c r="F40">
        <f t="shared" si="1"/>
        <v>9190</v>
      </c>
      <c r="G40">
        <f t="shared" si="2"/>
        <v>-0.007499999999708962</v>
      </c>
      <c r="K40">
        <f t="shared" si="5"/>
        <v>-0.007499999999708962</v>
      </c>
      <c r="O40">
        <f t="shared" si="3"/>
        <v>-0.008659141852379414</v>
      </c>
      <c r="Q40" s="2">
        <f t="shared" si="4"/>
        <v>42098.86124</v>
      </c>
    </row>
    <row r="41" spans="1:17" ht="12.75">
      <c r="A41" s="42" t="s">
        <v>52</v>
      </c>
      <c r="B41" s="43" t="s">
        <v>43</v>
      </c>
      <c r="C41" s="44">
        <v>57424.5734</v>
      </c>
      <c r="D41" s="44">
        <v>0.0001</v>
      </c>
      <c r="E41">
        <f aca="true" t="shared" si="6" ref="E41:E46">+(C41-C$7)/C$8</f>
        <v>9696.983559591123</v>
      </c>
      <c r="F41">
        <f t="shared" si="1"/>
        <v>9697</v>
      </c>
      <c r="G41">
        <f aca="true" t="shared" si="7" ref="G41:G46">+C41-(C$7+F41*C$8)</f>
        <v>-0.009961999996448867</v>
      </c>
      <c r="K41">
        <f aca="true" t="shared" si="8" ref="K41:K46">+G41</f>
        <v>-0.009961999996448867</v>
      </c>
      <c r="O41">
        <f aca="true" t="shared" si="9" ref="O41:O46">+C$11+C$12*$F41</f>
        <v>-0.008144422563179854</v>
      </c>
      <c r="Q41" s="2">
        <f aca="true" t="shared" si="10" ref="Q41:Q46">+C41-15018.5</f>
        <v>42406.0734</v>
      </c>
    </row>
    <row r="42" spans="1:17" ht="12.75">
      <c r="A42" s="42" t="s">
        <v>52</v>
      </c>
      <c r="B42" s="43" t="s">
        <v>43</v>
      </c>
      <c r="C42" s="44">
        <v>57484.5631</v>
      </c>
      <c r="D42" s="44">
        <v>0.0001</v>
      </c>
      <c r="E42">
        <f t="shared" si="6"/>
        <v>9795.985285817549</v>
      </c>
      <c r="F42">
        <f t="shared" si="1"/>
        <v>9796</v>
      </c>
      <c r="G42">
        <f t="shared" si="7"/>
        <v>-0.00891599999886239</v>
      </c>
      <c r="K42">
        <f t="shared" si="8"/>
        <v>-0.00891599999886239</v>
      </c>
      <c r="O42">
        <f t="shared" si="9"/>
        <v>-0.008043915246353905</v>
      </c>
      <c r="Q42" s="2">
        <f t="shared" si="10"/>
        <v>42466.0631</v>
      </c>
    </row>
    <row r="43" spans="1:17" ht="12.75">
      <c r="A43" s="42" t="s">
        <v>53</v>
      </c>
      <c r="B43" s="43" t="s">
        <v>43</v>
      </c>
      <c r="C43" s="44">
        <v>57044.6467</v>
      </c>
      <c r="D43" s="44">
        <v>0.0007</v>
      </c>
      <c r="E43">
        <f t="shared" si="6"/>
        <v>9069.985939341128</v>
      </c>
      <c r="F43">
        <f t="shared" si="1"/>
        <v>9070</v>
      </c>
      <c r="G43">
        <f t="shared" si="7"/>
        <v>-0.008520000003045425</v>
      </c>
      <c r="K43">
        <f t="shared" si="8"/>
        <v>-0.008520000003045425</v>
      </c>
      <c r="O43">
        <f t="shared" si="9"/>
        <v>-0.008780968903077535</v>
      </c>
      <c r="Q43" s="2">
        <f t="shared" si="10"/>
        <v>42026.1467</v>
      </c>
    </row>
    <row r="44" spans="1:17" ht="12.75">
      <c r="A44" s="42" t="s">
        <v>54</v>
      </c>
      <c r="B44" s="43" t="s">
        <v>43</v>
      </c>
      <c r="C44" s="44">
        <v>57399.7296</v>
      </c>
      <c r="D44" s="44">
        <v>0.0001</v>
      </c>
      <c r="E44">
        <f t="shared" si="6"/>
        <v>9655.98353648675</v>
      </c>
      <c r="F44">
        <f t="shared" si="1"/>
        <v>9656</v>
      </c>
      <c r="G44">
        <f t="shared" si="7"/>
        <v>-0.009976000001188368</v>
      </c>
      <c r="K44">
        <f t="shared" si="8"/>
        <v>-0.009976000001188368</v>
      </c>
      <c r="O44">
        <f t="shared" si="9"/>
        <v>-0.008186046805501713</v>
      </c>
      <c r="Q44" s="2">
        <f t="shared" si="10"/>
        <v>42381.2296</v>
      </c>
    </row>
    <row r="45" spans="1:17" ht="12.75">
      <c r="A45" s="45" t="s">
        <v>55</v>
      </c>
      <c r="B45" s="46" t="s">
        <v>43</v>
      </c>
      <c r="C45" s="47">
        <v>57788.7514</v>
      </c>
      <c r="D45" s="47">
        <v>0.0001</v>
      </c>
      <c r="E45">
        <f t="shared" si="6"/>
        <v>10297.9909100811</v>
      </c>
      <c r="F45">
        <f>ROUND(2*E45,0)/2</f>
        <v>10298</v>
      </c>
      <c r="G45">
        <f t="shared" si="7"/>
        <v>-0.0055079999947338365</v>
      </c>
      <c r="K45">
        <f t="shared" si="8"/>
        <v>-0.0055079999947338365</v>
      </c>
      <c r="O45">
        <f t="shared" si="9"/>
        <v>-0.007534272084266767</v>
      </c>
      <c r="Q45" s="2">
        <f t="shared" si="10"/>
        <v>42770.2514</v>
      </c>
    </row>
    <row r="46" spans="1:17" ht="12.75">
      <c r="A46" s="48" t="s">
        <v>56</v>
      </c>
      <c r="B46" s="49" t="s">
        <v>43</v>
      </c>
      <c r="C46" s="50">
        <v>57780.268869999796</v>
      </c>
      <c r="D46" s="50">
        <v>0.0001</v>
      </c>
      <c r="E46">
        <f t="shared" si="6"/>
        <v>10283.992088403584</v>
      </c>
      <c r="F46">
        <f>ROUND(2*E46,0)/2</f>
        <v>10284</v>
      </c>
      <c r="G46">
        <f t="shared" si="7"/>
        <v>-0.004794000204128679</v>
      </c>
      <c r="K46">
        <f t="shared" si="8"/>
        <v>-0.004794000204128679</v>
      </c>
      <c r="O46">
        <f t="shared" si="9"/>
        <v>-0.007548485240181547</v>
      </c>
      <c r="Q46" s="2">
        <f t="shared" si="10"/>
        <v>42761.768869999796</v>
      </c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otectedRanges>
    <protectedRange sqref="A45:D46" name="Range1"/>
  </protectedRanges>
  <hyperlinks>
    <hyperlink ref="H333" r:id="rId1" display="http://vsolj.cetus-net.org/bulletin.html"/>
    <hyperlink ref="H326" r:id="rId2" display="http://vsolj.cetus-net.org/bulletin.html"/>
  </hyperlinks>
  <printOptions/>
  <pageMargins left="0.75" right="0.75" top="1" bottom="1" header="0.5" footer="0.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2022-11-17T05:32:54Z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