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EF073F43-B395-46D8-8B49-679B96D7A3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 1" sheetId="1" r:id="rId1"/>
    <sheet name="Active 2" sheetId="2" r:id="rId2"/>
  </sheets>
  <externalReferences>
    <externalReference r:id="rId3"/>
  </externalReferences>
  <calcPr calcId="181029"/>
</workbook>
</file>

<file path=xl/calcChain.xml><?xml version="1.0" encoding="utf-8"?>
<calcChain xmlns="http://schemas.openxmlformats.org/spreadsheetml/2006/main">
  <c r="E49" i="2" l="1"/>
  <c r="F49" i="2" s="1"/>
  <c r="G49" i="2" s="1"/>
  <c r="K49" i="2" s="1"/>
  <c r="Q49" i="2"/>
  <c r="E49" i="1"/>
  <c r="F49" i="1" s="1"/>
  <c r="G49" i="1" s="1"/>
  <c r="K49" i="1" s="1"/>
  <c r="Q49" i="1"/>
  <c r="B49" i="1"/>
  <c r="E43" i="2"/>
  <c r="F43" i="2" s="1"/>
  <c r="G43" i="2" s="1"/>
  <c r="K43" i="2" s="1"/>
  <c r="Q43" i="2"/>
  <c r="E44" i="2"/>
  <c r="F44" i="2" s="1"/>
  <c r="G44" i="2" s="1"/>
  <c r="L44" i="2" s="1"/>
  <c r="Q44" i="2"/>
  <c r="E45" i="2"/>
  <c r="F45" i="2" s="1"/>
  <c r="G45" i="2" s="1"/>
  <c r="L45" i="2" s="1"/>
  <c r="Q45" i="2"/>
  <c r="E46" i="2"/>
  <c r="F46" i="2"/>
  <c r="G46" i="2" s="1"/>
  <c r="L46" i="2" s="1"/>
  <c r="Q46" i="2"/>
  <c r="E47" i="2"/>
  <c r="F47" i="2" s="1"/>
  <c r="G47" i="2" s="1"/>
  <c r="L47" i="2" s="1"/>
  <c r="Q47" i="2"/>
  <c r="E48" i="2"/>
  <c r="F48" i="2" s="1"/>
  <c r="G48" i="2" s="1"/>
  <c r="K48" i="2" s="1"/>
  <c r="Q48" i="2"/>
  <c r="E32" i="1"/>
  <c r="F32" i="1" s="1"/>
  <c r="G32" i="1" s="1"/>
  <c r="K32" i="1" s="1"/>
  <c r="Q32" i="1"/>
  <c r="E34" i="1"/>
  <c r="F34" i="1" s="1"/>
  <c r="G34" i="1" s="1"/>
  <c r="K34" i="1" s="1"/>
  <c r="Q34" i="1"/>
  <c r="E35" i="1"/>
  <c r="F35" i="1" s="1"/>
  <c r="G35" i="1" s="1"/>
  <c r="K35" i="1" s="1"/>
  <c r="Q35" i="1"/>
  <c r="E36" i="1"/>
  <c r="F36" i="1" s="1"/>
  <c r="G36" i="1" s="1"/>
  <c r="K36" i="1" s="1"/>
  <c r="Q36" i="1"/>
  <c r="E45" i="1"/>
  <c r="F45" i="1" s="1"/>
  <c r="G45" i="1" s="1"/>
  <c r="L45" i="1" s="1"/>
  <c r="Q45" i="1"/>
  <c r="E47" i="1"/>
  <c r="F47" i="1" s="1"/>
  <c r="G47" i="1" s="1"/>
  <c r="L47" i="1" s="1"/>
  <c r="Q47" i="1"/>
  <c r="C8" i="2"/>
  <c r="E23" i="2" s="1"/>
  <c r="F23" i="2" s="1"/>
  <c r="G23" i="2" s="1"/>
  <c r="L23" i="2" s="1"/>
  <c r="C7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C17" i="2"/>
  <c r="F16" i="2"/>
  <c r="F17" i="2" s="1"/>
  <c r="E9" i="2"/>
  <c r="D9" i="2"/>
  <c r="E22" i="1"/>
  <c r="F22" i="1" s="1"/>
  <c r="G22" i="1" s="1"/>
  <c r="L22" i="1" s="1"/>
  <c r="Q22" i="1"/>
  <c r="E23" i="1"/>
  <c r="F23" i="1" s="1"/>
  <c r="G23" i="1" s="1"/>
  <c r="L23" i="1" s="1"/>
  <c r="Q23" i="1"/>
  <c r="E24" i="1"/>
  <c r="F24" i="1" s="1"/>
  <c r="G24" i="1" s="1"/>
  <c r="L24" i="1" s="1"/>
  <c r="Q24" i="1"/>
  <c r="E25" i="1"/>
  <c r="F25" i="1" s="1"/>
  <c r="G25" i="1" s="1"/>
  <c r="L25" i="1" s="1"/>
  <c r="Q25" i="1"/>
  <c r="E31" i="1"/>
  <c r="F31" i="1" s="1"/>
  <c r="G31" i="1" s="1"/>
  <c r="L31" i="1" s="1"/>
  <c r="Q31" i="1"/>
  <c r="E33" i="1"/>
  <c r="F33" i="1" s="1"/>
  <c r="G33" i="1" s="1"/>
  <c r="L33" i="1" s="1"/>
  <c r="Q33" i="1"/>
  <c r="E37" i="1"/>
  <c r="F37" i="1" s="1"/>
  <c r="G37" i="1" s="1"/>
  <c r="L37" i="1" s="1"/>
  <c r="Q37" i="1"/>
  <c r="E38" i="1"/>
  <c r="F38" i="1" s="1"/>
  <c r="G38" i="1" s="1"/>
  <c r="L38" i="1" s="1"/>
  <c r="Q38" i="1"/>
  <c r="E44" i="1"/>
  <c r="F44" i="1" s="1"/>
  <c r="G44" i="1" s="1"/>
  <c r="L44" i="1" s="1"/>
  <c r="Q44" i="1"/>
  <c r="E46" i="1"/>
  <c r="F46" i="1" s="1"/>
  <c r="G46" i="1" s="1"/>
  <c r="L46" i="1" s="1"/>
  <c r="Q46" i="1"/>
  <c r="E28" i="1"/>
  <c r="F28" i="1" s="1"/>
  <c r="G28" i="1" s="1"/>
  <c r="K28" i="1" s="1"/>
  <c r="Q28" i="1"/>
  <c r="E29" i="1"/>
  <c r="F29" i="1" s="1"/>
  <c r="G29" i="1" s="1"/>
  <c r="K29" i="1" s="1"/>
  <c r="Q29" i="1"/>
  <c r="E30" i="1"/>
  <c r="F30" i="1" s="1"/>
  <c r="G30" i="1" s="1"/>
  <c r="K30" i="1" s="1"/>
  <c r="Q30" i="1"/>
  <c r="E39" i="1"/>
  <c r="F39" i="1" s="1"/>
  <c r="G39" i="1" s="1"/>
  <c r="K39" i="1" s="1"/>
  <c r="Q39" i="1"/>
  <c r="E40" i="1"/>
  <c r="F40" i="1" s="1"/>
  <c r="G40" i="1" s="1"/>
  <c r="K40" i="1" s="1"/>
  <c r="Q40" i="1"/>
  <c r="E41" i="1"/>
  <c r="F41" i="1" s="1"/>
  <c r="G41" i="1" s="1"/>
  <c r="K41" i="1" s="1"/>
  <c r="Q41" i="1"/>
  <c r="E42" i="1"/>
  <c r="F42" i="1" s="1"/>
  <c r="G42" i="1" s="1"/>
  <c r="K42" i="1" s="1"/>
  <c r="Q42" i="1"/>
  <c r="E43" i="1"/>
  <c r="F43" i="1" s="1"/>
  <c r="G43" i="1" s="1"/>
  <c r="K43" i="1" s="1"/>
  <c r="Q43" i="1"/>
  <c r="E48" i="1"/>
  <c r="F48" i="1" s="1"/>
  <c r="G48" i="1" s="1"/>
  <c r="K48" i="1" s="1"/>
  <c r="Q48" i="1"/>
  <c r="E26" i="1"/>
  <c r="F26" i="1" s="1"/>
  <c r="G26" i="1" s="1"/>
  <c r="K26" i="1" s="1"/>
  <c r="E27" i="1"/>
  <c r="F27" i="1" s="1"/>
  <c r="G27" i="1" s="1"/>
  <c r="K27" i="1" s="1"/>
  <c r="Q26" i="1"/>
  <c r="Q27" i="1"/>
  <c r="D9" i="1"/>
  <c r="E21" i="1"/>
  <c r="F21" i="1" s="1"/>
  <c r="G21" i="1" s="1"/>
  <c r="I21" i="1" s="1"/>
  <c r="E9" i="1"/>
  <c r="F16" i="1"/>
  <c r="C17" i="1"/>
  <c r="Q21" i="1"/>
  <c r="C11" i="1"/>
  <c r="E42" i="2" l="1"/>
  <c r="F42" i="2" s="1"/>
  <c r="G42" i="2" s="1"/>
  <c r="K42" i="2" s="1"/>
  <c r="E36" i="2"/>
  <c r="F36" i="2" s="1"/>
  <c r="G36" i="2" s="1"/>
  <c r="K36" i="2" s="1"/>
  <c r="E24" i="2"/>
  <c r="F24" i="2" s="1"/>
  <c r="G24" i="2" s="1"/>
  <c r="L24" i="2" s="1"/>
  <c r="E28" i="2"/>
  <c r="F28" i="2" s="1"/>
  <c r="G28" i="2" s="1"/>
  <c r="K28" i="2" s="1"/>
  <c r="E32" i="2"/>
  <c r="F32" i="2" s="1"/>
  <c r="G32" i="2" s="1"/>
  <c r="L32" i="2" s="1"/>
  <c r="E40" i="2"/>
  <c r="F40" i="2" s="1"/>
  <c r="G40" i="2" s="1"/>
  <c r="L40" i="2" s="1"/>
  <c r="E27" i="2"/>
  <c r="F27" i="2" s="1"/>
  <c r="G27" i="2" s="1"/>
  <c r="K27" i="2" s="1"/>
  <c r="E31" i="2"/>
  <c r="F31" i="2" s="1"/>
  <c r="G31" i="2" s="1"/>
  <c r="L31" i="2" s="1"/>
  <c r="E35" i="2"/>
  <c r="F35" i="2" s="1"/>
  <c r="G35" i="2" s="1"/>
  <c r="K35" i="2" s="1"/>
  <c r="E39" i="2"/>
  <c r="F39" i="2" s="1"/>
  <c r="G39" i="2" s="1"/>
  <c r="K39" i="2" s="1"/>
  <c r="E21" i="2"/>
  <c r="F21" i="2" s="1"/>
  <c r="G21" i="2" s="1"/>
  <c r="E25" i="2"/>
  <c r="F25" i="2" s="1"/>
  <c r="G25" i="2" s="1"/>
  <c r="L25" i="2" s="1"/>
  <c r="E29" i="2"/>
  <c r="F29" i="2" s="1"/>
  <c r="G29" i="2" s="1"/>
  <c r="K29" i="2" s="1"/>
  <c r="E33" i="2"/>
  <c r="F33" i="2" s="1"/>
  <c r="G33" i="2" s="1"/>
  <c r="L33" i="2" s="1"/>
  <c r="E37" i="2"/>
  <c r="F37" i="2" s="1"/>
  <c r="G37" i="2" s="1"/>
  <c r="K37" i="2" s="1"/>
  <c r="E41" i="2"/>
  <c r="F41" i="2" s="1"/>
  <c r="G41" i="2" s="1"/>
  <c r="L41" i="2" s="1"/>
  <c r="E22" i="2"/>
  <c r="F22" i="2" s="1"/>
  <c r="G22" i="2" s="1"/>
  <c r="L22" i="2" s="1"/>
  <c r="E26" i="2"/>
  <c r="F26" i="2" s="1"/>
  <c r="G26" i="2" s="1"/>
  <c r="K26" i="2" s="1"/>
  <c r="E30" i="2"/>
  <c r="F30" i="2" s="1"/>
  <c r="G30" i="2" s="1"/>
  <c r="K30" i="2" s="1"/>
  <c r="E34" i="2"/>
  <c r="F34" i="2" s="1"/>
  <c r="G34" i="2" s="1"/>
  <c r="L34" i="2" s="1"/>
  <c r="E38" i="2"/>
  <c r="F38" i="2" s="1"/>
  <c r="G38" i="2" s="1"/>
  <c r="K38" i="2" s="1"/>
  <c r="F17" i="1"/>
  <c r="C12" i="1"/>
  <c r="C11" i="2"/>
  <c r="C12" i="2"/>
  <c r="O49" i="2" l="1"/>
  <c r="O49" i="1"/>
  <c r="O45" i="2"/>
  <c r="O44" i="2"/>
  <c r="O48" i="2"/>
  <c r="O43" i="2"/>
  <c r="O47" i="2"/>
  <c r="O46" i="2"/>
  <c r="O34" i="1"/>
  <c r="O32" i="1"/>
  <c r="O36" i="1"/>
  <c r="O47" i="1"/>
  <c r="O45" i="1"/>
  <c r="O35" i="1"/>
  <c r="I21" i="2"/>
  <c r="C16" i="2"/>
  <c r="D18" i="2" s="1"/>
  <c r="O42" i="2"/>
  <c r="O31" i="2"/>
  <c r="O24" i="2"/>
  <c r="O27" i="2"/>
  <c r="O41" i="2"/>
  <c r="O21" i="2"/>
  <c r="O38" i="2"/>
  <c r="O29" i="2"/>
  <c r="O36" i="2"/>
  <c r="O37" i="2"/>
  <c r="O25" i="2"/>
  <c r="O39" i="2"/>
  <c r="O35" i="2"/>
  <c r="O34" i="2"/>
  <c r="O23" i="2"/>
  <c r="O30" i="2"/>
  <c r="O40" i="2"/>
  <c r="O26" i="2"/>
  <c r="O32" i="2"/>
  <c r="O22" i="2"/>
  <c r="O33" i="2"/>
  <c r="C15" i="2"/>
  <c r="O28" i="2"/>
  <c r="O24" i="1"/>
  <c r="O22" i="1"/>
  <c r="O31" i="1"/>
  <c r="O37" i="1"/>
  <c r="O25" i="1"/>
  <c r="O44" i="1"/>
  <c r="O38" i="1"/>
  <c r="O46" i="1"/>
  <c r="O23" i="1"/>
  <c r="O33" i="1"/>
  <c r="O21" i="1"/>
  <c r="O30" i="1"/>
  <c r="O27" i="1"/>
  <c r="O39" i="1"/>
  <c r="O43" i="1"/>
  <c r="O29" i="1"/>
  <c r="O41" i="1"/>
  <c r="O28" i="1"/>
  <c r="C15" i="1"/>
  <c r="O48" i="1"/>
  <c r="O40" i="1"/>
  <c r="C16" i="1"/>
  <c r="D18" i="1" s="1"/>
  <c r="O42" i="1"/>
  <c r="O26" i="1"/>
  <c r="C18" i="2" l="1"/>
  <c r="F18" i="2"/>
  <c r="F19" i="2" s="1"/>
  <c r="F18" i="1"/>
  <c r="F19" i="1" s="1"/>
  <c r="C18" i="1"/>
</calcChain>
</file>

<file path=xl/sharedStrings.xml><?xml version="1.0" encoding="utf-8"?>
<sst xmlns="http://schemas.openxmlformats.org/spreadsheetml/2006/main" count="239" uniqueCount="64">
  <si>
    <t>OEJV 0198</t>
  </si>
  <si>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</si>
  <si>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</si>
  <si>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</si>
  <si>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</si>
  <si>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</si>
  <si>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</si>
  <si>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</si>
  <si>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</si>
  <si>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</si>
  <si>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</si>
  <si>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</si>
  <si>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</si>
  <si>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</si>
  <si>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</si>
  <si>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</si>
  <si>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</si>
  <si>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</si>
  <si>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</si>
  <si>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</si>
  <si>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</si>
  <si>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</si>
  <si>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</si>
  <si>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</si>
  <si>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</si>
  <si>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</si>
  <si>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</si>
  <si>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</si>
  <si>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</si>
  <si>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</si>
  <si>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</si>
  <si>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</si>
  <si>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</si>
  <si>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</si>
  <si>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</si>
  <si>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</si>
  <si>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</si>
  <si>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pg</t>
  </si>
  <si>
    <t>vis</t>
  </si>
  <si>
    <t>PE</t>
  </si>
  <si>
    <t>CCD</t>
  </si>
  <si>
    <t>V Gru</t>
  </si>
  <si>
    <t>G7990-0646</t>
  </si>
  <si>
    <t>EW</t>
  </si>
  <si>
    <t>pr_0</t>
  </si>
  <si>
    <t xml:space="preserve">F2V              </t>
  </si>
  <si>
    <t>V</t>
  </si>
  <si>
    <t>V Gru / GSC 7990-0646</t>
  </si>
  <si>
    <t>as of 2019-07-05</t>
  </si>
  <si>
    <t>GCVS</t>
  </si>
  <si>
    <t>JAVSO 49, 251</t>
  </si>
  <si>
    <t>II</t>
  </si>
  <si>
    <t>JAVSO, 48, 250</t>
  </si>
  <si>
    <t>TESS/BAJ/RAA</t>
  </si>
  <si>
    <t>TESS</t>
  </si>
  <si>
    <t>BAD?</t>
  </si>
  <si>
    <t>VSS SEB Gp</t>
  </si>
  <si>
    <t>P</t>
  </si>
  <si>
    <t>S</t>
  </si>
  <si>
    <t>VSS SEB</t>
  </si>
  <si>
    <t>Wrong period?</t>
  </si>
  <si>
    <t>Better period</t>
  </si>
  <si>
    <t>TESS/RAA</t>
  </si>
  <si>
    <t>BMGA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</si>
</sst>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"/>
    <numFmt numFmtId="166" formatCode="0.0000000"/>
  </numFmts>
  <fonts count="3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i/>
      <sz val="10"/>
      <color indexed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17" fillId="0" borderId="0"/>
    <xf numFmtId="0" fontId="17" fillId="23" borderId="5" applyNumberFormat="0" applyFont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73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7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7" fillId="24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6" fillId="25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7" fillId="25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7" fillId="24" borderId="5" xfId="0" applyFont="1" applyFill="1" applyBorder="1" applyAlignment="1">
      <alignment vertical="center"/>
    </xf>
    <xf numFmtId="0" fontId="19" fillId="0" borderId="0" xfId="0" applyFont="1" applyAlignment="1"/>
    <xf numFmtId="0" fontId="34" fillId="0" borderId="0" xfId="41" applyFont="1" applyAlignment="1">
      <alignment horizontal="left"/>
    </xf>
    <xf numFmtId="0" fontId="34" fillId="0" borderId="0" xfId="41" applyFont="1" applyAlignment="1">
      <alignment horizontal="center"/>
    </xf>
    <xf numFmtId="0" fontId="34" fillId="0" borderId="0" xfId="0" applyFont="1" applyAlignment="1"/>
    <xf numFmtId="0" fontId="34" fillId="0" borderId="0" xfId="0" applyFont="1" applyAlignment="1">
      <alignment horizontal="center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3" xfId="0" applyBorder="1" applyAlignment="1"/>
    <xf numFmtId="0" fontId="0" fillId="0" borderId="14" xfId="0" applyBorder="1" applyAlignment="1"/>
    <xf numFmtId="165" fontId="0" fillId="0" borderId="0" xfId="0" applyNumberFormat="1" applyAlignment="1"/>
    <xf numFmtId="0" fontId="36" fillId="0" borderId="0" xfId="0" applyFont="1" applyAlignment="1"/>
    <xf numFmtId="0" fontId="36" fillId="0" borderId="0" xfId="0" applyFont="1" applyAlignment="1">
      <alignment horizontal="left"/>
    </xf>
    <xf numFmtId="0" fontId="35" fillId="0" borderId="0" xfId="0" applyFont="1" applyAlignment="1"/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 applyProtection="1">
      <alignment horizontal="center"/>
      <protection locked="0"/>
    </xf>
    <xf numFmtId="166" fontId="0" fillId="0" borderId="0" xfId="0" applyNumberFormat="1" applyAlignment="1">
      <alignment horizontal="left"/>
    </xf>
    <xf numFmtId="166" fontId="36" fillId="0" borderId="0" xfId="0" applyNumberFormat="1" applyFont="1" applyAlignment="1">
      <alignment horizontal="left"/>
    </xf>
    <xf numFmtId="166" fontId="34" fillId="0" borderId="0" xfId="41" applyNumberFormat="1" applyFont="1" applyAlignment="1">
      <alignment horizontal="left"/>
    </xf>
    <xf numFmtId="166" fontId="35" fillId="0" borderId="0" xfId="0" applyNumberFormat="1" applyFont="1" applyAlignment="1">
      <alignment horizontal="left" vertical="center" wrapText="1"/>
    </xf>
    <xf numFmtId="166" fontId="34" fillId="0" borderId="0" xfId="0" applyNumberFormat="1" applyFont="1" applyAlignment="1">
      <alignment horizontal="left"/>
    </xf>
    <xf numFmtId="166" fontId="35" fillId="0" borderId="0" xfId="0" applyNumberFormat="1" applyFont="1" applyAlignment="1">
      <alignment horizontal="left"/>
    </xf>
    <xf numFmtId="0" fontId="6" fillId="0" borderId="13" xfId="0" applyFont="1" applyBorder="1" applyAlignment="1"/>
    <xf numFmtId="0" fontId="8" fillId="0" borderId="0" xfId="0" applyFont="1" applyAlignment="1"/>
    <xf numFmtId="0" fontId="0" fillId="0" borderId="0" xfId="0" applyAlignment="1">
      <alignment horizontal="right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6" fillId="0" borderId="0" xfId="0" applyFont="1" applyBorder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_1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 Gru - O-C Diagr.</a:t>
            </a:r>
          </a:p>
        </c:rich>
      </c:tx>
      <c:layout>
        <c:manualLayout>
          <c:xMode val="edge"/>
          <c:yMode val="edge"/>
          <c:x val="0.39548872180451128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81954887218044"/>
          <c:y val="0.14035127795846455"/>
          <c:w val="0.82556390977443606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1'!$D$21:$D$217</c:f>
                <c:numCache>
                  <c:formatCode>General</c:formatCode>
                  <c:ptCount val="197"/>
                  <c:pt idx="0">
                    <c:v>0</c:v>
                  </c:pt>
                  <c:pt idx="1">
                    <c:v>6.0800000000000003E-4</c:v>
                  </c:pt>
                  <c:pt idx="2">
                    <c:v>8.4800000000000001E-4</c:v>
                  </c:pt>
                  <c:pt idx="3">
                    <c:v>5.0000000000000001E-4</c:v>
                  </c:pt>
                  <c:pt idx="4">
                    <c:v>8.1700000000000002E-4</c:v>
                  </c:pt>
                  <c:pt idx="5">
                    <c:v>3.8E-3</c:v>
                  </c:pt>
                  <c:pt idx="6">
                    <c:v>2.5999999999999999E-3</c:v>
                  </c:pt>
                  <c:pt idx="7">
                    <c:v>3.1E-4</c:v>
                  </c:pt>
                  <c:pt idx="8">
                    <c:v>1.1000000000000001E-3</c:v>
                  </c:pt>
                  <c:pt idx="9">
                    <c:v>5.1999999999999995E-4</c:v>
                  </c:pt>
                  <c:pt idx="10">
                    <c:v>6.5200000000000002E-4</c:v>
                  </c:pt>
                  <c:pt idx="11">
                    <c:v>6.8900000000000005E-4</c:v>
                  </c:pt>
                  <c:pt idx="12">
                    <c:v>7.8399999999999997E-4</c:v>
                  </c:pt>
                  <c:pt idx="13">
                    <c:v>3.0299999999999999E-4</c:v>
                  </c:pt>
                  <c:pt idx="14">
                    <c:v>9.7900000000000005E-4</c:v>
                  </c:pt>
                  <c:pt idx="15">
                    <c:v>4.84E-4</c:v>
                  </c:pt>
                  <c:pt idx="16">
                    <c:v>6.9899999999999997E-4</c:v>
                  </c:pt>
                  <c:pt idx="17">
                    <c:v>1.065E-3</c:v>
                  </c:pt>
                  <c:pt idx="18">
                    <c:v>1.5399999999999999E-3</c:v>
                  </c:pt>
                  <c:pt idx="19">
                    <c:v>1.6299999999999999E-3</c:v>
                  </c:pt>
                  <c:pt idx="20">
                    <c:v>1.48E-3</c:v>
                  </c:pt>
                  <c:pt idx="21">
                    <c:v>2.9499999999999999E-3</c:v>
                  </c:pt>
                  <c:pt idx="22">
                    <c:v>3.0899999999999999E-3</c:v>
                  </c:pt>
                  <c:pt idx="23">
                    <c:v>6.5200000000000002E-4</c:v>
                  </c:pt>
                  <c:pt idx="24">
                    <c:v>9.5299999999999996E-4</c:v>
                  </c:pt>
                  <c:pt idx="25">
                    <c:v>8.9400000000000005E-4</c:v>
                  </c:pt>
                  <c:pt idx="26">
                    <c:v>7.0799999999999997E-4</c:v>
                  </c:pt>
                  <c:pt idx="27">
                    <c:v>1.0399999999999999E-3</c:v>
                  </c:pt>
                  <c:pt idx="28">
                    <c:v>1.103E-3</c:v>
                  </c:pt>
                </c:numCache>
              </c:numRef>
            </c:plus>
            <c:minus>
              <c:numRef>
                <c:f>'Active 1'!$D$21:$D$217</c:f>
                <c:numCache>
                  <c:formatCode>General</c:formatCode>
                  <c:ptCount val="197"/>
                  <c:pt idx="0">
                    <c:v>0</c:v>
                  </c:pt>
                  <c:pt idx="1">
                    <c:v>6.0800000000000003E-4</c:v>
                  </c:pt>
                  <c:pt idx="2">
                    <c:v>8.4800000000000001E-4</c:v>
                  </c:pt>
                  <c:pt idx="3">
                    <c:v>5.0000000000000001E-4</c:v>
                  </c:pt>
                  <c:pt idx="4">
                    <c:v>8.1700000000000002E-4</c:v>
                  </c:pt>
                  <c:pt idx="5">
                    <c:v>3.8E-3</c:v>
                  </c:pt>
                  <c:pt idx="6">
                    <c:v>2.5999999999999999E-3</c:v>
                  </c:pt>
                  <c:pt idx="7">
                    <c:v>3.1E-4</c:v>
                  </c:pt>
                  <c:pt idx="8">
                    <c:v>1.1000000000000001E-3</c:v>
                  </c:pt>
                  <c:pt idx="9">
                    <c:v>5.1999999999999995E-4</c:v>
                  </c:pt>
                  <c:pt idx="10">
                    <c:v>6.5200000000000002E-4</c:v>
                  </c:pt>
                  <c:pt idx="11">
                    <c:v>6.8900000000000005E-4</c:v>
                  </c:pt>
                  <c:pt idx="12">
                    <c:v>7.8399999999999997E-4</c:v>
                  </c:pt>
                  <c:pt idx="13">
                    <c:v>3.0299999999999999E-4</c:v>
                  </c:pt>
                  <c:pt idx="14">
                    <c:v>9.7900000000000005E-4</c:v>
                  </c:pt>
                  <c:pt idx="15">
                    <c:v>4.84E-4</c:v>
                  </c:pt>
                  <c:pt idx="16">
                    <c:v>6.9899999999999997E-4</c:v>
                  </c:pt>
                  <c:pt idx="17">
                    <c:v>1.065E-3</c:v>
                  </c:pt>
                  <c:pt idx="18">
                    <c:v>1.5399999999999999E-3</c:v>
                  </c:pt>
                  <c:pt idx="19">
                    <c:v>1.6299999999999999E-3</c:v>
                  </c:pt>
                  <c:pt idx="20">
                    <c:v>1.48E-3</c:v>
                  </c:pt>
                  <c:pt idx="21">
                    <c:v>2.9499999999999999E-3</c:v>
                  </c:pt>
                  <c:pt idx="22">
                    <c:v>3.0899999999999999E-3</c:v>
                  </c:pt>
                  <c:pt idx="23">
                    <c:v>6.5200000000000002E-4</c:v>
                  </c:pt>
                  <c:pt idx="24">
                    <c:v>9.5299999999999996E-4</c:v>
                  </c:pt>
                  <c:pt idx="25">
                    <c:v>8.9400000000000005E-4</c:v>
                  </c:pt>
                  <c:pt idx="26">
                    <c:v>7.0799999999999997E-4</c:v>
                  </c:pt>
                  <c:pt idx="27">
                    <c:v>1.0399999999999999E-3</c:v>
                  </c:pt>
                  <c:pt idx="28">
                    <c:v>1.103E-3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28697</c:v>
                </c:pt>
                <c:pt idx="2">
                  <c:v>28697.5</c:v>
                </c:pt>
                <c:pt idx="3">
                  <c:v>28728</c:v>
                </c:pt>
                <c:pt idx="4">
                  <c:v>28728.5</c:v>
                </c:pt>
                <c:pt idx="5">
                  <c:v>28749</c:v>
                </c:pt>
                <c:pt idx="6">
                  <c:v>28778</c:v>
                </c:pt>
                <c:pt idx="7">
                  <c:v>29401</c:v>
                </c:pt>
                <c:pt idx="8">
                  <c:v>29504</c:v>
                </c:pt>
                <c:pt idx="9">
                  <c:v>29508.5</c:v>
                </c:pt>
                <c:pt idx="10">
                  <c:v>30195</c:v>
                </c:pt>
                <c:pt idx="11">
                  <c:v>30195</c:v>
                </c:pt>
                <c:pt idx="12">
                  <c:v>30195.5</c:v>
                </c:pt>
                <c:pt idx="13">
                  <c:v>30195.5</c:v>
                </c:pt>
                <c:pt idx="14">
                  <c:v>30218</c:v>
                </c:pt>
                <c:pt idx="15">
                  <c:v>30218.5</c:v>
                </c:pt>
                <c:pt idx="16">
                  <c:v>30219</c:v>
                </c:pt>
                <c:pt idx="17">
                  <c:v>30219.5</c:v>
                </c:pt>
                <c:pt idx="18">
                  <c:v>30228</c:v>
                </c:pt>
                <c:pt idx="19">
                  <c:v>30228</c:v>
                </c:pt>
                <c:pt idx="20">
                  <c:v>30228</c:v>
                </c:pt>
                <c:pt idx="21">
                  <c:v>30228.5</c:v>
                </c:pt>
                <c:pt idx="22">
                  <c:v>30228.5</c:v>
                </c:pt>
                <c:pt idx="23">
                  <c:v>30246</c:v>
                </c:pt>
                <c:pt idx="24">
                  <c:v>30246</c:v>
                </c:pt>
                <c:pt idx="25">
                  <c:v>30246.5</c:v>
                </c:pt>
                <c:pt idx="26">
                  <c:v>30246.5</c:v>
                </c:pt>
                <c:pt idx="27">
                  <c:v>30253</c:v>
                </c:pt>
                <c:pt idx="28">
                  <c:v>32615</c:v>
                </c:pt>
              </c:numCache>
            </c:numRef>
          </c:xVal>
          <c:yVal>
            <c:numRef>
              <c:f>'Active 1'!$H$21:$H$977</c:f>
              <c:numCache>
                <c:formatCode>General</c:formatCode>
                <c:ptCount val="95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BC-40CD-BA6E-2C90F6FAE58F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1'!$D$21:$D$977</c:f>
                <c:numCache>
                  <c:formatCode>General</c:formatCode>
                  <c:ptCount val="957"/>
                  <c:pt idx="0">
                    <c:v>0</c:v>
                  </c:pt>
                  <c:pt idx="1">
                    <c:v>6.0800000000000003E-4</c:v>
                  </c:pt>
                  <c:pt idx="2">
                    <c:v>8.4800000000000001E-4</c:v>
                  </c:pt>
                  <c:pt idx="3">
                    <c:v>5.0000000000000001E-4</c:v>
                  </c:pt>
                  <c:pt idx="4">
                    <c:v>8.1700000000000002E-4</c:v>
                  </c:pt>
                  <c:pt idx="5">
                    <c:v>3.8E-3</c:v>
                  </c:pt>
                  <c:pt idx="6">
                    <c:v>2.5999999999999999E-3</c:v>
                  </c:pt>
                  <c:pt idx="7">
                    <c:v>3.1E-4</c:v>
                  </c:pt>
                  <c:pt idx="8">
                    <c:v>1.1000000000000001E-3</c:v>
                  </c:pt>
                  <c:pt idx="9">
                    <c:v>5.1999999999999995E-4</c:v>
                  </c:pt>
                  <c:pt idx="10">
                    <c:v>6.5200000000000002E-4</c:v>
                  </c:pt>
                  <c:pt idx="11">
                    <c:v>6.8900000000000005E-4</c:v>
                  </c:pt>
                  <c:pt idx="12">
                    <c:v>7.8399999999999997E-4</c:v>
                  </c:pt>
                  <c:pt idx="13">
                    <c:v>3.0299999999999999E-4</c:v>
                  </c:pt>
                  <c:pt idx="14">
                    <c:v>9.7900000000000005E-4</c:v>
                  </c:pt>
                  <c:pt idx="15">
                    <c:v>4.84E-4</c:v>
                  </c:pt>
                  <c:pt idx="16">
                    <c:v>6.9899999999999997E-4</c:v>
                  </c:pt>
                  <c:pt idx="17">
                    <c:v>1.065E-3</c:v>
                  </c:pt>
                  <c:pt idx="18">
                    <c:v>1.5399999999999999E-3</c:v>
                  </c:pt>
                  <c:pt idx="19">
                    <c:v>1.6299999999999999E-3</c:v>
                  </c:pt>
                  <c:pt idx="20">
                    <c:v>1.48E-3</c:v>
                  </c:pt>
                  <c:pt idx="21">
                    <c:v>2.9499999999999999E-3</c:v>
                  </c:pt>
                  <c:pt idx="22">
                    <c:v>3.0899999999999999E-3</c:v>
                  </c:pt>
                  <c:pt idx="23">
                    <c:v>6.5200000000000002E-4</c:v>
                  </c:pt>
                  <c:pt idx="24">
                    <c:v>9.5299999999999996E-4</c:v>
                  </c:pt>
                  <c:pt idx="25">
                    <c:v>8.9400000000000005E-4</c:v>
                  </c:pt>
                  <c:pt idx="26">
                    <c:v>7.0799999999999997E-4</c:v>
                  </c:pt>
                  <c:pt idx="27">
                    <c:v>1.0399999999999999E-3</c:v>
                  </c:pt>
                  <c:pt idx="28">
                    <c:v>1.103E-3</c:v>
                  </c:pt>
                </c:numCache>
              </c:numRef>
            </c:plus>
            <c:minus>
              <c:numRef>
                <c:f>'Active 1'!$D$21:$D$977</c:f>
                <c:numCache>
                  <c:formatCode>General</c:formatCode>
                  <c:ptCount val="957"/>
                  <c:pt idx="0">
                    <c:v>0</c:v>
                  </c:pt>
                  <c:pt idx="1">
                    <c:v>6.0800000000000003E-4</c:v>
                  </c:pt>
                  <c:pt idx="2">
                    <c:v>8.4800000000000001E-4</c:v>
                  </c:pt>
                  <c:pt idx="3">
                    <c:v>5.0000000000000001E-4</c:v>
                  </c:pt>
                  <c:pt idx="4">
                    <c:v>8.1700000000000002E-4</c:v>
                  </c:pt>
                  <c:pt idx="5">
                    <c:v>3.8E-3</c:v>
                  </c:pt>
                  <c:pt idx="6">
                    <c:v>2.5999999999999999E-3</c:v>
                  </c:pt>
                  <c:pt idx="7">
                    <c:v>3.1E-4</c:v>
                  </c:pt>
                  <c:pt idx="8">
                    <c:v>1.1000000000000001E-3</c:v>
                  </c:pt>
                  <c:pt idx="9">
                    <c:v>5.1999999999999995E-4</c:v>
                  </c:pt>
                  <c:pt idx="10">
                    <c:v>6.5200000000000002E-4</c:v>
                  </c:pt>
                  <c:pt idx="11">
                    <c:v>6.8900000000000005E-4</c:v>
                  </c:pt>
                  <c:pt idx="12">
                    <c:v>7.8399999999999997E-4</c:v>
                  </c:pt>
                  <c:pt idx="13">
                    <c:v>3.0299999999999999E-4</c:v>
                  </c:pt>
                  <c:pt idx="14">
                    <c:v>9.7900000000000005E-4</c:v>
                  </c:pt>
                  <c:pt idx="15">
                    <c:v>4.84E-4</c:v>
                  </c:pt>
                  <c:pt idx="16">
                    <c:v>6.9899999999999997E-4</c:v>
                  </c:pt>
                  <c:pt idx="17">
                    <c:v>1.065E-3</c:v>
                  </c:pt>
                  <c:pt idx="18">
                    <c:v>1.5399999999999999E-3</c:v>
                  </c:pt>
                  <c:pt idx="19">
                    <c:v>1.6299999999999999E-3</c:v>
                  </c:pt>
                  <c:pt idx="20">
                    <c:v>1.48E-3</c:v>
                  </c:pt>
                  <c:pt idx="21">
                    <c:v>2.9499999999999999E-3</c:v>
                  </c:pt>
                  <c:pt idx="22">
                    <c:v>3.0899999999999999E-3</c:v>
                  </c:pt>
                  <c:pt idx="23">
                    <c:v>6.5200000000000002E-4</c:v>
                  </c:pt>
                  <c:pt idx="24">
                    <c:v>9.5299999999999996E-4</c:v>
                  </c:pt>
                  <c:pt idx="25">
                    <c:v>8.9400000000000005E-4</c:v>
                  </c:pt>
                  <c:pt idx="26">
                    <c:v>7.0799999999999997E-4</c:v>
                  </c:pt>
                  <c:pt idx="27">
                    <c:v>1.0399999999999999E-3</c:v>
                  </c:pt>
                  <c:pt idx="28">
                    <c:v>1.103E-3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28697</c:v>
                </c:pt>
                <c:pt idx="2">
                  <c:v>28697.5</c:v>
                </c:pt>
                <c:pt idx="3">
                  <c:v>28728</c:v>
                </c:pt>
                <c:pt idx="4">
                  <c:v>28728.5</c:v>
                </c:pt>
                <c:pt idx="5">
                  <c:v>28749</c:v>
                </c:pt>
                <c:pt idx="6">
                  <c:v>28778</c:v>
                </c:pt>
                <c:pt idx="7">
                  <c:v>29401</c:v>
                </c:pt>
                <c:pt idx="8">
                  <c:v>29504</c:v>
                </c:pt>
                <c:pt idx="9">
                  <c:v>29508.5</c:v>
                </c:pt>
                <c:pt idx="10">
                  <c:v>30195</c:v>
                </c:pt>
                <c:pt idx="11">
                  <c:v>30195</c:v>
                </c:pt>
                <c:pt idx="12">
                  <c:v>30195.5</c:v>
                </c:pt>
                <c:pt idx="13">
                  <c:v>30195.5</c:v>
                </c:pt>
                <c:pt idx="14">
                  <c:v>30218</c:v>
                </c:pt>
                <c:pt idx="15">
                  <c:v>30218.5</c:v>
                </c:pt>
                <c:pt idx="16">
                  <c:v>30219</c:v>
                </c:pt>
                <c:pt idx="17">
                  <c:v>30219.5</c:v>
                </c:pt>
                <c:pt idx="18">
                  <c:v>30228</c:v>
                </c:pt>
                <c:pt idx="19">
                  <c:v>30228</c:v>
                </c:pt>
                <c:pt idx="20">
                  <c:v>30228</c:v>
                </c:pt>
                <c:pt idx="21">
                  <c:v>30228.5</c:v>
                </c:pt>
                <c:pt idx="22">
                  <c:v>30228.5</c:v>
                </c:pt>
                <c:pt idx="23">
                  <c:v>30246</c:v>
                </c:pt>
                <c:pt idx="24">
                  <c:v>30246</c:v>
                </c:pt>
                <c:pt idx="25">
                  <c:v>30246.5</c:v>
                </c:pt>
                <c:pt idx="26">
                  <c:v>30246.5</c:v>
                </c:pt>
                <c:pt idx="27">
                  <c:v>30253</c:v>
                </c:pt>
                <c:pt idx="28">
                  <c:v>32615</c:v>
                </c:pt>
              </c:numCache>
            </c:numRef>
          </c:xVal>
          <c:yVal>
            <c:numRef>
              <c:f>'Active 1'!$I$21:$I$977</c:f>
              <c:numCache>
                <c:formatCode>General</c:formatCode>
                <c:ptCount val="957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BC-40CD-BA6E-2C90F6FAE58F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1'!$D$21:$D$977</c:f>
                <c:numCache>
                  <c:formatCode>General</c:formatCode>
                  <c:ptCount val="957"/>
                  <c:pt idx="0">
                    <c:v>0</c:v>
                  </c:pt>
                  <c:pt idx="1">
                    <c:v>6.0800000000000003E-4</c:v>
                  </c:pt>
                  <c:pt idx="2">
                    <c:v>8.4800000000000001E-4</c:v>
                  </c:pt>
                  <c:pt idx="3">
                    <c:v>5.0000000000000001E-4</c:v>
                  </c:pt>
                  <c:pt idx="4">
                    <c:v>8.1700000000000002E-4</c:v>
                  </c:pt>
                  <c:pt idx="5">
                    <c:v>3.8E-3</c:v>
                  </c:pt>
                  <c:pt idx="6">
                    <c:v>2.5999999999999999E-3</c:v>
                  </c:pt>
                  <c:pt idx="7">
                    <c:v>3.1E-4</c:v>
                  </c:pt>
                  <c:pt idx="8">
                    <c:v>1.1000000000000001E-3</c:v>
                  </c:pt>
                  <c:pt idx="9">
                    <c:v>5.1999999999999995E-4</c:v>
                  </c:pt>
                  <c:pt idx="10">
                    <c:v>6.5200000000000002E-4</c:v>
                  </c:pt>
                  <c:pt idx="11">
                    <c:v>6.8900000000000005E-4</c:v>
                  </c:pt>
                  <c:pt idx="12">
                    <c:v>7.8399999999999997E-4</c:v>
                  </c:pt>
                  <c:pt idx="13">
                    <c:v>3.0299999999999999E-4</c:v>
                  </c:pt>
                  <c:pt idx="14">
                    <c:v>9.7900000000000005E-4</c:v>
                  </c:pt>
                  <c:pt idx="15">
                    <c:v>4.84E-4</c:v>
                  </c:pt>
                  <c:pt idx="16">
                    <c:v>6.9899999999999997E-4</c:v>
                  </c:pt>
                  <c:pt idx="17">
                    <c:v>1.065E-3</c:v>
                  </c:pt>
                  <c:pt idx="18">
                    <c:v>1.5399999999999999E-3</c:v>
                  </c:pt>
                  <c:pt idx="19">
                    <c:v>1.6299999999999999E-3</c:v>
                  </c:pt>
                  <c:pt idx="20">
                    <c:v>1.48E-3</c:v>
                  </c:pt>
                  <c:pt idx="21">
                    <c:v>2.9499999999999999E-3</c:v>
                  </c:pt>
                  <c:pt idx="22">
                    <c:v>3.0899999999999999E-3</c:v>
                  </c:pt>
                  <c:pt idx="23">
                    <c:v>6.5200000000000002E-4</c:v>
                  </c:pt>
                  <c:pt idx="24">
                    <c:v>9.5299999999999996E-4</c:v>
                  </c:pt>
                  <c:pt idx="25">
                    <c:v>8.9400000000000005E-4</c:v>
                  </c:pt>
                  <c:pt idx="26">
                    <c:v>7.0799999999999997E-4</c:v>
                  </c:pt>
                  <c:pt idx="27">
                    <c:v>1.0399999999999999E-3</c:v>
                  </c:pt>
                  <c:pt idx="28">
                    <c:v>1.103E-3</c:v>
                  </c:pt>
                </c:numCache>
              </c:numRef>
            </c:plus>
            <c:minus>
              <c:numRef>
                <c:f>'Active 1'!$D$21:$D$977</c:f>
                <c:numCache>
                  <c:formatCode>General</c:formatCode>
                  <c:ptCount val="957"/>
                  <c:pt idx="0">
                    <c:v>0</c:v>
                  </c:pt>
                  <c:pt idx="1">
                    <c:v>6.0800000000000003E-4</c:v>
                  </c:pt>
                  <c:pt idx="2">
                    <c:v>8.4800000000000001E-4</c:v>
                  </c:pt>
                  <c:pt idx="3">
                    <c:v>5.0000000000000001E-4</c:v>
                  </c:pt>
                  <c:pt idx="4">
                    <c:v>8.1700000000000002E-4</c:v>
                  </c:pt>
                  <c:pt idx="5">
                    <c:v>3.8E-3</c:v>
                  </c:pt>
                  <c:pt idx="6">
                    <c:v>2.5999999999999999E-3</c:v>
                  </c:pt>
                  <c:pt idx="7">
                    <c:v>3.1E-4</c:v>
                  </c:pt>
                  <c:pt idx="8">
                    <c:v>1.1000000000000001E-3</c:v>
                  </c:pt>
                  <c:pt idx="9">
                    <c:v>5.1999999999999995E-4</c:v>
                  </c:pt>
                  <c:pt idx="10">
                    <c:v>6.5200000000000002E-4</c:v>
                  </c:pt>
                  <c:pt idx="11">
                    <c:v>6.8900000000000005E-4</c:v>
                  </c:pt>
                  <c:pt idx="12">
                    <c:v>7.8399999999999997E-4</c:v>
                  </c:pt>
                  <c:pt idx="13">
                    <c:v>3.0299999999999999E-4</c:v>
                  </c:pt>
                  <c:pt idx="14">
                    <c:v>9.7900000000000005E-4</c:v>
                  </c:pt>
                  <c:pt idx="15">
                    <c:v>4.84E-4</c:v>
                  </c:pt>
                  <c:pt idx="16">
                    <c:v>6.9899999999999997E-4</c:v>
                  </c:pt>
                  <c:pt idx="17">
                    <c:v>1.065E-3</c:v>
                  </c:pt>
                  <c:pt idx="18">
                    <c:v>1.5399999999999999E-3</c:v>
                  </c:pt>
                  <c:pt idx="19">
                    <c:v>1.6299999999999999E-3</c:v>
                  </c:pt>
                  <c:pt idx="20">
                    <c:v>1.48E-3</c:v>
                  </c:pt>
                  <c:pt idx="21">
                    <c:v>2.9499999999999999E-3</c:v>
                  </c:pt>
                  <c:pt idx="22">
                    <c:v>3.0899999999999999E-3</c:v>
                  </c:pt>
                  <c:pt idx="23">
                    <c:v>6.5200000000000002E-4</c:v>
                  </c:pt>
                  <c:pt idx="24">
                    <c:v>9.5299999999999996E-4</c:v>
                  </c:pt>
                  <c:pt idx="25">
                    <c:v>8.9400000000000005E-4</c:v>
                  </c:pt>
                  <c:pt idx="26">
                    <c:v>7.0799999999999997E-4</c:v>
                  </c:pt>
                  <c:pt idx="27">
                    <c:v>1.0399999999999999E-3</c:v>
                  </c:pt>
                  <c:pt idx="28">
                    <c:v>1.103E-3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28697</c:v>
                </c:pt>
                <c:pt idx="2">
                  <c:v>28697.5</c:v>
                </c:pt>
                <c:pt idx="3">
                  <c:v>28728</c:v>
                </c:pt>
                <c:pt idx="4">
                  <c:v>28728.5</c:v>
                </c:pt>
                <c:pt idx="5">
                  <c:v>28749</c:v>
                </c:pt>
                <c:pt idx="6">
                  <c:v>28778</c:v>
                </c:pt>
                <c:pt idx="7">
                  <c:v>29401</c:v>
                </c:pt>
                <c:pt idx="8">
                  <c:v>29504</c:v>
                </c:pt>
                <c:pt idx="9">
                  <c:v>29508.5</c:v>
                </c:pt>
                <c:pt idx="10">
                  <c:v>30195</c:v>
                </c:pt>
                <c:pt idx="11">
                  <c:v>30195</c:v>
                </c:pt>
                <c:pt idx="12">
                  <c:v>30195.5</c:v>
                </c:pt>
                <c:pt idx="13">
                  <c:v>30195.5</c:v>
                </c:pt>
                <c:pt idx="14">
                  <c:v>30218</c:v>
                </c:pt>
                <c:pt idx="15">
                  <c:v>30218.5</c:v>
                </c:pt>
                <c:pt idx="16">
                  <c:v>30219</c:v>
                </c:pt>
                <c:pt idx="17">
                  <c:v>30219.5</c:v>
                </c:pt>
                <c:pt idx="18">
                  <c:v>30228</c:v>
                </c:pt>
                <c:pt idx="19">
                  <c:v>30228</c:v>
                </c:pt>
                <c:pt idx="20">
                  <c:v>30228</c:v>
                </c:pt>
                <c:pt idx="21">
                  <c:v>30228.5</c:v>
                </c:pt>
                <c:pt idx="22">
                  <c:v>30228.5</c:v>
                </c:pt>
                <c:pt idx="23">
                  <c:v>30246</c:v>
                </c:pt>
                <c:pt idx="24">
                  <c:v>30246</c:v>
                </c:pt>
                <c:pt idx="25">
                  <c:v>30246.5</c:v>
                </c:pt>
                <c:pt idx="26">
                  <c:v>30246.5</c:v>
                </c:pt>
                <c:pt idx="27">
                  <c:v>30253</c:v>
                </c:pt>
                <c:pt idx="28">
                  <c:v>32615</c:v>
                </c:pt>
              </c:numCache>
            </c:numRef>
          </c:xVal>
          <c:yVal>
            <c:numRef>
              <c:f>'Active 1'!$J$21:$J$977</c:f>
              <c:numCache>
                <c:formatCode>General</c:formatCode>
                <c:ptCount val="95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BC-40CD-BA6E-2C90F6FAE58F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1'!$D$21:$D$977</c:f>
                <c:numCache>
                  <c:formatCode>General</c:formatCode>
                  <c:ptCount val="957"/>
                  <c:pt idx="0">
                    <c:v>0</c:v>
                  </c:pt>
                  <c:pt idx="1">
                    <c:v>6.0800000000000003E-4</c:v>
                  </c:pt>
                  <c:pt idx="2">
                    <c:v>8.4800000000000001E-4</c:v>
                  </c:pt>
                  <c:pt idx="3">
                    <c:v>5.0000000000000001E-4</c:v>
                  </c:pt>
                  <c:pt idx="4">
                    <c:v>8.1700000000000002E-4</c:v>
                  </c:pt>
                  <c:pt idx="5">
                    <c:v>3.8E-3</c:v>
                  </c:pt>
                  <c:pt idx="6">
                    <c:v>2.5999999999999999E-3</c:v>
                  </c:pt>
                  <c:pt idx="7">
                    <c:v>3.1E-4</c:v>
                  </c:pt>
                  <c:pt idx="8">
                    <c:v>1.1000000000000001E-3</c:v>
                  </c:pt>
                  <c:pt idx="9">
                    <c:v>5.1999999999999995E-4</c:v>
                  </c:pt>
                  <c:pt idx="10">
                    <c:v>6.5200000000000002E-4</c:v>
                  </c:pt>
                  <c:pt idx="11">
                    <c:v>6.8900000000000005E-4</c:v>
                  </c:pt>
                  <c:pt idx="12">
                    <c:v>7.8399999999999997E-4</c:v>
                  </c:pt>
                  <c:pt idx="13">
                    <c:v>3.0299999999999999E-4</c:v>
                  </c:pt>
                  <c:pt idx="14">
                    <c:v>9.7900000000000005E-4</c:v>
                  </c:pt>
                  <c:pt idx="15">
                    <c:v>4.84E-4</c:v>
                  </c:pt>
                  <c:pt idx="16">
                    <c:v>6.9899999999999997E-4</c:v>
                  </c:pt>
                  <c:pt idx="17">
                    <c:v>1.065E-3</c:v>
                  </c:pt>
                  <c:pt idx="18">
                    <c:v>1.5399999999999999E-3</c:v>
                  </c:pt>
                  <c:pt idx="19">
                    <c:v>1.6299999999999999E-3</c:v>
                  </c:pt>
                  <c:pt idx="20">
                    <c:v>1.48E-3</c:v>
                  </c:pt>
                  <c:pt idx="21">
                    <c:v>2.9499999999999999E-3</c:v>
                  </c:pt>
                  <c:pt idx="22">
                    <c:v>3.0899999999999999E-3</c:v>
                  </c:pt>
                  <c:pt idx="23">
                    <c:v>6.5200000000000002E-4</c:v>
                  </c:pt>
                  <c:pt idx="24">
                    <c:v>9.5299999999999996E-4</c:v>
                  </c:pt>
                  <c:pt idx="25">
                    <c:v>8.9400000000000005E-4</c:v>
                  </c:pt>
                  <c:pt idx="26">
                    <c:v>7.0799999999999997E-4</c:v>
                  </c:pt>
                  <c:pt idx="27">
                    <c:v>1.0399999999999999E-3</c:v>
                  </c:pt>
                  <c:pt idx="28">
                    <c:v>1.103E-3</c:v>
                  </c:pt>
                </c:numCache>
              </c:numRef>
            </c:plus>
            <c:minus>
              <c:numRef>
                <c:f>'Active 1'!$D$21:$D$977</c:f>
                <c:numCache>
                  <c:formatCode>General</c:formatCode>
                  <c:ptCount val="957"/>
                  <c:pt idx="0">
                    <c:v>0</c:v>
                  </c:pt>
                  <c:pt idx="1">
                    <c:v>6.0800000000000003E-4</c:v>
                  </c:pt>
                  <c:pt idx="2">
                    <c:v>8.4800000000000001E-4</c:v>
                  </c:pt>
                  <c:pt idx="3">
                    <c:v>5.0000000000000001E-4</c:v>
                  </c:pt>
                  <c:pt idx="4">
                    <c:v>8.1700000000000002E-4</c:v>
                  </c:pt>
                  <c:pt idx="5">
                    <c:v>3.8E-3</c:v>
                  </c:pt>
                  <c:pt idx="6">
                    <c:v>2.5999999999999999E-3</c:v>
                  </c:pt>
                  <c:pt idx="7">
                    <c:v>3.1E-4</c:v>
                  </c:pt>
                  <c:pt idx="8">
                    <c:v>1.1000000000000001E-3</c:v>
                  </c:pt>
                  <c:pt idx="9">
                    <c:v>5.1999999999999995E-4</c:v>
                  </c:pt>
                  <c:pt idx="10">
                    <c:v>6.5200000000000002E-4</c:v>
                  </c:pt>
                  <c:pt idx="11">
                    <c:v>6.8900000000000005E-4</c:v>
                  </c:pt>
                  <c:pt idx="12">
                    <c:v>7.8399999999999997E-4</c:v>
                  </c:pt>
                  <c:pt idx="13">
                    <c:v>3.0299999999999999E-4</c:v>
                  </c:pt>
                  <c:pt idx="14">
                    <c:v>9.7900000000000005E-4</c:v>
                  </c:pt>
                  <c:pt idx="15">
                    <c:v>4.84E-4</c:v>
                  </c:pt>
                  <c:pt idx="16">
                    <c:v>6.9899999999999997E-4</c:v>
                  </c:pt>
                  <c:pt idx="17">
                    <c:v>1.065E-3</c:v>
                  </c:pt>
                  <c:pt idx="18">
                    <c:v>1.5399999999999999E-3</c:v>
                  </c:pt>
                  <c:pt idx="19">
                    <c:v>1.6299999999999999E-3</c:v>
                  </c:pt>
                  <c:pt idx="20">
                    <c:v>1.48E-3</c:v>
                  </c:pt>
                  <c:pt idx="21">
                    <c:v>2.9499999999999999E-3</c:v>
                  </c:pt>
                  <c:pt idx="22">
                    <c:v>3.0899999999999999E-3</c:v>
                  </c:pt>
                  <c:pt idx="23">
                    <c:v>6.5200000000000002E-4</c:v>
                  </c:pt>
                  <c:pt idx="24">
                    <c:v>9.5299999999999996E-4</c:v>
                  </c:pt>
                  <c:pt idx="25">
                    <c:v>8.9400000000000005E-4</c:v>
                  </c:pt>
                  <c:pt idx="26">
                    <c:v>7.0799999999999997E-4</c:v>
                  </c:pt>
                  <c:pt idx="27">
                    <c:v>1.0399999999999999E-3</c:v>
                  </c:pt>
                  <c:pt idx="28">
                    <c:v>1.103E-3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28697</c:v>
                </c:pt>
                <c:pt idx="2">
                  <c:v>28697.5</c:v>
                </c:pt>
                <c:pt idx="3">
                  <c:v>28728</c:v>
                </c:pt>
                <c:pt idx="4">
                  <c:v>28728.5</c:v>
                </c:pt>
                <c:pt idx="5">
                  <c:v>28749</c:v>
                </c:pt>
                <c:pt idx="6">
                  <c:v>28778</c:v>
                </c:pt>
                <c:pt idx="7">
                  <c:v>29401</c:v>
                </c:pt>
                <c:pt idx="8">
                  <c:v>29504</c:v>
                </c:pt>
                <c:pt idx="9">
                  <c:v>29508.5</c:v>
                </c:pt>
                <c:pt idx="10">
                  <c:v>30195</c:v>
                </c:pt>
                <c:pt idx="11">
                  <c:v>30195</c:v>
                </c:pt>
                <c:pt idx="12">
                  <c:v>30195.5</c:v>
                </c:pt>
                <c:pt idx="13">
                  <c:v>30195.5</c:v>
                </c:pt>
                <c:pt idx="14">
                  <c:v>30218</c:v>
                </c:pt>
                <c:pt idx="15">
                  <c:v>30218.5</c:v>
                </c:pt>
                <c:pt idx="16">
                  <c:v>30219</c:v>
                </c:pt>
                <c:pt idx="17">
                  <c:v>30219.5</c:v>
                </c:pt>
                <c:pt idx="18">
                  <c:v>30228</c:v>
                </c:pt>
                <c:pt idx="19">
                  <c:v>30228</c:v>
                </c:pt>
                <c:pt idx="20">
                  <c:v>30228</c:v>
                </c:pt>
                <c:pt idx="21">
                  <c:v>30228.5</c:v>
                </c:pt>
                <c:pt idx="22">
                  <c:v>30228.5</c:v>
                </c:pt>
                <c:pt idx="23">
                  <c:v>30246</c:v>
                </c:pt>
                <c:pt idx="24">
                  <c:v>30246</c:v>
                </c:pt>
                <c:pt idx="25">
                  <c:v>30246.5</c:v>
                </c:pt>
                <c:pt idx="26">
                  <c:v>30246.5</c:v>
                </c:pt>
                <c:pt idx="27">
                  <c:v>30253</c:v>
                </c:pt>
                <c:pt idx="28">
                  <c:v>32615</c:v>
                </c:pt>
              </c:numCache>
            </c:numRef>
          </c:xVal>
          <c:yVal>
            <c:numRef>
              <c:f>'Active 1'!$K$21:$K$977</c:f>
              <c:numCache>
                <c:formatCode>General</c:formatCode>
                <c:ptCount val="957"/>
                <c:pt idx="5">
                  <c:v>-0.10000505999778397</c:v>
                </c:pt>
                <c:pt idx="6">
                  <c:v>-0.10353331999795046</c:v>
                </c:pt>
                <c:pt idx="7">
                  <c:v>-0.10272593979607336</c:v>
                </c:pt>
                <c:pt idx="8">
                  <c:v>-0.10490976006258279</c:v>
                </c:pt>
                <c:pt idx="9">
                  <c:v>-0.10151448997930856</c:v>
                </c:pt>
                <c:pt idx="11">
                  <c:v>-0.1047144042677246</c:v>
                </c:pt>
                <c:pt idx="13">
                  <c:v>-0.10353936166211497</c:v>
                </c:pt>
                <c:pt idx="14">
                  <c:v>-0.10451294072845485</c:v>
                </c:pt>
                <c:pt idx="15">
                  <c:v>-0.10351790880667977</c:v>
                </c:pt>
                <c:pt idx="18">
                  <c:v>-0.1051063199993223</c:v>
                </c:pt>
                <c:pt idx="19">
                  <c:v>-0.10496631999558304</c:v>
                </c:pt>
                <c:pt idx="20">
                  <c:v>-0.10424631999921985</c:v>
                </c:pt>
                <c:pt idx="21">
                  <c:v>-0.10587128999759443</c:v>
                </c:pt>
                <c:pt idx="22">
                  <c:v>-0.10502128999360139</c:v>
                </c:pt>
                <c:pt idx="27">
                  <c:v>-0.10504481999669224</c:v>
                </c:pt>
                <c:pt idx="28">
                  <c:v>-0.10429309996106895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BC-40CD-BA6E-2C90F6FAE58F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TESS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1'!$D$21:$D$977</c:f>
                <c:numCache>
                  <c:formatCode>General</c:formatCode>
                  <c:ptCount val="957"/>
                  <c:pt idx="0">
                    <c:v>0</c:v>
                  </c:pt>
                  <c:pt idx="1">
                    <c:v>6.0800000000000003E-4</c:v>
                  </c:pt>
                  <c:pt idx="2">
                    <c:v>8.4800000000000001E-4</c:v>
                  </c:pt>
                  <c:pt idx="3">
                    <c:v>5.0000000000000001E-4</c:v>
                  </c:pt>
                  <c:pt idx="4">
                    <c:v>8.1700000000000002E-4</c:v>
                  </c:pt>
                  <c:pt idx="5">
                    <c:v>3.8E-3</c:v>
                  </c:pt>
                  <c:pt idx="6">
                    <c:v>2.5999999999999999E-3</c:v>
                  </c:pt>
                  <c:pt idx="7">
                    <c:v>3.1E-4</c:v>
                  </c:pt>
                  <c:pt idx="8">
                    <c:v>1.1000000000000001E-3</c:v>
                  </c:pt>
                  <c:pt idx="9">
                    <c:v>5.1999999999999995E-4</c:v>
                  </c:pt>
                  <c:pt idx="10">
                    <c:v>6.5200000000000002E-4</c:v>
                  </c:pt>
                  <c:pt idx="11">
                    <c:v>6.8900000000000005E-4</c:v>
                  </c:pt>
                  <c:pt idx="12">
                    <c:v>7.8399999999999997E-4</c:v>
                  </c:pt>
                  <c:pt idx="13">
                    <c:v>3.0299999999999999E-4</c:v>
                  </c:pt>
                  <c:pt idx="14">
                    <c:v>9.7900000000000005E-4</c:v>
                  </c:pt>
                  <c:pt idx="15">
                    <c:v>4.84E-4</c:v>
                  </c:pt>
                  <c:pt idx="16">
                    <c:v>6.9899999999999997E-4</c:v>
                  </c:pt>
                  <c:pt idx="17">
                    <c:v>1.065E-3</c:v>
                  </c:pt>
                  <c:pt idx="18">
                    <c:v>1.5399999999999999E-3</c:v>
                  </c:pt>
                  <c:pt idx="19">
                    <c:v>1.6299999999999999E-3</c:v>
                  </c:pt>
                  <c:pt idx="20">
                    <c:v>1.48E-3</c:v>
                  </c:pt>
                  <c:pt idx="21">
                    <c:v>2.9499999999999999E-3</c:v>
                  </c:pt>
                  <c:pt idx="22">
                    <c:v>3.0899999999999999E-3</c:v>
                  </c:pt>
                  <c:pt idx="23">
                    <c:v>6.5200000000000002E-4</c:v>
                  </c:pt>
                  <c:pt idx="24">
                    <c:v>9.5299999999999996E-4</c:v>
                  </c:pt>
                  <c:pt idx="25">
                    <c:v>8.9400000000000005E-4</c:v>
                  </c:pt>
                  <c:pt idx="26">
                    <c:v>7.0799999999999997E-4</c:v>
                  </c:pt>
                  <c:pt idx="27">
                    <c:v>1.0399999999999999E-3</c:v>
                  </c:pt>
                  <c:pt idx="28">
                    <c:v>1.103E-3</c:v>
                  </c:pt>
                </c:numCache>
              </c:numRef>
            </c:plus>
            <c:minus>
              <c:numRef>
                <c:f>'Active 1'!$D$21:$D$977</c:f>
                <c:numCache>
                  <c:formatCode>General</c:formatCode>
                  <c:ptCount val="957"/>
                  <c:pt idx="0">
                    <c:v>0</c:v>
                  </c:pt>
                  <c:pt idx="1">
                    <c:v>6.0800000000000003E-4</c:v>
                  </c:pt>
                  <c:pt idx="2">
                    <c:v>8.4800000000000001E-4</c:v>
                  </c:pt>
                  <c:pt idx="3">
                    <c:v>5.0000000000000001E-4</c:v>
                  </c:pt>
                  <c:pt idx="4">
                    <c:v>8.1700000000000002E-4</c:v>
                  </c:pt>
                  <c:pt idx="5">
                    <c:v>3.8E-3</c:v>
                  </c:pt>
                  <c:pt idx="6">
                    <c:v>2.5999999999999999E-3</c:v>
                  </c:pt>
                  <c:pt idx="7">
                    <c:v>3.1E-4</c:v>
                  </c:pt>
                  <c:pt idx="8">
                    <c:v>1.1000000000000001E-3</c:v>
                  </c:pt>
                  <c:pt idx="9">
                    <c:v>5.1999999999999995E-4</c:v>
                  </c:pt>
                  <c:pt idx="10">
                    <c:v>6.5200000000000002E-4</c:v>
                  </c:pt>
                  <c:pt idx="11">
                    <c:v>6.8900000000000005E-4</c:v>
                  </c:pt>
                  <c:pt idx="12">
                    <c:v>7.8399999999999997E-4</c:v>
                  </c:pt>
                  <c:pt idx="13">
                    <c:v>3.0299999999999999E-4</c:v>
                  </c:pt>
                  <c:pt idx="14">
                    <c:v>9.7900000000000005E-4</c:v>
                  </c:pt>
                  <c:pt idx="15">
                    <c:v>4.84E-4</c:v>
                  </c:pt>
                  <c:pt idx="16">
                    <c:v>6.9899999999999997E-4</c:v>
                  </c:pt>
                  <c:pt idx="17">
                    <c:v>1.065E-3</c:v>
                  </c:pt>
                  <c:pt idx="18">
                    <c:v>1.5399999999999999E-3</c:v>
                  </c:pt>
                  <c:pt idx="19">
                    <c:v>1.6299999999999999E-3</c:v>
                  </c:pt>
                  <c:pt idx="20">
                    <c:v>1.48E-3</c:v>
                  </c:pt>
                  <c:pt idx="21">
                    <c:v>2.9499999999999999E-3</c:v>
                  </c:pt>
                  <c:pt idx="22">
                    <c:v>3.0899999999999999E-3</c:v>
                  </c:pt>
                  <c:pt idx="23">
                    <c:v>6.5200000000000002E-4</c:v>
                  </c:pt>
                  <c:pt idx="24">
                    <c:v>9.5299999999999996E-4</c:v>
                  </c:pt>
                  <c:pt idx="25">
                    <c:v>8.9400000000000005E-4</c:v>
                  </c:pt>
                  <c:pt idx="26">
                    <c:v>7.0799999999999997E-4</c:v>
                  </c:pt>
                  <c:pt idx="27">
                    <c:v>1.0399999999999999E-3</c:v>
                  </c:pt>
                  <c:pt idx="28">
                    <c:v>1.103E-3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28697</c:v>
                </c:pt>
                <c:pt idx="2">
                  <c:v>28697.5</c:v>
                </c:pt>
                <c:pt idx="3">
                  <c:v>28728</c:v>
                </c:pt>
                <c:pt idx="4">
                  <c:v>28728.5</c:v>
                </c:pt>
                <c:pt idx="5">
                  <c:v>28749</c:v>
                </c:pt>
                <c:pt idx="6">
                  <c:v>28778</c:v>
                </c:pt>
                <c:pt idx="7">
                  <c:v>29401</c:v>
                </c:pt>
                <c:pt idx="8">
                  <c:v>29504</c:v>
                </c:pt>
                <c:pt idx="9">
                  <c:v>29508.5</c:v>
                </c:pt>
                <c:pt idx="10">
                  <c:v>30195</c:v>
                </c:pt>
                <c:pt idx="11">
                  <c:v>30195</c:v>
                </c:pt>
                <c:pt idx="12">
                  <c:v>30195.5</c:v>
                </c:pt>
                <c:pt idx="13">
                  <c:v>30195.5</c:v>
                </c:pt>
                <c:pt idx="14">
                  <c:v>30218</c:v>
                </c:pt>
                <c:pt idx="15">
                  <c:v>30218.5</c:v>
                </c:pt>
                <c:pt idx="16">
                  <c:v>30219</c:v>
                </c:pt>
                <c:pt idx="17">
                  <c:v>30219.5</c:v>
                </c:pt>
                <c:pt idx="18">
                  <c:v>30228</c:v>
                </c:pt>
                <c:pt idx="19">
                  <c:v>30228</c:v>
                </c:pt>
                <c:pt idx="20">
                  <c:v>30228</c:v>
                </c:pt>
                <c:pt idx="21">
                  <c:v>30228.5</c:v>
                </c:pt>
                <c:pt idx="22">
                  <c:v>30228.5</c:v>
                </c:pt>
                <c:pt idx="23">
                  <c:v>30246</c:v>
                </c:pt>
                <c:pt idx="24">
                  <c:v>30246</c:v>
                </c:pt>
                <c:pt idx="25">
                  <c:v>30246.5</c:v>
                </c:pt>
                <c:pt idx="26">
                  <c:v>30246.5</c:v>
                </c:pt>
                <c:pt idx="27">
                  <c:v>30253</c:v>
                </c:pt>
                <c:pt idx="28">
                  <c:v>32615</c:v>
                </c:pt>
              </c:numCache>
            </c:numRef>
          </c:xVal>
          <c:yVal>
            <c:numRef>
              <c:f>'Active 1'!$L$21:$L$977</c:f>
              <c:numCache>
                <c:formatCode>General</c:formatCode>
                <c:ptCount val="957"/>
                <c:pt idx="1">
                  <c:v>-0.1087801799949375</c:v>
                </c:pt>
                <c:pt idx="2">
                  <c:v>-0.10827214999153512</c:v>
                </c:pt>
                <c:pt idx="3">
                  <c:v>-0.10855332000210183</c:v>
                </c:pt>
                <c:pt idx="4">
                  <c:v>-0.10782528999698116</c:v>
                </c:pt>
                <c:pt idx="10">
                  <c:v>-0.10985629999777302</c:v>
                </c:pt>
                <c:pt idx="12">
                  <c:v>-0.10830626999086235</c:v>
                </c:pt>
                <c:pt idx="16">
                  <c:v>-0.10987985999963712</c:v>
                </c:pt>
                <c:pt idx="17">
                  <c:v>-0.10831882999627851</c:v>
                </c:pt>
                <c:pt idx="23">
                  <c:v>-0.10955323999951361</c:v>
                </c:pt>
                <c:pt idx="24">
                  <c:v>-0.10457097916514613</c:v>
                </c:pt>
                <c:pt idx="25">
                  <c:v>-0.10995720999926561</c:v>
                </c:pt>
                <c:pt idx="26">
                  <c:v>-0.10369593791256193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7BC-40CD-BA6E-2C90F6FAE58F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1'!$D$21:$D$977</c:f>
                <c:numCache>
                  <c:formatCode>General</c:formatCode>
                  <c:ptCount val="957"/>
                  <c:pt idx="0">
                    <c:v>0</c:v>
                  </c:pt>
                  <c:pt idx="1">
                    <c:v>6.0800000000000003E-4</c:v>
                  </c:pt>
                  <c:pt idx="2">
                    <c:v>8.4800000000000001E-4</c:v>
                  </c:pt>
                  <c:pt idx="3">
                    <c:v>5.0000000000000001E-4</c:v>
                  </c:pt>
                  <c:pt idx="4">
                    <c:v>8.1700000000000002E-4</c:v>
                  </c:pt>
                  <c:pt idx="5">
                    <c:v>3.8E-3</c:v>
                  </c:pt>
                  <c:pt idx="6">
                    <c:v>2.5999999999999999E-3</c:v>
                  </c:pt>
                  <c:pt idx="7">
                    <c:v>3.1E-4</c:v>
                  </c:pt>
                  <c:pt idx="8">
                    <c:v>1.1000000000000001E-3</c:v>
                  </c:pt>
                  <c:pt idx="9">
                    <c:v>5.1999999999999995E-4</c:v>
                  </c:pt>
                  <c:pt idx="10">
                    <c:v>6.5200000000000002E-4</c:v>
                  </c:pt>
                  <c:pt idx="11">
                    <c:v>6.8900000000000005E-4</c:v>
                  </c:pt>
                  <c:pt idx="12">
                    <c:v>7.8399999999999997E-4</c:v>
                  </c:pt>
                  <c:pt idx="13">
                    <c:v>3.0299999999999999E-4</c:v>
                  </c:pt>
                  <c:pt idx="14">
                    <c:v>9.7900000000000005E-4</c:v>
                  </c:pt>
                  <c:pt idx="15">
                    <c:v>4.84E-4</c:v>
                  </c:pt>
                  <c:pt idx="16">
                    <c:v>6.9899999999999997E-4</c:v>
                  </c:pt>
                  <c:pt idx="17">
                    <c:v>1.065E-3</c:v>
                  </c:pt>
                  <c:pt idx="18">
                    <c:v>1.5399999999999999E-3</c:v>
                  </c:pt>
                  <c:pt idx="19">
                    <c:v>1.6299999999999999E-3</c:v>
                  </c:pt>
                  <c:pt idx="20">
                    <c:v>1.48E-3</c:v>
                  </c:pt>
                  <c:pt idx="21">
                    <c:v>2.9499999999999999E-3</c:v>
                  </c:pt>
                  <c:pt idx="22">
                    <c:v>3.0899999999999999E-3</c:v>
                  </c:pt>
                  <c:pt idx="23">
                    <c:v>6.5200000000000002E-4</c:v>
                  </c:pt>
                  <c:pt idx="24">
                    <c:v>9.5299999999999996E-4</c:v>
                  </c:pt>
                  <c:pt idx="25">
                    <c:v>8.9400000000000005E-4</c:v>
                  </c:pt>
                  <c:pt idx="26">
                    <c:v>7.0799999999999997E-4</c:v>
                  </c:pt>
                  <c:pt idx="27">
                    <c:v>1.0399999999999999E-3</c:v>
                  </c:pt>
                  <c:pt idx="28">
                    <c:v>1.103E-3</c:v>
                  </c:pt>
                </c:numCache>
              </c:numRef>
            </c:plus>
            <c:minus>
              <c:numRef>
                <c:f>'Active 1'!$D$21:$D$977</c:f>
                <c:numCache>
                  <c:formatCode>General</c:formatCode>
                  <c:ptCount val="957"/>
                  <c:pt idx="0">
                    <c:v>0</c:v>
                  </c:pt>
                  <c:pt idx="1">
                    <c:v>6.0800000000000003E-4</c:v>
                  </c:pt>
                  <c:pt idx="2">
                    <c:v>8.4800000000000001E-4</c:v>
                  </c:pt>
                  <c:pt idx="3">
                    <c:v>5.0000000000000001E-4</c:v>
                  </c:pt>
                  <c:pt idx="4">
                    <c:v>8.1700000000000002E-4</c:v>
                  </c:pt>
                  <c:pt idx="5">
                    <c:v>3.8E-3</c:v>
                  </c:pt>
                  <c:pt idx="6">
                    <c:v>2.5999999999999999E-3</c:v>
                  </c:pt>
                  <c:pt idx="7">
                    <c:v>3.1E-4</c:v>
                  </c:pt>
                  <c:pt idx="8">
                    <c:v>1.1000000000000001E-3</c:v>
                  </c:pt>
                  <c:pt idx="9">
                    <c:v>5.1999999999999995E-4</c:v>
                  </c:pt>
                  <c:pt idx="10">
                    <c:v>6.5200000000000002E-4</c:v>
                  </c:pt>
                  <c:pt idx="11">
                    <c:v>6.8900000000000005E-4</c:v>
                  </c:pt>
                  <c:pt idx="12">
                    <c:v>7.8399999999999997E-4</c:v>
                  </c:pt>
                  <c:pt idx="13">
                    <c:v>3.0299999999999999E-4</c:v>
                  </c:pt>
                  <c:pt idx="14">
                    <c:v>9.7900000000000005E-4</c:v>
                  </c:pt>
                  <c:pt idx="15">
                    <c:v>4.84E-4</c:v>
                  </c:pt>
                  <c:pt idx="16">
                    <c:v>6.9899999999999997E-4</c:v>
                  </c:pt>
                  <c:pt idx="17">
                    <c:v>1.065E-3</c:v>
                  </c:pt>
                  <c:pt idx="18">
                    <c:v>1.5399999999999999E-3</c:v>
                  </c:pt>
                  <c:pt idx="19">
                    <c:v>1.6299999999999999E-3</c:v>
                  </c:pt>
                  <c:pt idx="20">
                    <c:v>1.48E-3</c:v>
                  </c:pt>
                  <c:pt idx="21">
                    <c:v>2.9499999999999999E-3</c:v>
                  </c:pt>
                  <c:pt idx="22">
                    <c:v>3.0899999999999999E-3</c:v>
                  </c:pt>
                  <c:pt idx="23">
                    <c:v>6.5200000000000002E-4</c:v>
                  </c:pt>
                  <c:pt idx="24">
                    <c:v>9.5299999999999996E-4</c:v>
                  </c:pt>
                  <c:pt idx="25">
                    <c:v>8.9400000000000005E-4</c:v>
                  </c:pt>
                  <c:pt idx="26">
                    <c:v>7.0799999999999997E-4</c:v>
                  </c:pt>
                  <c:pt idx="27">
                    <c:v>1.0399999999999999E-3</c:v>
                  </c:pt>
                  <c:pt idx="28">
                    <c:v>1.103E-3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28697</c:v>
                </c:pt>
                <c:pt idx="2">
                  <c:v>28697.5</c:v>
                </c:pt>
                <c:pt idx="3">
                  <c:v>28728</c:v>
                </c:pt>
                <c:pt idx="4">
                  <c:v>28728.5</c:v>
                </c:pt>
                <c:pt idx="5">
                  <c:v>28749</c:v>
                </c:pt>
                <c:pt idx="6">
                  <c:v>28778</c:v>
                </c:pt>
                <c:pt idx="7">
                  <c:v>29401</c:v>
                </c:pt>
                <c:pt idx="8">
                  <c:v>29504</c:v>
                </c:pt>
                <c:pt idx="9">
                  <c:v>29508.5</c:v>
                </c:pt>
                <c:pt idx="10">
                  <c:v>30195</c:v>
                </c:pt>
                <c:pt idx="11">
                  <c:v>30195</c:v>
                </c:pt>
                <c:pt idx="12">
                  <c:v>30195.5</c:v>
                </c:pt>
                <c:pt idx="13">
                  <c:v>30195.5</c:v>
                </c:pt>
                <c:pt idx="14">
                  <c:v>30218</c:v>
                </c:pt>
                <c:pt idx="15">
                  <c:v>30218.5</c:v>
                </c:pt>
                <c:pt idx="16">
                  <c:v>30219</c:v>
                </c:pt>
                <c:pt idx="17">
                  <c:v>30219.5</c:v>
                </c:pt>
                <c:pt idx="18">
                  <c:v>30228</c:v>
                </c:pt>
                <c:pt idx="19">
                  <c:v>30228</c:v>
                </c:pt>
                <c:pt idx="20">
                  <c:v>30228</c:v>
                </c:pt>
                <c:pt idx="21">
                  <c:v>30228.5</c:v>
                </c:pt>
                <c:pt idx="22">
                  <c:v>30228.5</c:v>
                </c:pt>
                <c:pt idx="23">
                  <c:v>30246</c:v>
                </c:pt>
                <c:pt idx="24">
                  <c:v>30246</c:v>
                </c:pt>
                <c:pt idx="25">
                  <c:v>30246.5</c:v>
                </c:pt>
                <c:pt idx="26">
                  <c:v>30246.5</c:v>
                </c:pt>
                <c:pt idx="27">
                  <c:v>30253</c:v>
                </c:pt>
                <c:pt idx="28">
                  <c:v>32615</c:v>
                </c:pt>
              </c:numCache>
            </c:numRef>
          </c:xVal>
          <c:yVal>
            <c:numRef>
              <c:f>'Active 1'!$M$21:$M$977</c:f>
              <c:numCache>
                <c:formatCode>General</c:formatCode>
                <c:ptCount val="95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7BC-40CD-BA6E-2C90F6FAE58F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1'!$D$21:$D$977</c:f>
                <c:numCache>
                  <c:formatCode>General</c:formatCode>
                  <c:ptCount val="957"/>
                  <c:pt idx="0">
                    <c:v>0</c:v>
                  </c:pt>
                  <c:pt idx="1">
                    <c:v>6.0800000000000003E-4</c:v>
                  </c:pt>
                  <c:pt idx="2">
                    <c:v>8.4800000000000001E-4</c:v>
                  </c:pt>
                  <c:pt idx="3">
                    <c:v>5.0000000000000001E-4</c:v>
                  </c:pt>
                  <c:pt idx="4">
                    <c:v>8.1700000000000002E-4</c:v>
                  </c:pt>
                  <c:pt idx="5">
                    <c:v>3.8E-3</c:v>
                  </c:pt>
                  <c:pt idx="6">
                    <c:v>2.5999999999999999E-3</c:v>
                  </c:pt>
                  <c:pt idx="7">
                    <c:v>3.1E-4</c:v>
                  </c:pt>
                  <c:pt idx="8">
                    <c:v>1.1000000000000001E-3</c:v>
                  </c:pt>
                  <c:pt idx="9">
                    <c:v>5.1999999999999995E-4</c:v>
                  </c:pt>
                  <c:pt idx="10">
                    <c:v>6.5200000000000002E-4</c:v>
                  </c:pt>
                  <c:pt idx="11">
                    <c:v>6.8900000000000005E-4</c:v>
                  </c:pt>
                  <c:pt idx="12">
                    <c:v>7.8399999999999997E-4</c:v>
                  </c:pt>
                  <c:pt idx="13">
                    <c:v>3.0299999999999999E-4</c:v>
                  </c:pt>
                  <c:pt idx="14">
                    <c:v>9.7900000000000005E-4</c:v>
                  </c:pt>
                  <c:pt idx="15">
                    <c:v>4.84E-4</c:v>
                  </c:pt>
                  <c:pt idx="16">
                    <c:v>6.9899999999999997E-4</c:v>
                  </c:pt>
                  <c:pt idx="17">
                    <c:v>1.065E-3</c:v>
                  </c:pt>
                  <c:pt idx="18">
                    <c:v>1.5399999999999999E-3</c:v>
                  </c:pt>
                  <c:pt idx="19">
                    <c:v>1.6299999999999999E-3</c:v>
                  </c:pt>
                  <c:pt idx="20">
                    <c:v>1.48E-3</c:v>
                  </c:pt>
                  <c:pt idx="21">
                    <c:v>2.9499999999999999E-3</c:v>
                  </c:pt>
                  <c:pt idx="22">
                    <c:v>3.0899999999999999E-3</c:v>
                  </c:pt>
                  <c:pt idx="23">
                    <c:v>6.5200000000000002E-4</c:v>
                  </c:pt>
                  <c:pt idx="24">
                    <c:v>9.5299999999999996E-4</c:v>
                  </c:pt>
                  <c:pt idx="25">
                    <c:v>8.9400000000000005E-4</c:v>
                  </c:pt>
                  <c:pt idx="26">
                    <c:v>7.0799999999999997E-4</c:v>
                  </c:pt>
                  <c:pt idx="27">
                    <c:v>1.0399999999999999E-3</c:v>
                  </c:pt>
                  <c:pt idx="28">
                    <c:v>1.103E-3</c:v>
                  </c:pt>
                </c:numCache>
              </c:numRef>
            </c:plus>
            <c:minus>
              <c:numRef>
                <c:f>'Active 1'!$D$21:$D$977</c:f>
                <c:numCache>
                  <c:formatCode>General</c:formatCode>
                  <c:ptCount val="957"/>
                  <c:pt idx="0">
                    <c:v>0</c:v>
                  </c:pt>
                  <c:pt idx="1">
                    <c:v>6.0800000000000003E-4</c:v>
                  </c:pt>
                  <c:pt idx="2">
                    <c:v>8.4800000000000001E-4</c:v>
                  </c:pt>
                  <c:pt idx="3">
                    <c:v>5.0000000000000001E-4</c:v>
                  </c:pt>
                  <c:pt idx="4">
                    <c:v>8.1700000000000002E-4</c:v>
                  </c:pt>
                  <c:pt idx="5">
                    <c:v>3.8E-3</c:v>
                  </c:pt>
                  <c:pt idx="6">
                    <c:v>2.5999999999999999E-3</c:v>
                  </c:pt>
                  <c:pt idx="7">
                    <c:v>3.1E-4</c:v>
                  </c:pt>
                  <c:pt idx="8">
                    <c:v>1.1000000000000001E-3</c:v>
                  </c:pt>
                  <c:pt idx="9">
                    <c:v>5.1999999999999995E-4</c:v>
                  </c:pt>
                  <c:pt idx="10">
                    <c:v>6.5200000000000002E-4</c:v>
                  </c:pt>
                  <c:pt idx="11">
                    <c:v>6.8900000000000005E-4</c:v>
                  </c:pt>
                  <c:pt idx="12">
                    <c:v>7.8399999999999997E-4</c:v>
                  </c:pt>
                  <c:pt idx="13">
                    <c:v>3.0299999999999999E-4</c:v>
                  </c:pt>
                  <c:pt idx="14">
                    <c:v>9.7900000000000005E-4</c:v>
                  </c:pt>
                  <c:pt idx="15">
                    <c:v>4.84E-4</c:v>
                  </c:pt>
                  <c:pt idx="16">
                    <c:v>6.9899999999999997E-4</c:v>
                  </c:pt>
                  <c:pt idx="17">
                    <c:v>1.065E-3</c:v>
                  </c:pt>
                  <c:pt idx="18">
                    <c:v>1.5399999999999999E-3</c:v>
                  </c:pt>
                  <c:pt idx="19">
                    <c:v>1.6299999999999999E-3</c:v>
                  </c:pt>
                  <c:pt idx="20">
                    <c:v>1.48E-3</c:v>
                  </c:pt>
                  <c:pt idx="21">
                    <c:v>2.9499999999999999E-3</c:v>
                  </c:pt>
                  <c:pt idx="22">
                    <c:v>3.0899999999999999E-3</c:v>
                  </c:pt>
                  <c:pt idx="23">
                    <c:v>6.5200000000000002E-4</c:v>
                  </c:pt>
                  <c:pt idx="24">
                    <c:v>9.5299999999999996E-4</c:v>
                  </c:pt>
                  <c:pt idx="25">
                    <c:v>8.9400000000000005E-4</c:v>
                  </c:pt>
                  <c:pt idx="26">
                    <c:v>7.0799999999999997E-4</c:v>
                  </c:pt>
                  <c:pt idx="27">
                    <c:v>1.0399999999999999E-3</c:v>
                  </c:pt>
                  <c:pt idx="28">
                    <c:v>1.103E-3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28697</c:v>
                </c:pt>
                <c:pt idx="2">
                  <c:v>28697.5</c:v>
                </c:pt>
                <c:pt idx="3">
                  <c:v>28728</c:v>
                </c:pt>
                <c:pt idx="4">
                  <c:v>28728.5</c:v>
                </c:pt>
                <c:pt idx="5">
                  <c:v>28749</c:v>
                </c:pt>
                <c:pt idx="6">
                  <c:v>28778</c:v>
                </c:pt>
                <c:pt idx="7">
                  <c:v>29401</c:v>
                </c:pt>
                <c:pt idx="8">
                  <c:v>29504</c:v>
                </c:pt>
                <c:pt idx="9">
                  <c:v>29508.5</c:v>
                </c:pt>
                <c:pt idx="10">
                  <c:v>30195</c:v>
                </c:pt>
                <c:pt idx="11">
                  <c:v>30195</c:v>
                </c:pt>
                <c:pt idx="12">
                  <c:v>30195.5</c:v>
                </c:pt>
                <c:pt idx="13">
                  <c:v>30195.5</c:v>
                </c:pt>
                <c:pt idx="14">
                  <c:v>30218</c:v>
                </c:pt>
                <c:pt idx="15">
                  <c:v>30218.5</c:v>
                </c:pt>
                <c:pt idx="16">
                  <c:v>30219</c:v>
                </c:pt>
                <c:pt idx="17">
                  <c:v>30219.5</c:v>
                </c:pt>
                <c:pt idx="18">
                  <c:v>30228</c:v>
                </c:pt>
                <c:pt idx="19">
                  <c:v>30228</c:v>
                </c:pt>
                <c:pt idx="20">
                  <c:v>30228</c:v>
                </c:pt>
                <c:pt idx="21">
                  <c:v>30228.5</c:v>
                </c:pt>
                <c:pt idx="22">
                  <c:v>30228.5</c:v>
                </c:pt>
                <c:pt idx="23">
                  <c:v>30246</c:v>
                </c:pt>
                <c:pt idx="24">
                  <c:v>30246</c:v>
                </c:pt>
                <c:pt idx="25">
                  <c:v>30246.5</c:v>
                </c:pt>
                <c:pt idx="26">
                  <c:v>30246.5</c:v>
                </c:pt>
                <c:pt idx="27">
                  <c:v>30253</c:v>
                </c:pt>
                <c:pt idx="28">
                  <c:v>32615</c:v>
                </c:pt>
              </c:numCache>
            </c:numRef>
          </c:xVal>
          <c:yVal>
            <c:numRef>
              <c:f>'Active 1'!$N$21:$N$977</c:f>
              <c:numCache>
                <c:formatCode>General</c:formatCode>
                <c:ptCount val="95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7BC-40CD-BA6E-2C90F6FAE58F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  <c:extLst xmlns:c15="http://schemas.microsoft.com/office/drawing/2012/chart"/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28697</c:v>
                </c:pt>
                <c:pt idx="2">
                  <c:v>28697.5</c:v>
                </c:pt>
                <c:pt idx="3">
                  <c:v>28728</c:v>
                </c:pt>
                <c:pt idx="4">
                  <c:v>28728.5</c:v>
                </c:pt>
                <c:pt idx="5">
                  <c:v>28749</c:v>
                </c:pt>
                <c:pt idx="6">
                  <c:v>28778</c:v>
                </c:pt>
                <c:pt idx="7">
                  <c:v>29401</c:v>
                </c:pt>
                <c:pt idx="8">
                  <c:v>29504</c:v>
                </c:pt>
                <c:pt idx="9">
                  <c:v>29508.5</c:v>
                </c:pt>
                <c:pt idx="10">
                  <c:v>30195</c:v>
                </c:pt>
                <c:pt idx="11">
                  <c:v>30195</c:v>
                </c:pt>
                <c:pt idx="12">
                  <c:v>30195.5</c:v>
                </c:pt>
                <c:pt idx="13">
                  <c:v>30195.5</c:v>
                </c:pt>
                <c:pt idx="14">
                  <c:v>30218</c:v>
                </c:pt>
                <c:pt idx="15">
                  <c:v>30218.5</c:v>
                </c:pt>
                <c:pt idx="16">
                  <c:v>30219</c:v>
                </c:pt>
                <c:pt idx="17">
                  <c:v>30219.5</c:v>
                </c:pt>
                <c:pt idx="18">
                  <c:v>30228</c:v>
                </c:pt>
                <c:pt idx="19">
                  <c:v>30228</c:v>
                </c:pt>
                <c:pt idx="20">
                  <c:v>30228</c:v>
                </c:pt>
                <c:pt idx="21">
                  <c:v>30228.5</c:v>
                </c:pt>
                <c:pt idx="22">
                  <c:v>30228.5</c:v>
                </c:pt>
                <c:pt idx="23">
                  <c:v>30246</c:v>
                </c:pt>
                <c:pt idx="24">
                  <c:v>30246</c:v>
                </c:pt>
                <c:pt idx="25">
                  <c:v>30246.5</c:v>
                </c:pt>
                <c:pt idx="26">
                  <c:v>30246.5</c:v>
                </c:pt>
                <c:pt idx="27">
                  <c:v>30253</c:v>
                </c:pt>
                <c:pt idx="28">
                  <c:v>32615</c:v>
                </c:pt>
              </c:numCache>
              <c:extLst xmlns:c15="http://schemas.microsoft.com/office/drawing/2012/chart"/>
            </c:numRef>
          </c:xVal>
          <c:yVal>
            <c:numRef>
              <c:f>'Active 1'!$O$21:$O$977</c:f>
              <c:numCache>
                <c:formatCode>0.00000</c:formatCode>
                <c:ptCount val="957"/>
                <c:pt idx="0">
                  <c:v>-2.1381200234010106E-3</c:v>
                </c:pt>
                <c:pt idx="1">
                  <c:v>-0.10148248250962141</c:v>
                </c:pt>
                <c:pt idx="2">
                  <c:v>-0.10148421342857611</c:v>
                </c:pt>
                <c:pt idx="3">
                  <c:v>-0.10158979948481299</c:v>
                </c:pt>
                <c:pt idx="4">
                  <c:v>-0.1015915304037677</c:v>
                </c:pt>
                <c:pt idx="5">
                  <c:v>-0.10166249808091052</c:v>
                </c:pt>
                <c:pt idx="6">
                  <c:v>-0.10176289138028329</c:v>
                </c:pt>
                <c:pt idx="7">
                  <c:v>-0.10391961639784314</c:v>
                </c:pt>
                <c:pt idx="8">
                  <c:v>-0.10427618570251194</c:v>
                </c:pt>
                <c:pt idx="9">
                  <c:v>-0.10429176397310427</c:v>
                </c:pt>
                <c:pt idx="10">
                  <c:v>-0.10666831569791141</c:v>
                </c:pt>
                <c:pt idx="11">
                  <c:v>-0.10666831569791141</c:v>
                </c:pt>
                <c:pt idx="12">
                  <c:v>-0.10667004661686612</c:v>
                </c:pt>
                <c:pt idx="13">
                  <c:v>-0.10667004661686612</c:v>
                </c:pt>
                <c:pt idx="14">
                  <c:v>-0.10674793796982775</c:v>
                </c:pt>
                <c:pt idx="15">
                  <c:v>-0.10674966888878244</c:v>
                </c:pt>
                <c:pt idx="16">
                  <c:v>-0.10675139980773715</c:v>
                </c:pt>
                <c:pt idx="17">
                  <c:v>-0.10675313072669185</c:v>
                </c:pt>
                <c:pt idx="18">
                  <c:v>-0.10678255634892181</c:v>
                </c:pt>
                <c:pt idx="19">
                  <c:v>-0.10678255634892181</c:v>
                </c:pt>
                <c:pt idx="20">
                  <c:v>-0.10678255634892181</c:v>
                </c:pt>
                <c:pt idx="21">
                  <c:v>-0.1067842872678765</c:v>
                </c:pt>
                <c:pt idx="22">
                  <c:v>-0.1067842872678765</c:v>
                </c:pt>
                <c:pt idx="23">
                  <c:v>-0.10684486943129111</c:v>
                </c:pt>
                <c:pt idx="24">
                  <c:v>-0.10684486943129111</c:v>
                </c:pt>
                <c:pt idx="25">
                  <c:v>-0.10684660035024582</c:v>
                </c:pt>
                <c:pt idx="26">
                  <c:v>-0.10684660035024582</c:v>
                </c:pt>
                <c:pt idx="27">
                  <c:v>-0.10686910229665696</c:v>
                </c:pt>
                <c:pt idx="28">
                  <c:v>-0.11504596343867363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77BC-40CD-BA6E-2C90F6FAE58F}"/>
            </c:ext>
          </c:extLst>
        </c:ser>
        <c:ser>
          <c:idx val="8"/>
          <c:order val="8"/>
          <c:tx>
            <c:strRef>
              <c:f>'Active 1'!$U$20</c:f>
              <c:strCache>
                <c:ptCount val="1"/>
                <c:pt idx="0">
                  <c:v>BAD?</c:v>
                </c:pt>
              </c:strCache>
              <c:extLst xmlns:c15="http://schemas.microsoft.com/office/drawing/2012/chart"/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28697</c:v>
                </c:pt>
                <c:pt idx="2">
                  <c:v>28697.5</c:v>
                </c:pt>
                <c:pt idx="3">
                  <c:v>28728</c:v>
                </c:pt>
                <c:pt idx="4">
                  <c:v>28728.5</c:v>
                </c:pt>
                <c:pt idx="5">
                  <c:v>28749</c:v>
                </c:pt>
                <c:pt idx="6">
                  <c:v>28778</c:v>
                </c:pt>
                <c:pt idx="7">
                  <c:v>29401</c:v>
                </c:pt>
                <c:pt idx="8">
                  <c:v>29504</c:v>
                </c:pt>
                <c:pt idx="9">
                  <c:v>29508.5</c:v>
                </c:pt>
                <c:pt idx="10">
                  <c:v>30195</c:v>
                </c:pt>
                <c:pt idx="11">
                  <c:v>30195</c:v>
                </c:pt>
                <c:pt idx="12">
                  <c:v>30195.5</c:v>
                </c:pt>
                <c:pt idx="13">
                  <c:v>30195.5</c:v>
                </c:pt>
                <c:pt idx="14">
                  <c:v>30218</c:v>
                </c:pt>
                <c:pt idx="15">
                  <c:v>30218.5</c:v>
                </c:pt>
                <c:pt idx="16">
                  <c:v>30219</c:v>
                </c:pt>
                <c:pt idx="17">
                  <c:v>30219.5</c:v>
                </c:pt>
                <c:pt idx="18">
                  <c:v>30228</c:v>
                </c:pt>
                <c:pt idx="19">
                  <c:v>30228</c:v>
                </c:pt>
                <c:pt idx="20">
                  <c:v>30228</c:v>
                </c:pt>
                <c:pt idx="21">
                  <c:v>30228.5</c:v>
                </c:pt>
                <c:pt idx="22">
                  <c:v>30228.5</c:v>
                </c:pt>
                <c:pt idx="23">
                  <c:v>30246</c:v>
                </c:pt>
                <c:pt idx="24">
                  <c:v>30246</c:v>
                </c:pt>
                <c:pt idx="25">
                  <c:v>30246.5</c:v>
                </c:pt>
                <c:pt idx="26">
                  <c:v>30246.5</c:v>
                </c:pt>
                <c:pt idx="27">
                  <c:v>30253</c:v>
                </c:pt>
                <c:pt idx="28">
                  <c:v>32615</c:v>
                </c:pt>
              </c:numCache>
              <c:extLst xmlns:c15="http://schemas.microsoft.com/office/drawing/2012/chart"/>
            </c:numRef>
          </c:xVal>
          <c:yVal>
            <c:numRef>
              <c:f>'Active 1'!$U$21:$U$977</c:f>
              <c:numCache>
                <c:formatCode>General</c:formatCode>
                <c:ptCount val="957"/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77BC-40CD-BA6E-2C90F6FA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549064"/>
        <c:axId val="1"/>
        <c:extLst/>
      </c:scatterChart>
      <c:valAx>
        <c:axId val="452549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30075187969926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5490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052631578947367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V Gru O-C diag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52091191206019"/>
          <c:y val="0.2112930883639545"/>
          <c:w val="0.78867645885798288"/>
          <c:h val="0.58960216336594284"/>
        </c:manualLayout>
      </c:layout>
      <c:scatterChart>
        <c:scatterStyle val="lineMarker"/>
        <c:varyColors val="0"/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'Active 2'!$F$21:$F$44</c:f>
              <c:numCache>
                <c:formatCode>General</c:formatCode>
                <c:ptCount val="24"/>
                <c:pt idx="0">
                  <c:v>0</c:v>
                </c:pt>
                <c:pt idx="1">
                  <c:v>28698</c:v>
                </c:pt>
                <c:pt idx="2">
                  <c:v>28698.5</c:v>
                </c:pt>
                <c:pt idx="3">
                  <c:v>28729</c:v>
                </c:pt>
                <c:pt idx="4">
                  <c:v>28729.5</c:v>
                </c:pt>
                <c:pt idx="5">
                  <c:v>28750</c:v>
                </c:pt>
                <c:pt idx="6">
                  <c:v>28779</c:v>
                </c:pt>
                <c:pt idx="7">
                  <c:v>29402.5</c:v>
                </c:pt>
                <c:pt idx="8">
                  <c:v>29505.5</c:v>
                </c:pt>
                <c:pt idx="9">
                  <c:v>29510</c:v>
                </c:pt>
                <c:pt idx="10">
                  <c:v>30196.5</c:v>
                </c:pt>
                <c:pt idx="11">
                  <c:v>30197</c:v>
                </c:pt>
                <c:pt idx="12">
                  <c:v>30197</c:v>
                </c:pt>
                <c:pt idx="13">
                  <c:v>30197</c:v>
                </c:pt>
                <c:pt idx="14">
                  <c:v>30219.5</c:v>
                </c:pt>
                <c:pt idx="15">
                  <c:v>30220</c:v>
                </c:pt>
                <c:pt idx="16">
                  <c:v>30220.5</c:v>
                </c:pt>
                <c:pt idx="17">
                  <c:v>30221</c:v>
                </c:pt>
                <c:pt idx="18">
                  <c:v>30229.5</c:v>
                </c:pt>
                <c:pt idx="19">
                  <c:v>30229.5</c:v>
                </c:pt>
                <c:pt idx="20">
                  <c:v>30229.5</c:v>
                </c:pt>
                <c:pt idx="21">
                  <c:v>30230</c:v>
                </c:pt>
                <c:pt idx="22">
                  <c:v>30230</c:v>
                </c:pt>
                <c:pt idx="23">
                  <c:v>30247.5</c:v>
                </c:pt>
              </c:numCache>
            </c:numRef>
          </c:xVal>
          <c:yVal>
            <c:numRef>
              <c:f>'Active 2'!$O$21:$O$44</c:f>
              <c:numCache>
                <c:formatCode>0.00000</c:formatCode>
                <c:ptCount val="24"/>
                <c:pt idx="0">
                  <c:v>4.0598480417855944E-2</c:v>
                </c:pt>
                <c:pt idx="1">
                  <c:v>-4.6074256755252459E-2</c:v>
                </c:pt>
                <c:pt idx="2">
                  <c:v>-4.6075766838484279E-2</c:v>
                </c:pt>
                <c:pt idx="3">
                  <c:v>-4.6167881915624841E-2</c:v>
                </c:pt>
                <c:pt idx="4">
                  <c:v>-4.6169391998856647E-2</c:v>
                </c:pt>
                <c:pt idx="5">
                  <c:v>-4.6231305411360953E-2</c:v>
                </c:pt>
                <c:pt idx="6">
                  <c:v>-4.6318890238806081E-2</c:v>
                </c:pt>
                <c:pt idx="7">
                  <c:v>-4.8201964028876228E-2</c:v>
                </c:pt>
                <c:pt idx="8">
                  <c:v>-4.8513041174629602E-2</c:v>
                </c:pt>
                <c:pt idx="9">
                  <c:v>-4.8526631923715903E-2</c:v>
                </c:pt>
                <c:pt idx="10">
                  <c:v>-5.0599976200994427E-2</c:v>
                </c:pt>
                <c:pt idx="11">
                  <c:v>-5.0601486284226234E-2</c:v>
                </c:pt>
                <c:pt idx="12">
                  <c:v>-5.0601486284226234E-2</c:v>
                </c:pt>
                <c:pt idx="13">
                  <c:v>-5.0601486284226234E-2</c:v>
                </c:pt>
                <c:pt idx="14">
                  <c:v>-5.0669440029657807E-2</c:v>
                </c:pt>
                <c:pt idx="15">
                  <c:v>-5.0670950112889614E-2</c:v>
                </c:pt>
                <c:pt idx="16">
                  <c:v>-5.067246019612142E-2</c:v>
                </c:pt>
                <c:pt idx="17">
                  <c:v>-5.0673970279353241E-2</c:v>
                </c:pt>
                <c:pt idx="18">
                  <c:v>-5.0699641694294049E-2</c:v>
                </c:pt>
                <c:pt idx="19">
                  <c:v>-5.0699641694294049E-2</c:v>
                </c:pt>
                <c:pt idx="20">
                  <c:v>-5.0699641694294049E-2</c:v>
                </c:pt>
                <c:pt idx="21">
                  <c:v>-5.070115177752587E-2</c:v>
                </c:pt>
                <c:pt idx="22">
                  <c:v>-5.070115177752587E-2</c:v>
                </c:pt>
                <c:pt idx="23">
                  <c:v>-5.0754004690639294E-2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53B-43A5-BD09-FC987B140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345704"/>
        <c:axId val="608159696"/>
      </c:scatterChart>
      <c:scatterChart>
        <c:scatterStyle val="lineMarker"/>
        <c:varyColors val="0"/>
        <c:ser>
          <c:idx val="0"/>
          <c:order val="0"/>
          <c:tx>
            <c:strRef>
              <c:f>'Active 2'!$H$20</c:f>
              <c:strCache>
                <c:ptCount val="1"/>
                <c:pt idx="0">
                  <c:v>pg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'Active 2'!$F$21:$F$44</c:f>
              <c:numCache>
                <c:formatCode>General</c:formatCode>
                <c:ptCount val="24"/>
                <c:pt idx="0">
                  <c:v>0</c:v>
                </c:pt>
                <c:pt idx="1">
                  <c:v>28698</c:v>
                </c:pt>
                <c:pt idx="2">
                  <c:v>28698.5</c:v>
                </c:pt>
                <c:pt idx="3">
                  <c:v>28729</c:v>
                </c:pt>
                <c:pt idx="4">
                  <c:v>28729.5</c:v>
                </c:pt>
                <c:pt idx="5">
                  <c:v>28750</c:v>
                </c:pt>
                <c:pt idx="6">
                  <c:v>28779</c:v>
                </c:pt>
                <c:pt idx="7">
                  <c:v>29402.5</c:v>
                </c:pt>
                <c:pt idx="8">
                  <c:v>29505.5</c:v>
                </c:pt>
                <c:pt idx="9">
                  <c:v>29510</c:v>
                </c:pt>
                <c:pt idx="10">
                  <c:v>30196.5</c:v>
                </c:pt>
                <c:pt idx="11">
                  <c:v>30197</c:v>
                </c:pt>
                <c:pt idx="12">
                  <c:v>30197</c:v>
                </c:pt>
                <c:pt idx="13">
                  <c:v>30197</c:v>
                </c:pt>
                <c:pt idx="14">
                  <c:v>30219.5</c:v>
                </c:pt>
                <c:pt idx="15">
                  <c:v>30220</c:v>
                </c:pt>
                <c:pt idx="16">
                  <c:v>30220.5</c:v>
                </c:pt>
                <c:pt idx="17">
                  <c:v>30221</c:v>
                </c:pt>
                <c:pt idx="18">
                  <c:v>30229.5</c:v>
                </c:pt>
                <c:pt idx="19">
                  <c:v>30229.5</c:v>
                </c:pt>
                <c:pt idx="20">
                  <c:v>30229.5</c:v>
                </c:pt>
                <c:pt idx="21">
                  <c:v>30230</c:v>
                </c:pt>
                <c:pt idx="22">
                  <c:v>30230</c:v>
                </c:pt>
                <c:pt idx="23">
                  <c:v>30247.5</c:v>
                </c:pt>
              </c:numCache>
            </c:numRef>
          </c:xVal>
          <c:yVal>
            <c:numRef>
              <c:f>'Active 2'!$H$21:$H$44</c:f>
              <c:numCache>
                <c:formatCode>General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3B-43A5-BD09-FC987B1406BA}"/>
            </c:ext>
          </c:extLst>
        </c:ser>
        <c:ser>
          <c:idx val="1"/>
          <c:order val="1"/>
          <c:tx>
            <c:strRef>
              <c:f>'Active 2'!$I$20</c:f>
              <c:strCache>
                <c:ptCount val="1"/>
                <c:pt idx="0">
                  <c:v>vis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'Active 2'!$F$21:$F$44</c:f>
              <c:numCache>
                <c:formatCode>General</c:formatCode>
                <c:ptCount val="24"/>
                <c:pt idx="0">
                  <c:v>0</c:v>
                </c:pt>
                <c:pt idx="1">
                  <c:v>28698</c:v>
                </c:pt>
                <c:pt idx="2">
                  <c:v>28698.5</c:v>
                </c:pt>
                <c:pt idx="3">
                  <c:v>28729</c:v>
                </c:pt>
                <c:pt idx="4">
                  <c:v>28729.5</c:v>
                </c:pt>
                <c:pt idx="5">
                  <c:v>28750</c:v>
                </c:pt>
                <c:pt idx="6">
                  <c:v>28779</c:v>
                </c:pt>
                <c:pt idx="7">
                  <c:v>29402.5</c:v>
                </c:pt>
                <c:pt idx="8">
                  <c:v>29505.5</c:v>
                </c:pt>
                <c:pt idx="9">
                  <c:v>29510</c:v>
                </c:pt>
                <c:pt idx="10">
                  <c:v>30196.5</c:v>
                </c:pt>
                <c:pt idx="11">
                  <c:v>30197</c:v>
                </c:pt>
                <c:pt idx="12">
                  <c:v>30197</c:v>
                </c:pt>
                <c:pt idx="13">
                  <c:v>30197</c:v>
                </c:pt>
                <c:pt idx="14">
                  <c:v>30219.5</c:v>
                </c:pt>
                <c:pt idx="15">
                  <c:v>30220</c:v>
                </c:pt>
                <c:pt idx="16">
                  <c:v>30220.5</c:v>
                </c:pt>
                <c:pt idx="17">
                  <c:v>30221</c:v>
                </c:pt>
                <c:pt idx="18">
                  <c:v>30229.5</c:v>
                </c:pt>
                <c:pt idx="19">
                  <c:v>30229.5</c:v>
                </c:pt>
                <c:pt idx="20">
                  <c:v>30229.5</c:v>
                </c:pt>
                <c:pt idx="21">
                  <c:v>30230</c:v>
                </c:pt>
                <c:pt idx="22">
                  <c:v>30230</c:v>
                </c:pt>
                <c:pt idx="23">
                  <c:v>30247.5</c:v>
                </c:pt>
              </c:numCache>
            </c:numRef>
          </c:xVal>
          <c:yVal>
            <c:numRef>
              <c:f>'Active 2'!$I$21:$I$44</c:f>
              <c:numCache>
                <c:formatCode>General</c:formatCode>
                <c:ptCount val="24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3B-43A5-BD09-FC987B1406BA}"/>
            </c:ext>
          </c:extLst>
        </c:ser>
        <c:ser>
          <c:idx val="2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'Active 2'!$F$21:$F$44</c:f>
              <c:numCache>
                <c:formatCode>General</c:formatCode>
                <c:ptCount val="24"/>
                <c:pt idx="0">
                  <c:v>0</c:v>
                </c:pt>
                <c:pt idx="1">
                  <c:v>28698</c:v>
                </c:pt>
                <c:pt idx="2">
                  <c:v>28698.5</c:v>
                </c:pt>
                <c:pt idx="3">
                  <c:v>28729</c:v>
                </c:pt>
                <c:pt idx="4">
                  <c:v>28729.5</c:v>
                </c:pt>
                <c:pt idx="5">
                  <c:v>28750</c:v>
                </c:pt>
                <c:pt idx="6">
                  <c:v>28779</c:v>
                </c:pt>
                <c:pt idx="7">
                  <c:v>29402.5</c:v>
                </c:pt>
                <c:pt idx="8">
                  <c:v>29505.5</c:v>
                </c:pt>
                <c:pt idx="9">
                  <c:v>29510</c:v>
                </c:pt>
                <c:pt idx="10">
                  <c:v>30196.5</c:v>
                </c:pt>
                <c:pt idx="11">
                  <c:v>30197</c:v>
                </c:pt>
                <c:pt idx="12">
                  <c:v>30197</c:v>
                </c:pt>
                <c:pt idx="13">
                  <c:v>30197</c:v>
                </c:pt>
                <c:pt idx="14">
                  <c:v>30219.5</c:v>
                </c:pt>
                <c:pt idx="15">
                  <c:v>30220</c:v>
                </c:pt>
                <c:pt idx="16">
                  <c:v>30220.5</c:v>
                </c:pt>
                <c:pt idx="17">
                  <c:v>30221</c:v>
                </c:pt>
                <c:pt idx="18">
                  <c:v>30229.5</c:v>
                </c:pt>
                <c:pt idx="19">
                  <c:v>30229.5</c:v>
                </c:pt>
                <c:pt idx="20">
                  <c:v>30229.5</c:v>
                </c:pt>
                <c:pt idx="21">
                  <c:v>30230</c:v>
                </c:pt>
                <c:pt idx="22">
                  <c:v>30230</c:v>
                </c:pt>
                <c:pt idx="23">
                  <c:v>30247.5</c:v>
                </c:pt>
              </c:numCache>
            </c:numRef>
          </c:xVal>
          <c:yVal>
            <c:numRef>
              <c:f>'Active 2'!$J$21:$J$44</c:f>
              <c:numCache>
                <c:formatCode>General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3B-43A5-BD09-FC987B1406BA}"/>
            </c:ext>
          </c:extLst>
        </c:ser>
        <c:ser>
          <c:idx val="3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'Active 2'!$F$21:$F$440</c:f>
              <c:numCache>
                <c:formatCode>General</c:formatCode>
                <c:ptCount val="420"/>
                <c:pt idx="0">
                  <c:v>0</c:v>
                </c:pt>
                <c:pt idx="1">
                  <c:v>28698</c:v>
                </c:pt>
                <c:pt idx="2">
                  <c:v>28698.5</c:v>
                </c:pt>
                <c:pt idx="3">
                  <c:v>28729</c:v>
                </c:pt>
                <c:pt idx="4">
                  <c:v>28729.5</c:v>
                </c:pt>
                <c:pt idx="5">
                  <c:v>28750</c:v>
                </c:pt>
                <c:pt idx="6">
                  <c:v>28779</c:v>
                </c:pt>
                <c:pt idx="7">
                  <c:v>29402.5</c:v>
                </c:pt>
                <c:pt idx="8">
                  <c:v>29505.5</c:v>
                </c:pt>
                <c:pt idx="9">
                  <c:v>29510</c:v>
                </c:pt>
                <c:pt idx="10">
                  <c:v>30196.5</c:v>
                </c:pt>
                <c:pt idx="11">
                  <c:v>30197</c:v>
                </c:pt>
                <c:pt idx="12">
                  <c:v>30197</c:v>
                </c:pt>
                <c:pt idx="13">
                  <c:v>30197</c:v>
                </c:pt>
                <c:pt idx="14">
                  <c:v>30219.5</c:v>
                </c:pt>
                <c:pt idx="15">
                  <c:v>30220</c:v>
                </c:pt>
                <c:pt idx="16">
                  <c:v>30220.5</c:v>
                </c:pt>
                <c:pt idx="17">
                  <c:v>30221</c:v>
                </c:pt>
                <c:pt idx="18">
                  <c:v>30229.5</c:v>
                </c:pt>
                <c:pt idx="19">
                  <c:v>30229.5</c:v>
                </c:pt>
                <c:pt idx="20">
                  <c:v>30229.5</c:v>
                </c:pt>
                <c:pt idx="21">
                  <c:v>30230</c:v>
                </c:pt>
                <c:pt idx="22">
                  <c:v>30230</c:v>
                </c:pt>
                <c:pt idx="23">
                  <c:v>30247.5</c:v>
                </c:pt>
                <c:pt idx="24">
                  <c:v>30247.5</c:v>
                </c:pt>
                <c:pt idx="25">
                  <c:v>30248</c:v>
                </c:pt>
                <c:pt idx="26">
                  <c:v>30248</c:v>
                </c:pt>
                <c:pt idx="27">
                  <c:v>30254.5</c:v>
                </c:pt>
                <c:pt idx="28">
                  <c:v>32616.5</c:v>
                </c:pt>
              </c:numCache>
            </c:numRef>
          </c:xVal>
          <c:yVal>
            <c:numRef>
              <c:f>'Active 2'!$K$21:$K$440</c:f>
              <c:numCache>
                <c:formatCode>General</c:formatCode>
                <c:ptCount val="420"/>
                <c:pt idx="5">
                  <c:v>0.11917499999981374</c:v>
                </c:pt>
                <c:pt idx="6">
                  <c:v>0.1163555000021006</c:v>
                </c:pt>
                <c:pt idx="7">
                  <c:v>-0.10933374979504151</c:v>
                </c:pt>
                <c:pt idx="8">
                  <c:v>-0.10900025005685166</c:v>
                </c:pt>
                <c:pt idx="9">
                  <c:v>-0.10549499998160172</c:v>
                </c:pt>
                <c:pt idx="14">
                  <c:v>-9.1153270725044422E-2</c:v>
                </c:pt>
                <c:pt idx="15">
                  <c:v>-9.0146018810628448E-2</c:v>
                </c:pt>
                <c:pt idx="16">
                  <c:v>-9.6495749996392988E-2</c:v>
                </c:pt>
                <c:pt idx="17">
                  <c:v>-9.4922500000393484E-2</c:v>
                </c:pt>
                <c:pt idx="18">
                  <c:v>-9.1502249997574836E-2</c:v>
                </c:pt>
                <c:pt idx="21">
                  <c:v>-9.225499999593012E-2</c:v>
                </c:pt>
                <c:pt idx="22">
                  <c:v>-9.1404999991937075E-2</c:v>
                </c:pt>
                <c:pt idx="27">
                  <c:v>-9.0829749991826247E-2</c:v>
                </c:pt>
                <c:pt idx="28">
                  <c:v>-3.2350749963370617E-2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53B-43A5-BD09-FC987B1406BA}"/>
            </c:ext>
          </c:extLst>
        </c:ser>
        <c:ser>
          <c:idx val="4"/>
          <c:order val="4"/>
          <c:tx>
            <c:strRef>
              <c:f>'Active 2'!$L$20</c:f>
              <c:strCache>
                <c:ptCount val="1"/>
                <c:pt idx="0">
                  <c:v>TESS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'Active 2'!$F$21:$F$440</c:f>
              <c:numCache>
                <c:formatCode>General</c:formatCode>
                <c:ptCount val="420"/>
                <c:pt idx="0">
                  <c:v>0</c:v>
                </c:pt>
                <c:pt idx="1">
                  <c:v>28698</c:v>
                </c:pt>
                <c:pt idx="2">
                  <c:v>28698.5</c:v>
                </c:pt>
                <c:pt idx="3">
                  <c:v>28729</c:v>
                </c:pt>
                <c:pt idx="4">
                  <c:v>28729.5</c:v>
                </c:pt>
                <c:pt idx="5">
                  <c:v>28750</c:v>
                </c:pt>
                <c:pt idx="6">
                  <c:v>28779</c:v>
                </c:pt>
                <c:pt idx="7">
                  <c:v>29402.5</c:v>
                </c:pt>
                <c:pt idx="8">
                  <c:v>29505.5</c:v>
                </c:pt>
                <c:pt idx="9">
                  <c:v>29510</c:v>
                </c:pt>
                <c:pt idx="10">
                  <c:v>30196.5</c:v>
                </c:pt>
                <c:pt idx="11">
                  <c:v>30197</c:v>
                </c:pt>
                <c:pt idx="12">
                  <c:v>30197</c:v>
                </c:pt>
                <c:pt idx="13">
                  <c:v>30197</c:v>
                </c:pt>
                <c:pt idx="14">
                  <c:v>30219.5</c:v>
                </c:pt>
                <c:pt idx="15">
                  <c:v>30220</c:v>
                </c:pt>
                <c:pt idx="16">
                  <c:v>30220.5</c:v>
                </c:pt>
                <c:pt idx="17">
                  <c:v>30221</c:v>
                </c:pt>
                <c:pt idx="18">
                  <c:v>30229.5</c:v>
                </c:pt>
                <c:pt idx="19">
                  <c:v>30229.5</c:v>
                </c:pt>
                <c:pt idx="20">
                  <c:v>30229.5</c:v>
                </c:pt>
                <c:pt idx="21">
                  <c:v>30230</c:v>
                </c:pt>
                <c:pt idx="22">
                  <c:v>30230</c:v>
                </c:pt>
                <c:pt idx="23">
                  <c:v>30247.5</c:v>
                </c:pt>
                <c:pt idx="24">
                  <c:v>30247.5</c:v>
                </c:pt>
                <c:pt idx="25">
                  <c:v>30248</c:v>
                </c:pt>
                <c:pt idx="26">
                  <c:v>30248</c:v>
                </c:pt>
                <c:pt idx="27">
                  <c:v>30254.5</c:v>
                </c:pt>
                <c:pt idx="28">
                  <c:v>32616.5</c:v>
                </c:pt>
              </c:numCache>
            </c:numRef>
          </c:xVal>
          <c:yVal>
            <c:numRef>
              <c:f>'Active 2'!$L$21:$L$440</c:f>
              <c:numCache>
                <c:formatCode>General</c:formatCode>
                <c:ptCount val="420"/>
                <c:pt idx="1">
                  <c:v>0.10912900001130765</c:v>
                </c:pt>
                <c:pt idx="2">
                  <c:v>0.10964925000735093</c:v>
                </c:pt>
                <c:pt idx="3">
                  <c:v>0.11011349999898812</c:v>
                </c:pt>
                <c:pt idx="4">
                  <c:v>0.11085375000402564</c:v>
                </c:pt>
                <c:pt idx="10">
                  <c:v>-9.705874999781372E-2</c:v>
                </c:pt>
                <c:pt idx="11">
                  <c:v>-9.5496499998262152E-2</c:v>
                </c:pt>
                <c:pt idx="12">
                  <c:v>-9.5496499998262152E-2</c:v>
                </c:pt>
                <c:pt idx="13">
                  <c:v>-9.0729591669514775E-2</c:v>
                </c:pt>
                <c:pt idx="19">
                  <c:v>-9.1362249993835576E-2</c:v>
                </c:pt>
                <c:pt idx="20">
                  <c:v>-9.0642249997472391E-2</c:v>
                </c:pt>
                <c:pt idx="23">
                  <c:v>-9.5509249993483536E-2</c:v>
                </c:pt>
                <c:pt idx="24">
                  <c:v>-9.0526989159116056E-2</c:v>
                </c:pt>
                <c:pt idx="25">
                  <c:v>-9.5901000000594649E-2</c:v>
                </c:pt>
                <c:pt idx="26">
                  <c:v>-8.9639727913890965E-2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53B-43A5-BD09-FC987B1406BA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'Active 2'!$F$21:$F$44</c:f>
              <c:numCache>
                <c:formatCode>General</c:formatCode>
                <c:ptCount val="24"/>
                <c:pt idx="0">
                  <c:v>0</c:v>
                </c:pt>
                <c:pt idx="1">
                  <c:v>28698</c:v>
                </c:pt>
                <c:pt idx="2">
                  <c:v>28698.5</c:v>
                </c:pt>
                <c:pt idx="3">
                  <c:v>28729</c:v>
                </c:pt>
                <c:pt idx="4">
                  <c:v>28729.5</c:v>
                </c:pt>
                <c:pt idx="5">
                  <c:v>28750</c:v>
                </c:pt>
                <c:pt idx="6">
                  <c:v>28779</c:v>
                </c:pt>
                <c:pt idx="7">
                  <c:v>29402.5</c:v>
                </c:pt>
                <c:pt idx="8">
                  <c:v>29505.5</c:v>
                </c:pt>
                <c:pt idx="9">
                  <c:v>29510</c:v>
                </c:pt>
                <c:pt idx="10">
                  <c:v>30196.5</c:v>
                </c:pt>
                <c:pt idx="11">
                  <c:v>30197</c:v>
                </c:pt>
                <c:pt idx="12">
                  <c:v>30197</c:v>
                </c:pt>
                <c:pt idx="13">
                  <c:v>30197</c:v>
                </c:pt>
                <c:pt idx="14">
                  <c:v>30219.5</c:v>
                </c:pt>
                <c:pt idx="15">
                  <c:v>30220</c:v>
                </c:pt>
                <c:pt idx="16">
                  <c:v>30220.5</c:v>
                </c:pt>
                <c:pt idx="17">
                  <c:v>30221</c:v>
                </c:pt>
                <c:pt idx="18">
                  <c:v>30229.5</c:v>
                </c:pt>
                <c:pt idx="19">
                  <c:v>30229.5</c:v>
                </c:pt>
                <c:pt idx="20">
                  <c:v>30229.5</c:v>
                </c:pt>
                <c:pt idx="21">
                  <c:v>30230</c:v>
                </c:pt>
                <c:pt idx="22">
                  <c:v>30230</c:v>
                </c:pt>
                <c:pt idx="23">
                  <c:v>30247.5</c:v>
                </c:pt>
              </c:numCache>
            </c:numRef>
          </c:xVal>
          <c:yVal>
            <c:numRef>
              <c:f>'Active 2'!$M$21:$M$44</c:f>
              <c:numCache>
                <c:formatCode>General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53B-43A5-BD09-FC987B1406BA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'Active 2'!$F$21:$F$44</c:f>
              <c:numCache>
                <c:formatCode>General</c:formatCode>
                <c:ptCount val="24"/>
                <c:pt idx="0">
                  <c:v>0</c:v>
                </c:pt>
                <c:pt idx="1">
                  <c:v>28698</c:v>
                </c:pt>
                <c:pt idx="2">
                  <c:v>28698.5</c:v>
                </c:pt>
                <c:pt idx="3">
                  <c:v>28729</c:v>
                </c:pt>
                <c:pt idx="4">
                  <c:v>28729.5</c:v>
                </c:pt>
                <c:pt idx="5">
                  <c:v>28750</c:v>
                </c:pt>
                <c:pt idx="6">
                  <c:v>28779</c:v>
                </c:pt>
                <c:pt idx="7">
                  <c:v>29402.5</c:v>
                </c:pt>
                <c:pt idx="8">
                  <c:v>29505.5</c:v>
                </c:pt>
                <c:pt idx="9">
                  <c:v>29510</c:v>
                </c:pt>
                <c:pt idx="10">
                  <c:v>30196.5</c:v>
                </c:pt>
                <c:pt idx="11">
                  <c:v>30197</c:v>
                </c:pt>
                <c:pt idx="12">
                  <c:v>30197</c:v>
                </c:pt>
                <c:pt idx="13">
                  <c:v>30197</c:v>
                </c:pt>
                <c:pt idx="14">
                  <c:v>30219.5</c:v>
                </c:pt>
                <c:pt idx="15">
                  <c:v>30220</c:v>
                </c:pt>
                <c:pt idx="16">
                  <c:v>30220.5</c:v>
                </c:pt>
                <c:pt idx="17">
                  <c:v>30221</c:v>
                </c:pt>
                <c:pt idx="18">
                  <c:v>30229.5</c:v>
                </c:pt>
                <c:pt idx="19">
                  <c:v>30229.5</c:v>
                </c:pt>
                <c:pt idx="20">
                  <c:v>30229.5</c:v>
                </c:pt>
                <c:pt idx="21">
                  <c:v>30230</c:v>
                </c:pt>
                <c:pt idx="22">
                  <c:v>30230</c:v>
                </c:pt>
                <c:pt idx="23">
                  <c:v>30247.5</c:v>
                </c:pt>
              </c:numCache>
            </c:numRef>
          </c:xVal>
          <c:yVal>
            <c:numRef>
              <c:f>'Active 2'!$N$21:$N$44</c:f>
              <c:numCache>
                <c:formatCode>General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53B-43A5-BD09-FC987B140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675216"/>
        <c:axId val="593677736"/>
      </c:scatterChart>
      <c:valAx>
        <c:axId val="426345704"/>
        <c:scaling>
          <c:orientation val="minMax"/>
        </c:scaling>
        <c:delete val="1"/>
        <c:axPos val="b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7553782984073445"/>
              <c:y val="0.87846401018054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crossAx val="608159696"/>
        <c:crosses val="autoZero"/>
        <c:crossBetween val="midCat"/>
      </c:valAx>
      <c:valAx>
        <c:axId val="6081596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O-C (days)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345704"/>
        <c:crosses val="autoZero"/>
        <c:crossBetween val="midCat"/>
      </c:valAx>
      <c:valAx>
        <c:axId val="5936777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675216"/>
        <c:crosses val="max"/>
        <c:crossBetween val="midCat"/>
      </c:valAx>
      <c:valAx>
        <c:axId val="59367521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677736"/>
        <c:crosses val="max"/>
        <c:crossBetween val="midCat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5909614047882223"/>
          <c:y val="0.92777730056470198"/>
          <c:w val="0.69338514306551047"/>
          <c:h val="6.818229539489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BA733D06-5501-3F2F-6D7B-DC48F84100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476249</xdr:colOff>
      <xdr:row>0</xdr:row>
      <xdr:rowOff>9525</xdr:rowOff>
    </xdr:from>
    <xdr:to>
      <xdr:col>16</xdr:col>
      <xdr:colOff>333374</xdr:colOff>
      <xdr:row>18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070382-5BAB-3AA9-8A50-1D6B83AB66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Robert%20&amp;%20Bonnie\Documents\Documents\Robert\Astronomy\Variable%20research\Variables\Bob%20Nelson\Master%20Updates_9_from%202022-12-18.xlsx" TargetMode="External"/><Relationship Id="rId1" Type="http://schemas.openxmlformats.org/officeDocument/2006/relationships/externalLinkPath" Target="/Users/Robert%20&amp;%20Bonnie/Documents/Documents/Robert/Astronomy/Variable%20research/Variables/Bob%20Nelson/Master%20Updates_9_from%202022-12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2721">
          <cell r="K2721">
            <v>0.308127190055064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2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18"/>
  <sheetViews>
    <sheetView tabSelected="1" workbookViewId="0">
      <pane xSplit="13" ySplit="21" topLeftCell="N31" activePane="bottomRight" state="frozen"/>
      <selection pane="topRight" activeCell="N1" sqref="N1"/>
      <selection pane="bottomLeft" activeCell="A22" sqref="A22"/>
      <selection pane="bottomRight" activeCell="F11" sqref="F11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4.4257812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  <col min="21" max="21" width="15.140625" customWidth="1"/>
  </cols>
  <sheetData>
    <row r="1" spans="1:22" ht="20.25" x14ac:dyDescent="0.3">
      <c r="A1" s="1" t="s">
        <v>47</v>
      </c>
      <c r="F1" s="38" t="s">
        <v>41</v>
      </c>
      <c r="G1" s="31">
        <v>0</v>
      </c>
      <c r="H1" s="32"/>
      <c r="I1" s="39" t="s">
        <v>42</v>
      </c>
      <c r="J1" s="40" t="s">
        <v>41</v>
      </c>
      <c r="K1" s="41">
        <v>21.515350000000002</v>
      </c>
      <c r="L1" s="34">
        <v>-42.2224</v>
      </c>
      <c r="M1" s="35">
        <v>44463.803999999996</v>
      </c>
      <c r="N1" s="35">
        <v>0.48344549999999997</v>
      </c>
      <c r="O1" s="33" t="s">
        <v>43</v>
      </c>
      <c r="P1" s="34">
        <v>9.5</v>
      </c>
      <c r="Q1" s="34">
        <v>9.8000000000000007</v>
      </c>
      <c r="R1" s="42" t="s">
        <v>44</v>
      </c>
      <c r="S1" s="33" t="s">
        <v>45</v>
      </c>
      <c r="T1" s="50" t="s">
        <v>46</v>
      </c>
      <c r="U1" s="70"/>
      <c r="V1" s="71"/>
    </row>
    <row r="2" spans="1:22" ht="12.95" customHeight="1" x14ac:dyDescent="0.2">
      <c r="A2" t="s">
        <v>25</v>
      </c>
      <c r="B2" t="s">
        <v>43</v>
      </c>
      <c r="C2" s="30"/>
      <c r="D2" s="3"/>
      <c r="U2" s="71"/>
      <c r="V2" s="71"/>
    </row>
    <row r="3" spans="1:22" ht="12.95" customHeight="1" thickBot="1" x14ac:dyDescent="0.25">
      <c r="U3" s="72"/>
      <c r="V3" s="71"/>
    </row>
    <row r="4" spans="1:22" ht="12.95" customHeight="1" thickTop="1" thickBot="1" x14ac:dyDescent="0.25">
      <c r="A4" s="5" t="s">
        <v>2</v>
      </c>
      <c r="C4" s="27">
        <v>44463.803999999996</v>
      </c>
      <c r="D4" s="28">
        <v>0.48344549999999997</v>
      </c>
      <c r="E4" s="43" t="s">
        <v>48</v>
      </c>
      <c r="U4" s="71"/>
      <c r="V4" s="71"/>
    </row>
    <row r="5" spans="1:22" ht="12.95" customHeight="1" thickTop="1" x14ac:dyDescent="0.2">
      <c r="A5" s="9" t="s">
        <v>29</v>
      </c>
      <c r="B5" s="10"/>
      <c r="C5" s="11">
        <v>-9.5</v>
      </c>
      <c r="D5" s="10" t="s">
        <v>30</v>
      </c>
      <c r="E5" s="10"/>
      <c r="U5" s="71"/>
      <c r="V5" s="71"/>
    </row>
    <row r="6" spans="1:22" ht="12.95" customHeight="1" x14ac:dyDescent="0.2">
      <c r="A6" s="5" t="s">
        <v>3</v>
      </c>
      <c r="U6" s="71"/>
      <c r="V6" s="71"/>
    </row>
    <row r="7" spans="1:22" ht="12.95" customHeight="1" x14ac:dyDescent="0.2">
      <c r="A7" t="s">
        <v>4</v>
      </c>
      <c r="C7" s="69">
        <v>44463.803999999996</v>
      </c>
      <c r="D7" s="29" t="s">
        <v>49</v>
      </c>
      <c r="U7" s="71"/>
      <c r="V7" s="71"/>
    </row>
    <row r="8" spans="1:22" ht="12.95" customHeight="1" x14ac:dyDescent="0.2">
      <c r="A8" t="s">
        <v>5</v>
      </c>
      <c r="C8" s="69">
        <v>0.48346993999999999</v>
      </c>
      <c r="D8" s="56" t="s">
        <v>59</v>
      </c>
      <c r="E8" t="s">
        <v>61</v>
      </c>
    </row>
    <row r="9" spans="1:22" ht="12.95" customHeight="1" x14ac:dyDescent="0.2">
      <c r="A9" s="24" t="s">
        <v>33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22" ht="12.95" customHeight="1" thickBot="1" x14ac:dyDescent="0.25">
      <c r="A10" s="10"/>
      <c r="B10" s="10"/>
      <c r="C10" s="4" t="s">
        <v>21</v>
      </c>
      <c r="D10" s="4" t="s">
        <v>22</v>
      </c>
      <c r="E10" s="10"/>
    </row>
    <row r="11" spans="1:22" ht="12.95" customHeight="1" x14ac:dyDescent="0.2">
      <c r="A11" s="10" t="s">
        <v>17</v>
      </c>
      <c r="B11" s="10"/>
      <c r="C11" s="21">
        <f ca="1">INTERCEPT(INDIRECT($E$9):G970,INDIRECT($D$9):F970)</f>
        <v>-2.1381200234010106E-3</v>
      </c>
      <c r="D11" s="3"/>
      <c r="E11" s="10"/>
    </row>
    <row r="12" spans="1:22" ht="12.95" customHeight="1" x14ac:dyDescent="0.2">
      <c r="A12" s="10" t="s">
        <v>18</v>
      </c>
      <c r="B12" s="10"/>
      <c r="C12" s="21">
        <f ca="1">SLOPE(INDIRECT($E$9):G970,INDIRECT($D$9):F970)</f>
        <v>-3.4618379094058751E-6</v>
      </c>
      <c r="D12" s="3"/>
      <c r="E12" s="10"/>
    </row>
    <row r="13" spans="1:22" ht="12.95" customHeight="1" x14ac:dyDescent="0.2">
      <c r="A13" s="10" t="s">
        <v>20</v>
      </c>
      <c r="B13" s="10"/>
      <c r="C13" s="3" t="s">
        <v>15</v>
      </c>
    </row>
    <row r="14" spans="1:22" ht="12.95" customHeight="1" x14ac:dyDescent="0.2">
      <c r="A14" s="10"/>
      <c r="B14" s="10"/>
      <c r="C14" s="10"/>
    </row>
    <row r="15" spans="1:22" ht="12.95" customHeight="1" x14ac:dyDescent="0.2">
      <c r="A15" s="12" t="s">
        <v>19</v>
      </c>
      <c r="B15" s="10"/>
      <c r="C15" s="13">
        <f ca="1">(C7+C11)+(C8+C12)*INT(MAX(F21:F3511))</f>
        <v>60232.061047136565</v>
      </c>
      <c r="E15" s="14" t="s">
        <v>34</v>
      </c>
      <c r="F15" s="36">
        <v>1</v>
      </c>
    </row>
    <row r="16" spans="1:22" ht="12.95" customHeight="1" x14ac:dyDescent="0.2">
      <c r="A16" s="16" t="s">
        <v>6</v>
      </c>
      <c r="B16" s="10"/>
      <c r="C16" s="17">
        <f ca="1">+C8+C12</f>
        <v>0.4834664781620906</v>
      </c>
      <c r="E16" s="14" t="s">
        <v>31</v>
      </c>
      <c r="F16" s="37">
        <f ca="1">NOW()+15018.5+$C$5/24</f>
        <v>60325.738674305554</v>
      </c>
    </row>
    <row r="17" spans="1:23" ht="12.95" customHeight="1" thickBot="1" x14ac:dyDescent="0.25">
      <c r="A17" s="14" t="s">
        <v>28</v>
      </c>
      <c r="B17" s="10"/>
      <c r="C17" s="10">
        <f>COUNT(C21:C2169)</f>
        <v>29</v>
      </c>
      <c r="E17" s="14" t="s">
        <v>35</v>
      </c>
      <c r="F17" s="15">
        <f ca="1">ROUND(2*(F16-$C$7)/$C$8,0)/2+F15</f>
        <v>32809.5</v>
      </c>
    </row>
    <row r="18" spans="1:23" ht="12.95" customHeight="1" thickTop="1" thickBot="1" x14ac:dyDescent="0.25">
      <c r="A18" s="16" t="s">
        <v>7</v>
      </c>
      <c r="B18" s="10"/>
      <c r="C18" s="19">
        <f ca="1">+C15</f>
        <v>60232.061047136565</v>
      </c>
      <c r="D18" s="20">
        <f ca="1">+C16</f>
        <v>0.4834664781620906</v>
      </c>
      <c r="E18" s="14" t="s">
        <v>36</v>
      </c>
      <c r="F18" s="23">
        <f ca="1">ROUND(2*(F16-$C$15)/$C$16,0)/2+F15</f>
        <v>195</v>
      </c>
    </row>
    <row r="19" spans="1:23" ht="12.95" customHeight="1" thickTop="1" x14ac:dyDescent="0.2">
      <c r="E19" s="14" t="s">
        <v>32</v>
      </c>
      <c r="F19" s="18">
        <f ca="1">+$C$15+$C$16*F18-15018.5-$C$5/24</f>
        <v>45308.232843711507</v>
      </c>
    </row>
    <row r="20" spans="1:23" ht="12.95" customHeight="1" thickBot="1" x14ac:dyDescent="0.25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54</v>
      </c>
      <c r="M20" s="7" t="s">
        <v>26</v>
      </c>
      <c r="N20" s="7" t="s">
        <v>27</v>
      </c>
      <c r="O20" s="7" t="s">
        <v>24</v>
      </c>
      <c r="P20" s="6" t="s">
        <v>23</v>
      </c>
      <c r="Q20" s="4" t="s">
        <v>16</v>
      </c>
      <c r="U20" s="26" t="s">
        <v>55</v>
      </c>
    </row>
    <row r="21" spans="1:23" ht="12.95" customHeight="1" x14ac:dyDescent="0.2">
      <c r="A21" t="s">
        <v>49</v>
      </c>
      <c r="C21" s="61">
        <v>44463.803999999996</v>
      </c>
      <c r="D21" s="61" t="s">
        <v>15</v>
      </c>
      <c r="E21">
        <f t="shared" ref="E21:E48" si="0">+(C21-C$7)/C$8</f>
        <v>0</v>
      </c>
      <c r="F21">
        <f t="shared" ref="F21:F49" si="1">ROUND(2*E21,0)/2</f>
        <v>0</v>
      </c>
      <c r="G21">
        <f t="shared" ref="G21:G48" si="2">+C21-(C$7+F21*C$8)</f>
        <v>0</v>
      </c>
      <c r="I21">
        <f>+G21</f>
        <v>0</v>
      </c>
      <c r="O21" s="54">
        <f t="shared" ref="O21:O48" ca="1" si="3">+C$11+C$12*$F21</f>
        <v>-2.1381200234010106E-3</v>
      </c>
      <c r="Q21" s="2">
        <f t="shared" ref="Q21:Q48" si="4">+C21-15018.5</f>
        <v>29445.303999999996</v>
      </c>
    </row>
    <row r="22" spans="1:23" ht="12.95" customHeight="1" x14ac:dyDescent="0.2">
      <c r="A22" s="55" t="s">
        <v>53</v>
      </c>
      <c r="B22" s="55" t="s">
        <v>57</v>
      </c>
      <c r="C22" s="62">
        <v>58337.832088000003</v>
      </c>
      <c r="D22" s="62">
        <v>6.0800000000000003E-4</v>
      </c>
      <c r="E22">
        <f t="shared" si="0"/>
        <v>28696.775001151069</v>
      </c>
      <c r="F22">
        <f t="shared" si="1"/>
        <v>28697</v>
      </c>
      <c r="G22">
        <f t="shared" si="2"/>
        <v>-0.1087801799949375</v>
      </c>
      <c r="L22">
        <f>+G22</f>
        <v>-0.1087801799949375</v>
      </c>
      <c r="O22" s="54">
        <f t="shared" ca="1" si="3"/>
        <v>-0.10148248250962141</v>
      </c>
      <c r="Q22" s="2">
        <f t="shared" si="4"/>
        <v>43319.332088000003</v>
      </c>
      <c r="W22" s="68" t="s">
        <v>56</v>
      </c>
    </row>
    <row r="23" spans="1:23" ht="12.95" customHeight="1" x14ac:dyDescent="0.2">
      <c r="A23" s="55" t="s">
        <v>53</v>
      </c>
      <c r="B23" s="55" t="s">
        <v>58</v>
      </c>
      <c r="C23" s="62">
        <v>58338.074331000003</v>
      </c>
      <c r="D23" s="62">
        <v>8.4800000000000001E-4</v>
      </c>
      <c r="E23">
        <f t="shared" si="0"/>
        <v>28697.27605195063</v>
      </c>
      <c r="F23">
        <f t="shared" si="1"/>
        <v>28697.5</v>
      </c>
      <c r="G23">
        <f t="shared" si="2"/>
        <v>-0.10827214999153512</v>
      </c>
      <c r="L23">
        <f>+G23</f>
        <v>-0.10827214999153512</v>
      </c>
      <c r="O23" s="54">
        <f t="shared" ca="1" si="3"/>
        <v>-0.10148421342857611</v>
      </c>
      <c r="Q23" s="2">
        <f t="shared" si="4"/>
        <v>43319.574331000003</v>
      </c>
      <c r="W23" s="68" t="s">
        <v>56</v>
      </c>
    </row>
    <row r="24" spans="1:23" ht="12.95" customHeight="1" x14ac:dyDescent="0.2">
      <c r="A24" s="55" t="s">
        <v>53</v>
      </c>
      <c r="B24" s="55" t="s">
        <v>57</v>
      </c>
      <c r="C24" s="62">
        <v>58352.819882999996</v>
      </c>
      <c r="D24" s="62">
        <v>5.0000000000000001E-4</v>
      </c>
      <c r="E24">
        <f t="shared" si="0"/>
        <v>28727.775470383949</v>
      </c>
      <c r="F24">
        <f t="shared" si="1"/>
        <v>28728</v>
      </c>
      <c r="G24">
        <f t="shared" si="2"/>
        <v>-0.10855332000210183</v>
      </c>
      <c r="L24">
        <f>+G24</f>
        <v>-0.10855332000210183</v>
      </c>
      <c r="O24" s="54">
        <f t="shared" ca="1" si="3"/>
        <v>-0.10158979948481299</v>
      </c>
      <c r="Q24" s="2">
        <f t="shared" si="4"/>
        <v>43334.319882999996</v>
      </c>
      <c r="W24" s="68" t="s">
        <v>56</v>
      </c>
    </row>
    <row r="25" spans="1:23" ht="12.95" customHeight="1" x14ac:dyDescent="0.2">
      <c r="A25" s="55" t="s">
        <v>53</v>
      </c>
      <c r="B25" s="55" t="s">
        <v>58</v>
      </c>
      <c r="C25" s="62">
        <v>58353.062345999999</v>
      </c>
      <c r="D25" s="62">
        <v>8.1700000000000002E-4</v>
      </c>
      <c r="E25">
        <f t="shared" si="0"/>
        <v>28728.276976227316</v>
      </c>
      <c r="F25">
        <f t="shared" si="1"/>
        <v>28728.5</v>
      </c>
      <c r="G25">
        <f t="shared" si="2"/>
        <v>-0.10782528999698116</v>
      </c>
      <c r="L25">
        <f>+G25</f>
        <v>-0.10782528999698116</v>
      </c>
      <c r="O25" s="54">
        <f t="shared" ca="1" si="3"/>
        <v>-0.1015915304037677</v>
      </c>
      <c r="Q25" s="2">
        <f t="shared" si="4"/>
        <v>43334.562345999999</v>
      </c>
      <c r="W25" s="68" t="s">
        <v>56</v>
      </c>
    </row>
    <row r="26" spans="1:23" ht="12.95" customHeight="1" x14ac:dyDescent="0.2">
      <c r="A26" s="44" t="s">
        <v>0</v>
      </c>
      <c r="B26" s="45" t="s">
        <v>1</v>
      </c>
      <c r="C26" s="63">
        <v>58362.981299999999</v>
      </c>
      <c r="D26" s="63">
        <v>3.8E-3</v>
      </c>
      <c r="E26">
        <f t="shared" si="0"/>
        <v>28748.793151441852</v>
      </c>
      <c r="F26">
        <f t="shared" si="1"/>
        <v>28749</v>
      </c>
      <c r="G26">
        <f t="shared" si="2"/>
        <v>-0.10000505999778397</v>
      </c>
      <c r="K26">
        <f>+G26</f>
        <v>-0.10000505999778397</v>
      </c>
      <c r="O26" s="54">
        <f t="shared" ca="1" si="3"/>
        <v>-0.10166249808091052</v>
      </c>
      <c r="Q26" s="2">
        <f t="shared" si="4"/>
        <v>43344.481299999999</v>
      </c>
      <c r="U26" s="68"/>
    </row>
    <row r="27" spans="1:23" ht="12.95" customHeight="1" x14ac:dyDescent="0.2">
      <c r="A27" s="44" t="s">
        <v>0</v>
      </c>
      <c r="B27" s="45" t="s">
        <v>1</v>
      </c>
      <c r="C27" s="63">
        <v>58376.998399999997</v>
      </c>
      <c r="D27" s="63">
        <v>2.5999999999999999E-3</v>
      </c>
      <c r="E27">
        <f t="shared" si="0"/>
        <v>28777.785853656176</v>
      </c>
      <c r="F27">
        <f t="shared" si="1"/>
        <v>28778</v>
      </c>
      <c r="G27">
        <f t="shared" si="2"/>
        <v>-0.10353331999795046</v>
      </c>
      <c r="K27">
        <f>+G27</f>
        <v>-0.10353331999795046</v>
      </c>
      <c r="O27" s="54">
        <f t="shared" ca="1" si="3"/>
        <v>-0.10176289138028329</v>
      </c>
      <c r="Q27" s="2">
        <f t="shared" si="4"/>
        <v>43358.498399999997</v>
      </c>
      <c r="U27" s="68"/>
    </row>
    <row r="28" spans="1:23" ht="12.95" customHeight="1" x14ac:dyDescent="0.2">
      <c r="A28" s="48" t="s">
        <v>52</v>
      </c>
      <c r="B28" s="49" t="s">
        <v>1</v>
      </c>
      <c r="C28" s="64">
        <v>58678.200980000198</v>
      </c>
      <c r="D28" s="64">
        <v>3.1E-4</v>
      </c>
      <c r="E28">
        <f t="shared" si="0"/>
        <v>29400.787523625982</v>
      </c>
      <c r="F28">
        <f t="shared" si="1"/>
        <v>29401</v>
      </c>
      <c r="G28">
        <f t="shared" si="2"/>
        <v>-0.10272593979607336</v>
      </c>
      <c r="K28">
        <f>+G28</f>
        <v>-0.10272593979607336</v>
      </c>
      <c r="O28" s="54">
        <f t="shared" ca="1" si="3"/>
        <v>-0.10391961639784314</v>
      </c>
      <c r="Q28" s="2">
        <f t="shared" si="4"/>
        <v>43659.700980000198</v>
      </c>
      <c r="U28" s="68"/>
    </row>
    <row r="29" spans="1:23" ht="12.95" customHeight="1" x14ac:dyDescent="0.2">
      <c r="A29" s="48" t="s">
        <v>52</v>
      </c>
      <c r="B29" s="49" t="s">
        <v>1</v>
      </c>
      <c r="C29" s="64">
        <v>58727.996199999936</v>
      </c>
      <c r="D29" s="64">
        <v>1.1000000000000001E-3</v>
      </c>
      <c r="E29">
        <f t="shared" si="0"/>
        <v>29503.783006653815</v>
      </c>
      <c r="F29">
        <f t="shared" si="1"/>
        <v>29504</v>
      </c>
      <c r="G29">
        <f t="shared" si="2"/>
        <v>-0.10490976006258279</v>
      </c>
      <c r="K29">
        <f>+G29</f>
        <v>-0.10490976006258279</v>
      </c>
      <c r="O29" s="54">
        <f t="shared" ca="1" si="3"/>
        <v>-0.10427618570251194</v>
      </c>
      <c r="Q29" s="2">
        <f t="shared" si="4"/>
        <v>43709.496199999936</v>
      </c>
      <c r="U29" s="68"/>
    </row>
    <row r="30" spans="1:23" ht="12.95" customHeight="1" x14ac:dyDescent="0.2">
      <c r="A30" s="48" t="s">
        <v>52</v>
      </c>
      <c r="B30" s="49" t="s">
        <v>51</v>
      </c>
      <c r="C30" s="64">
        <v>58730.175210000016</v>
      </c>
      <c r="D30" s="64">
        <v>5.1999999999999995E-4</v>
      </c>
      <c r="E30">
        <f t="shared" si="0"/>
        <v>29508.290029365671</v>
      </c>
      <c r="F30">
        <f t="shared" si="1"/>
        <v>29508.5</v>
      </c>
      <c r="G30">
        <f t="shared" si="2"/>
        <v>-0.10151448997930856</v>
      </c>
      <c r="K30">
        <f>+G30</f>
        <v>-0.10151448997930856</v>
      </c>
      <c r="O30" s="54">
        <f t="shared" ca="1" si="3"/>
        <v>-0.10429176397310427</v>
      </c>
      <c r="Q30" s="2">
        <f t="shared" si="4"/>
        <v>43711.675210000016</v>
      </c>
      <c r="U30" s="68"/>
    </row>
    <row r="31" spans="1:23" ht="12.95" customHeight="1" x14ac:dyDescent="0.2">
      <c r="A31" s="55" t="s">
        <v>53</v>
      </c>
      <c r="B31" s="55" t="s">
        <v>57</v>
      </c>
      <c r="C31" s="62">
        <v>59062.068981999997</v>
      </c>
      <c r="D31" s="62">
        <v>6.5200000000000002E-4</v>
      </c>
      <c r="E31">
        <f t="shared" si="0"/>
        <v>30194.772775324978</v>
      </c>
      <c r="F31">
        <f t="shared" si="1"/>
        <v>30195</v>
      </c>
      <c r="G31">
        <f t="shared" si="2"/>
        <v>-0.10985629999777302</v>
      </c>
      <c r="L31">
        <f>+G31</f>
        <v>-0.10985629999777302</v>
      </c>
      <c r="O31" s="54">
        <f t="shared" ca="1" si="3"/>
        <v>-0.10666831569791141</v>
      </c>
      <c r="Q31" s="2">
        <f t="shared" si="4"/>
        <v>44043.568981999997</v>
      </c>
      <c r="U31" s="68"/>
      <c r="W31" s="68" t="s">
        <v>56</v>
      </c>
    </row>
    <row r="32" spans="1:23" ht="12.95" customHeight="1" x14ac:dyDescent="0.2">
      <c r="A32" s="57" t="s">
        <v>62</v>
      </c>
      <c r="B32" s="58" t="s">
        <v>1</v>
      </c>
      <c r="C32" s="66">
        <v>59062.074123895727</v>
      </c>
      <c r="D32" s="66">
        <v>6.8900000000000005E-4</v>
      </c>
      <c r="E32">
        <f t="shared" si="0"/>
        <v>30194.783410724009</v>
      </c>
      <c r="F32">
        <f t="shared" si="1"/>
        <v>30195</v>
      </c>
      <c r="G32">
        <f t="shared" si="2"/>
        <v>-0.1047144042677246</v>
      </c>
      <c r="K32">
        <f>+G32</f>
        <v>-0.1047144042677246</v>
      </c>
      <c r="O32" s="54">
        <f t="shared" ca="1" si="3"/>
        <v>-0.10666831569791141</v>
      </c>
      <c r="Q32" s="2">
        <f t="shared" si="4"/>
        <v>44043.574123895727</v>
      </c>
      <c r="U32" s="68"/>
      <c r="W32" s="68"/>
    </row>
    <row r="33" spans="1:23" ht="12.95" customHeight="1" x14ac:dyDescent="0.2">
      <c r="A33" s="55" t="s">
        <v>53</v>
      </c>
      <c r="B33" s="55" t="s">
        <v>58</v>
      </c>
      <c r="C33" s="62">
        <v>59062.312267000001</v>
      </c>
      <c r="D33" s="62">
        <v>7.8399999999999997E-4</v>
      </c>
      <c r="E33">
        <f t="shared" si="0"/>
        <v>30195.275981377468</v>
      </c>
      <c r="F33">
        <f t="shared" si="1"/>
        <v>30195.5</v>
      </c>
      <c r="G33">
        <f t="shared" si="2"/>
        <v>-0.10830626999086235</v>
      </c>
      <c r="L33">
        <f>+G33</f>
        <v>-0.10830626999086235</v>
      </c>
      <c r="O33" s="54">
        <f t="shared" ca="1" si="3"/>
        <v>-0.10667004661686612</v>
      </c>
      <c r="Q33" s="2">
        <f t="shared" si="4"/>
        <v>44043.812267000001</v>
      </c>
      <c r="U33" s="68"/>
      <c r="W33" s="68" t="s">
        <v>56</v>
      </c>
    </row>
    <row r="34" spans="1:23" ht="12.95" customHeight="1" x14ac:dyDescent="0.2">
      <c r="A34" s="57" t="s">
        <v>62</v>
      </c>
      <c r="B34" s="58" t="s">
        <v>51</v>
      </c>
      <c r="C34" s="66">
        <v>59062.31703390833</v>
      </c>
      <c r="D34" s="66">
        <v>3.0299999999999999E-4</v>
      </c>
      <c r="E34">
        <f t="shared" si="0"/>
        <v>30195.285841159708</v>
      </c>
      <c r="F34">
        <f t="shared" si="1"/>
        <v>30195.5</v>
      </c>
      <c r="G34">
        <f t="shared" si="2"/>
        <v>-0.10353936166211497</v>
      </c>
      <c r="K34">
        <f>+G34</f>
        <v>-0.10353936166211497</v>
      </c>
      <c r="O34" s="54">
        <f t="shared" ca="1" si="3"/>
        <v>-0.10667004661686612</v>
      </c>
      <c r="Q34" s="2">
        <f t="shared" si="4"/>
        <v>44043.81703390833</v>
      </c>
      <c r="U34" s="68"/>
      <c r="W34" s="68"/>
    </row>
    <row r="35" spans="1:23" ht="12.95" customHeight="1" x14ac:dyDescent="0.2">
      <c r="A35" s="57" t="s">
        <v>62</v>
      </c>
      <c r="B35" s="58" t="s">
        <v>1</v>
      </c>
      <c r="C35" s="66">
        <v>59073.194133979268</v>
      </c>
      <c r="D35" s="66">
        <v>9.7900000000000005E-4</v>
      </c>
      <c r="E35">
        <f t="shared" si="0"/>
        <v>30217.783827427353</v>
      </c>
      <c r="F35">
        <f t="shared" si="1"/>
        <v>30218</v>
      </c>
      <c r="G35">
        <f t="shared" si="2"/>
        <v>-0.10451294072845485</v>
      </c>
      <c r="K35">
        <f>+G35</f>
        <v>-0.10451294072845485</v>
      </c>
      <c r="O35" s="54">
        <f t="shared" ca="1" si="3"/>
        <v>-0.10674793796982775</v>
      </c>
      <c r="Q35" s="2">
        <f t="shared" si="4"/>
        <v>44054.694133979268</v>
      </c>
      <c r="U35" s="68"/>
      <c r="W35" s="68"/>
    </row>
    <row r="36" spans="1:23" ht="12.95" customHeight="1" x14ac:dyDescent="0.2">
      <c r="A36" s="57" t="s">
        <v>62</v>
      </c>
      <c r="B36" s="58" t="s">
        <v>51</v>
      </c>
      <c r="C36" s="66">
        <v>59073.436863981187</v>
      </c>
      <c r="D36" s="66">
        <v>4.84E-4</v>
      </c>
      <c r="E36">
        <f t="shared" si="0"/>
        <v>30218.28588553239</v>
      </c>
      <c r="F36">
        <f t="shared" si="1"/>
        <v>30218.5</v>
      </c>
      <c r="G36">
        <f t="shared" si="2"/>
        <v>-0.10351790880667977</v>
      </c>
      <c r="K36">
        <f>+G36</f>
        <v>-0.10351790880667977</v>
      </c>
      <c r="O36" s="54">
        <f t="shared" ca="1" si="3"/>
        <v>-0.10674966888878244</v>
      </c>
      <c r="Q36" s="2">
        <f t="shared" si="4"/>
        <v>44054.936863981187</v>
      </c>
      <c r="U36" s="68"/>
      <c r="W36" s="68"/>
    </row>
    <row r="37" spans="1:23" ht="12.95" customHeight="1" x14ac:dyDescent="0.2">
      <c r="A37" s="55" t="s">
        <v>53</v>
      </c>
      <c r="B37" s="55" t="s">
        <v>57</v>
      </c>
      <c r="C37" s="62">
        <v>59073.672236999999</v>
      </c>
      <c r="D37" s="62">
        <v>6.9899999999999997E-4</v>
      </c>
      <c r="E37">
        <f t="shared" si="0"/>
        <v>30218.772726593928</v>
      </c>
      <c r="F37">
        <f t="shared" si="1"/>
        <v>30219</v>
      </c>
      <c r="G37">
        <f t="shared" si="2"/>
        <v>-0.10987985999963712</v>
      </c>
      <c r="L37">
        <f>+G37</f>
        <v>-0.10987985999963712</v>
      </c>
      <c r="O37" s="54">
        <f t="shared" ca="1" si="3"/>
        <v>-0.10675139980773715</v>
      </c>
      <c r="Q37" s="2">
        <f t="shared" si="4"/>
        <v>44055.172236999999</v>
      </c>
      <c r="U37" s="68"/>
      <c r="W37" s="68" t="s">
        <v>56</v>
      </c>
    </row>
    <row r="38" spans="1:23" ht="12.95" customHeight="1" x14ac:dyDescent="0.2">
      <c r="A38" s="55" t="s">
        <v>53</v>
      </c>
      <c r="B38" s="55" t="s">
        <v>58</v>
      </c>
      <c r="C38" s="62">
        <v>59073.915532999999</v>
      </c>
      <c r="D38" s="62">
        <v>1.065E-3</v>
      </c>
      <c r="E38">
        <f t="shared" si="0"/>
        <v>30219.2759553986</v>
      </c>
      <c r="F38">
        <f t="shared" si="1"/>
        <v>30219.5</v>
      </c>
      <c r="G38">
        <f t="shared" si="2"/>
        <v>-0.10831882999627851</v>
      </c>
      <c r="L38">
        <f>+G38</f>
        <v>-0.10831882999627851</v>
      </c>
      <c r="O38" s="54">
        <f t="shared" ca="1" si="3"/>
        <v>-0.10675313072669185</v>
      </c>
      <c r="Q38" s="2">
        <f t="shared" si="4"/>
        <v>44055.415532999999</v>
      </c>
      <c r="U38" s="68"/>
      <c r="W38" s="68" t="s">
        <v>56</v>
      </c>
    </row>
    <row r="39" spans="1:23" ht="12.95" customHeight="1" x14ac:dyDescent="0.2">
      <c r="A39" s="46" t="s">
        <v>50</v>
      </c>
      <c r="B39" s="47" t="s">
        <v>1</v>
      </c>
      <c r="C39" s="65">
        <v>59078.02824</v>
      </c>
      <c r="D39" s="65">
        <v>1.5399999999999999E-3</v>
      </c>
      <c r="E39">
        <f t="shared" si="0"/>
        <v>30227.782600092993</v>
      </c>
      <c r="F39">
        <f t="shared" si="1"/>
        <v>30228</v>
      </c>
      <c r="G39">
        <f t="shared" si="2"/>
        <v>-0.1051063199993223</v>
      </c>
      <c r="K39">
        <f>+G39</f>
        <v>-0.1051063199993223</v>
      </c>
      <c r="O39" s="54">
        <f t="shared" ca="1" si="3"/>
        <v>-0.10678255634892181</v>
      </c>
      <c r="Q39" s="2">
        <f t="shared" si="4"/>
        <v>44059.52824</v>
      </c>
      <c r="U39" s="68"/>
      <c r="W39" s="68"/>
    </row>
    <row r="40" spans="1:23" ht="12.95" customHeight="1" x14ac:dyDescent="0.2">
      <c r="A40" s="46" t="s">
        <v>50</v>
      </c>
      <c r="B40" s="47" t="s">
        <v>1</v>
      </c>
      <c r="C40" s="65">
        <v>59078.028380000003</v>
      </c>
      <c r="D40" s="65">
        <v>1.6299999999999999E-3</v>
      </c>
      <c r="E40">
        <f t="shared" si="0"/>
        <v>30227.78288966633</v>
      </c>
      <c r="F40">
        <f t="shared" si="1"/>
        <v>30228</v>
      </c>
      <c r="G40">
        <f t="shared" si="2"/>
        <v>-0.10496631999558304</v>
      </c>
      <c r="K40">
        <f>+G40</f>
        <v>-0.10496631999558304</v>
      </c>
      <c r="O40" s="54">
        <f t="shared" ca="1" si="3"/>
        <v>-0.10678255634892181</v>
      </c>
      <c r="Q40" s="2">
        <f t="shared" si="4"/>
        <v>44059.528380000003</v>
      </c>
      <c r="U40" s="68"/>
      <c r="W40" s="68"/>
    </row>
    <row r="41" spans="1:23" ht="12.95" customHeight="1" x14ac:dyDescent="0.2">
      <c r="A41" s="46" t="s">
        <v>50</v>
      </c>
      <c r="B41" s="47" t="s">
        <v>1</v>
      </c>
      <c r="C41" s="65">
        <v>59078.0291</v>
      </c>
      <c r="D41" s="65">
        <v>1.48E-3</v>
      </c>
      <c r="E41">
        <f t="shared" si="0"/>
        <v>30227.784378900586</v>
      </c>
      <c r="F41">
        <f t="shared" si="1"/>
        <v>30228</v>
      </c>
      <c r="G41">
        <f t="shared" si="2"/>
        <v>-0.10424631999921985</v>
      </c>
      <c r="K41">
        <f>+G41</f>
        <v>-0.10424631999921985</v>
      </c>
      <c r="O41" s="54">
        <f t="shared" ca="1" si="3"/>
        <v>-0.10678255634892181</v>
      </c>
      <c r="Q41" s="2">
        <f t="shared" si="4"/>
        <v>44059.5291</v>
      </c>
      <c r="U41" s="68"/>
      <c r="W41" s="68"/>
    </row>
    <row r="42" spans="1:23" ht="12.95" customHeight="1" x14ac:dyDescent="0.2">
      <c r="A42" s="46" t="s">
        <v>50</v>
      </c>
      <c r="B42" s="47" t="s">
        <v>51</v>
      </c>
      <c r="C42" s="65">
        <v>59078.269209999999</v>
      </c>
      <c r="D42" s="65">
        <v>2.9499999999999999E-3</v>
      </c>
      <c r="E42">
        <f t="shared" si="0"/>
        <v>30228.281017843638</v>
      </c>
      <c r="F42">
        <f t="shared" si="1"/>
        <v>30228.5</v>
      </c>
      <c r="G42">
        <f t="shared" si="2"/>
        <v>-0.10587128999759443</v>
      </c>
      <c r="K42">
        <f>+G42</f>
        <v>-0.10587128999759443</v>
      </c>
      <c r="O42" s="54">
        <f t="shared" ca="1" si="3"/>
        <v>-0.1067842872678765</v>
      </c>
      <c r="Q42" s="2">
        <f t="shared" si="4"/>
        <v>44059.769209999999</v>
      </c>
      <c r="U42" s="68"/>
      <c r="W42" s="68"/>
    </row>
    <row r="43" spans="1:23" ht="12.95" customHeight="1" x14ac:dyDescent="0.2">
      <c r="A43" s="46" t="s">
        <v>50</v>
      </c>
      <c r="B43" s="47" t="s">
        <v>51</v>
      </c>
      <c r="C43" s="65">
        <v>59078.270060000003</v>
      </c>
      <c r="D43" s="65">
        <v>3.0899999999999999E-3</v>
      </c>
      <c r="E43">
        <f t="shared" si="0"/>
        <v>30228.282775967429</v>
      </c>
      <c r="F43">
        <f t="shared" si="1"/>
        <v>30228.5</v>
      </c>
      <c r="G43">
        <f t="shared" si="2"/>
        <v>-0.10502128999360139</v>
      </c>
      <c r="K43">
        <f>+G43</f>
        <v>-0.10502128999360139</v>
      </c>
      <c r="O43" s="54">
        <f t="shared" ca="1" si="3"/>
        <v>-0.1067842872678765</v>
      </c>
      <c r="Q43" s="2">
        <f t="shared" si="4"/>
        <v>44059.770060000003</v>
      </c>
      <c r="U43" s="68"/>
      <c r="W43" s="68"/>
    </row>
    <row r="44" spans="1:23" ht="12.95" customHeight="1" x14ac:dyDescent="0.2">
      <c r="A44" s="55" t="s">
        <v>53</v>
      </c>
      <c r="B44" s="55" t="s">
        <v>57</v>
      </c>
      <c r="C44" s="62">
        <v>59086.726252</v>
      </c>
      <c r="D44" s="62">
        <v>6.5200000000000002E-4</v>
      </c>
      <c r="E44">
        <f t="shared" si="0"/>
        <v>30245.773402168506</v>
      </c>
      <c r="F44">
        <f t="shared" si="1"/>
        <v>30246</v>
      </c>
      <c r="G44">
        <f t="shared" si="2"/>
        <v>-0.10955323999951361</v>
      </c>
      <c r="L44">
        <f>+G44</f>
        <v>-0.10955323999951361</v>
      </c>
      <c r="O44" s="54">
        <f t="shared" ca="1" si="3"/>
        <v>-0.10684486943129111</v>
      </c>
      <c r="Q44" s="2">
        <f t="shared" si="4"/>
        <v>44068.226252</v>
      </c>
      <c r="U44" s="68"/>
      <c r="W44" s="68" t="s">
        <v>56</v>
      </c>
    </row>
    <row r="45" spans="1:23" ht="12.95" customHeight="1" x14ac:dyDescent="0.2">
      <c r="A45" s="55" t="s">
        <v>62</v>
      </c>
      <c r="B45" s="59" t="s">
        <v>1</v>
      </c>
      <c r="C45" s="62">
        <v>59086.731234260835</v>
      </c>
      <c r="D45" s="62">
        <v>9.5299999999999996E-4</v>
      </c>
      <c r="E45">
        <f t="shared" si="0"/>
        <v>30245.783707381765</v>
      </c>
      <c r="F45">
        <f t="shared" si="1"/>
        <v>30246</v>
      </c>
      <c r="G45">
        <f t="shared" si="2"/>
        <v>-0.10457097916514613</v>
      </c>
      <c r="L45">
        <f>+G45</f>
        <v>-0.10457097916514613</v>
      </c>
      <c r="O45" s="54">
        <f t="shared" ca="1" si="3"/>
        <v>-0.10684486943129111</v>
      </c>
      <c r="Q45" s="2">
        <f t="shared" si="4"/>
        <v>44068.231234260835</v>
      </c>
      <c r="U45" s="68"/>
      <c r="W45" s="68" t="s">
        <v>56</v>
      </c>
    </row>
    <row r="46" spans="1:23" ht="12.95" customHeight="1" x14ac:dyDescent="0.2">
      <c r="A46" s="55" t="s">
        <v>53</v>
      </c>
      <c r="B46" s="55" t="s">
        <v>58</v>
      </c>
      <c r="C46" s="62">
        <v>59086.967582999998</v>
      </c>
      <c r="D46" s="62">
        <v>8.9400000000000005E-4</v>
      </c>
      <c r="E46">
        <f t="shared" si="0"/>
        <v>30246.272566604661</v>
      </c>
      <c r="F46">
        <f t="shared" si="1"/>
        <v>30246.5</v>
      </c>
      <c r="G46">
        <f t="shared" si="2"/>
        <v>-0.10995720999926561</v>
      </c>
      <c r="L46">
        <f>+G46</f>
        <v>-0.10995720999926561</v>
      </c>
      <c r="O46" s="54">
        <f t="shared" ca="1" si="3"/>
        <v>-0.10684660035024582</v>
      </c>
      <c r="Q46" s="2">
        <f t="shared" si="4"/>
        <v>44068.467582999998</v>
      </c>
      <c r="U46" s="68"/>
      <c r="W46" s="68" t="s">
        <v>56</v>
      </c>
    </row>
    <row r="47" spans="1:23" ht="12.95" customHeight="1" x14ac:dyDescent="0.2">
      <c r="A47" s="55" t="s">
        <v>62</v>
      </c>
      <c r="B47" s="59" t="s">
        <v>51</v>
      </c>
      <c r="C47" s="62">
        <v>59086.973844272085</v>
      </c>
      <c r="D47" s="62">
        <v>7.0799999999999997E-4</v>
      </c>
      <c r="E47">
        <f t="shared" si="0"/>
        <v>30246.285517300388</v>
      </c>
      <c r="F47">
        <f t="shared" si="1"/>
        <v>30246.5</v>
      </c>
      <c r="G47">
        <f t="shared" si="2"/>
        <v>-0.10369593791256193</v>
      </c>
      <c r="L47">
        <f>+G47</f>
        <v>-0.10369593791256193</v>
      </c>
      <c r="O47" s="54">
        <f t="shared" ca="1" si="3"/>
        <v>-0.10684660035024582</v>
      </c>
      <c r="Q47" s="2">
        <f t="shared" si="4"/>
        <v>44068.473844272085</v>
      </c>
      <c r="U47" s="68"/>
      <c r="W47" s="68" t="s">
        <v>56</v>
      </c>
    </row>
    <row r="48" spans="1:23" ht="12.95" customHeight="1" x14ac:dyDescent="0.2">
      <c r="A48" s="46" t="s">
        <v>50</v>
      </c>
      <c r="B48" s="47" t="s">
        <v>1</v>
      </c>
      <c r="C48" s="65">
        <v>59090.11505</v>
      </c>
      <c r="D48" s="65">
        <v>1.0399999999999999E-3</v>
      </c>
      <c r="E48">
        <f t="shared" si="0"/>
        <v>30252.782727298421</v>
      </c>
      <c r="F48">
        <f t="shared" si="1"/>
        <v>30253</v>
      </c>
      <c r="G48">
        <f t="shared" si="2"/>
        <v>-0.10504481999669224</v>
      </c>
      <c r="K48">
        <f>+G48</f>
        <v>-0.10504481999669224</v>
      </c>
      <c r="O48" s="54">
        <f t="shared" ca="1" si="3"/>
        <v>-0.10686910229665696</v>
      </c>
      <c r="Q48" s="2">
        <f t="shared" si="4"/>
        <v>44071.61505</v>
      </c>
      <c r="U48" s="68"/>
      <c r="W48" s="68"/>
    </row>
    <row r="49" spans="1:23" ht="12.95" customHeight="1" x14ac:dyDescent="0.2">
      <c r="A49" s="55" t="s">
        <v>63</v>
      </c>
      <c r="B49" s="60" t="str">
        <f>IF([1]Sheet1!K2721="P","I","II")</f>
        <v>II</v>
      </c>
      <c r="C49" s="62">
        <v>60232.071800000034</v>
      </c>
      <c r="D49" s="62">
        <v>1.103E-3</v>
      </c>
      <c r="E49">
        <f t="shared" ref="E49" si="5">+(C49-C$7)/C$8</f>
        <v>32614.784282141798</v>
      </c>
      <c r="F49">
        <f t="shared" si="1"/>
        <v>32615</v>
      </c>
      <c r="G49">
        <f t="shared" ref="G49" si="6">+C49-(C$7+F49*C$8)</f>
        <v>-0.10429309996106895</v>
      </c>
      <c r="K49">
        <f>+G49</f>
        <v>-0.10429309996106895</v>
      </c>
      <c r="O49" s="54">
        <f t="shared" ref="O49" ca="1" si="7">+C$11+C$12*$F49</f>
        <v>-0.11504596343867363</v>
      </c>
      <c r="Q49" s="2">
        <f t="shared" ref="Q49" si="8">+C49-15018.5</f>
        <v>45213.571800000034</v>
      </c>
      <c r="U49" s="68"/>
      <c r="W49" s="68" t="s">
        <v>56</v>
      </c>
    </row>
    <row r="50" spans="1:23" ht="12.95" customHeight="1" x14ac:dyDescent="0.2">
      <c r="C50" s="61"/>
      <c r="D50" s="61"/>
      <c r="W50" s="68"/>
    </row>
    <row r="51" spans="1:23" ht="12.95" customHeight="1" x14ac:dyDescent="0.2">
      <c r="C51" s="61"/>
      <c r="D51" s="61"/>
    </row>
    <row r="52" spans="1:23" ht="12.95" customHeight="1" x14ac:dyDescent="0.2">
      <c r="C52" s="61"/>
      <c r="D52" s="61"/>
    </row>
    <row r="53" spans="1:23" ht="12.95" customHeight="1" x14ac:dyDescent="0.2">
      <c r="C53" s="61"/>
      <c r="D53" s="61"/>
    </row>
    <row r="54" spans="1:23" ht="12.95" customHeight="1" x14ac:dyDescent="0.2">
      <c r="C54" s="61"/>
      <c r="D54" s="61"/>
    </row>
    <row r="55" spans="1:23" ht="12.95" customHeight="1" x14ac:dyDescent="0.2">
      <c r="C55" s="61"/>
      <c r="D55" s="61"/>
    </row>
    <row r="56" spans="1:23" ht="12.95" customHeight="1" x14ac:dyDescent="0.2">
      <c r="C56" s="61"/>
      <c r="D56" s="61"/>
    </row>
    <row r="57" spans="1:23" ht="12.95" customHeight="1" x14ac:dyDescent="0.2">
      <c r="C57" s="61"/>
      <c r="D57" s="61"/>
    </row>
    <row r="58" spans="1:23" ht="12.95" customHeight="1" x14ac:dyDescent="0.2">
      <c r="C58" s="61"/>
      <c r="D58" s="61"/>
    </row>
    <row r="59" spans="1:23" ht="12.95" customHeight="1" x14ac:dyDescent="0.2">
      <c r="C59" s="61"/>
      <c r="D59" s="61"/>
    </row>
    <row r="60" spans="1:23" ht="12.95" customHeight="1" x14ac:dyDescent="0.2">
      <c r="C60" s="61"/>
      <c r="D60" s="61"/>
    </row>
    <row r="61" spans="1:23" ht="12.95" customHeight="1" x14ac:dyDescent="0.2">
      <c r="C61" s="61"/>
      <c r="D61" s="61"/>
    </row>
    <row r="62" spans="1:23" ht="12.95" customHeight="1" x14ac:dyDescent="0.2">
      <c r="C62" s="61"/>
      <c r="D62" s="61"/>
    </row>
    <row r="63" spans="1:23" ht="12.95" customHeight="1" x14ac:dyDescent="0.2">
      <c r="C63" s="61"/>
      <c r="D63" s="61"/>
    </row>
    <row r="64" spans="1:23" ht="12.95" customHeight="1" x14ac:dyDescent="0.2">
      <c r="C64" s="61"/>
      <c r="D64" s="61"/>
    </row>
    <row r="65" spans="3:4" ht="12.95" customHeight="1" x14ac:dyDescent="0.2">
      <c r="C65" s="61"/>
      <c r="D65" s="61"/>
    </row>
    <row r="66" spans="3:4" ht="12.95" customHeight="1" x14ac:dyDescent="0.2">
      <c r="C66" s="61"/>
      <c r="D66" s="61"/>
    </row>
    <row r="67" spans="3:4" ht="12.95" customHeight="1" x14ac:dyDescent="0.2">
      <c r="C67" s="61"/>
      <c r="D67" s="61"/>
    </row>
    <row r="68" spans="3:4" ht="12.95" customHeight="1" x14ac:dyDescent="0.2">
      <c r="C68" s="61"/>
      <c r="D68" s="61"/>
    </row>
    <row r="69" spans="3:4" ht="12.95" customHeight="1" x14ac:dyDescent="0.2">
      <c r="C69" s="61"/>
      <c r="D69" s="61"/>
    </row>
    <row r="70" spans="3:4" ht="12.95" customHeight="1" x14ac:dyDescent="0.2">
      <c r="C70" s="61"/>
      <c r="D70" s="61"/>
    </row>
    <row r="71" spans="3:4" ht="12.95" customHeight="1" x14ac:dyDescent="0.2">
      <c r="C71" s="61"/>
      <c r="D71" s="61"/>
    </row>
    <row r="72" spans="3:4" ht="12.95" customHeight="1" x14ac:dyDescent="0.2">
      <c r="C72" s="61"/>
      <c r="D72" s="61"/>
    </row>
    <row r="73" spans="3:4" ht="12.95" customHeight="1" x14ac:dyDescent="0.2">
      <c r="C73" s="61"/>
      <c r="D73" s="61"/>
    </row>
    <row r="74" spans="3:4" ht="12.95" customHeight="1" x14ac:dyDescent="0.2">
      <c r="C74" s="61"/>
      <c r="D74" s="61"/>
    </row>
    <row r="75" spans="3:4" ht="12.95" customHeight="1" x14ac:dyDescent="0.2">
      <c r="C75" s="61"/>
      <c r="D75" s="61"/>
    </row>
    <row r="76" spans="3:4" ht="12.95" customHeight="1" x14ac:dyDescent="0.2">
      <c r="C76" s="61"/>
      <c r="D76" s="61"/>
    </row>
    <row r="77" spans="3:4" ht="12.95" customHeight="1" x14ac:dyDescent="0.2">
      <c r="C77" s="61"/>
      <c r="D77" s="61"/>
    </row>
    <row r="78" spans="3:4" ht="12.95" customHeight="1" x14ac:dyDescent="0.2">
      <c r="C78" s="61"/>
      <c r="D78" s="61"/>
    </row>
    <row r="79" spans="3:4" ht="12.95" customHeight="1" x14ac:dyDescent="0.2">
      <c r="C79" s="61"/>
      <c r="D79" s="61"/>
    </row>
    <row r="80" spans="3:4" ht="12.95" customHeight="1" x14ac:dyDescent="0.2">
      <c r="C80" s="61"/>
      <c r="D80" s="61"/>
    </row>
    <row r="81" spans="3:4" ht="12.95" customHeight="1" x14ac:dyDescent="0.2">
      <c r="C81" s="61"/>
      <c r="D81" s="61"/>
    </row>
    <row r="82" spans="3:4" ht="12.95" customHeight="1" x14ac:dyDescent="0.2">
      <c r="C82" s="61"/>
      <c r="D82" s="61"/>
    </row>
    <row r="83" spans="3:4" ht="12.95" customHeight="1" x14ac:dyDescent="0.2">
      <c r="C83" s="61"/>
      <c r="D83" s="61"/>
    </row>
    <row r="84" spans="3:4" ht="12.95" customHeight="1" x14ac:dyDescent="0.2">
      <c r="C84" s="61"/>
      <c r="D84" s="61"/>
    </row>
    <row r="85" spans="3:4" ht="12.95" customHeight="1" x14ac:dyDescent="0.2">
      <c r="C85" s="61"/>
      <c r="D85" s="61"/>
    </row>
    <row r="86" spans="3:4" ht="12.95" customHeight="1" x14ac:dyDescent="0.2">
      <c r="C86" s="61"/>
      <c r="D86" s="61"/>
    </row>
    <row r="87" spans="3:4" ht="12.95" customHeight="1" x14ac:dyDescent="0.2">
      <c r="C87" s="61"/>
      <c r="D87" s="61"/>
    </row>
    <row r="88" spans="3:4" ht="12.95" customHeight="1" x14ac:dyDescent="0.2">
      <c r="C88" s="61"/>
      <c r="D88" s="61"/>
    </row>
    <row r="89" spans="3:4" ht="12.95" customHeight="1" x14ac:dyDescent="0.2">
      <c r="C89" s="61"/>
      <c r="D89" s="61"/>
    </row>
    <row r="90" spans="3:4" ht="12.95" customHeight="1" x14ac:dyDescent="0.2">
      <c r="C90" s="61"/>
      <c r="D90" s="61"/>
    </row>
    <row r="91" spans="3:4" ht="12.95" customHeight="1" x14ac:dyDescent="0.2">
      <c r="C91" s="61"/>
      <c r="D91" s="61"/>
    </row>
    <row r="92" spans="3:4" ht="12.95" customHeight="1" x14ac:dyDescent="0.2">
      <c r="C92" s="61"/>
      <c r="D92" s="61"/>
    </row>
    <row r="93" spans="3:4" ht="12.95" customHeight="1" x14ac:dyDescent="0.2">
      <c r="C93" s="61"/>
      <c r="D93" s="61"/>
    </row>
    <row r="94" spans="3:4" ht="12.95" customHeight="1" x14ac:dyDescent="0.2">
      <c r="C94" s="61"/>
      <c r="D94" s="61"/>
    </row>
    <row r="95" spans="3:4" ht="12.95" customHeight="1" x14ac:dyDescent="0.2">
      <c r="C95" s="61"/>
      <c r="D95" s="61"/>
    </row>
    <row r="96" spans="3:4" ht="12.95" customHeight="1" x14ac:dyDescent="0.2">
      <c r="C96" s="61"/>
      <c r="D96" s="61"/>
    </row>
    <row r="97" spans="3:4" ht="12.95" customHeight="1" x14ac:dyDescent="0.2">
      <c r="C97" s="61"/>
      <c r="D97" s="61"/>
    </row>
    <row r="98" spans="3:4" ht="12.95" customHeight="1" x14ac:dyDescent="0.2">
      <c r="C98" s="61"/>
      <c r="D98" s="61"/>
    </row>
    <row r="99" spans="3:4" ht="12.95" customHeight="1" x14ac:dyDescent="0.2">
      <c r="C99" s="61"/>
      <c r="D99" s="61"/>
    </row>
    <row r="100" spans="3:4" ht="12.95" customHeight="1" x14ac:dyDescent="0.2">
      <c r="C100" s="61"/>
      <c r="D100" s="61"/>
    </row>
    <row r="101" spans="3:4" ht="12.95" customHeight="1" x14ac:dyDescent="0.2">
      <c r="C101" s="61"/>
      <c r="D101" s="61"/>
    </row>
    <row r="102" spans="3:4" ht="12.95" customHeight="1" x14ac:dyDescent="0.2">
      <c r="C102" s="61"/>
      <c r="D102" s="61"/>
    </row>
    <row r="103" spans="3:4" ht="12.95" customHeight="1" x14ac:dyDescent="0.2">
      <c r="C103" s="61"/>
      <c r="D103" s="61"/>
    </row>
    <row r="104" spans="3:4" ht="12.95" customHeight="1" x14ac:dyDescent="0.2">
      <c r="C104" s="61"/>
      <c r="D104" s="61"/>
    </row>
    <row r="105" spans="3:4" ht="12.95" customHeight="1" x14ac:dyDescent="0.2">
      <c r="C105" s="61"/>
      <c r="D105" s="61"/>
    </row>
    <row r="106" spans="3:4" ht="12.95" customHeight="1" x14ac:dyDescent="0.2">
      <c r="C106" s="61"/>
      <c r="D106" s="61"/>
    </row>
    <row r="107" spans="3:4" ht="12.95" customHeight="1" x14ac:dyDescent="0.2">
      <c r="C107" s="61"/>
      <c r="D107" s="61"/>
    </row>
    <row r="108" spans="3:4" ht="12.95" customHeight="1" x14ac:dyDescent="0.2">
      <c r="C108" s="61"/>
      <c r="D108" s="61"/>
    </row>
    <row r="109" spans="3:4" ht="12.95" customHeight="1" x14ac:dyDescent="0.2">
      <c r="C109" s="61"/>
      <c r="D109" s="61"/>
    </row>
    <row r="110" spans="3:4" ht="12.95" customHeight="1" x14ac:dyDescent="0.2">
      <c r="C110" s="61"/>
      <c r="D110" s="61"/>
    </row>
    <row r="111" spans="3:4" ht="12.95" customHeight="1" x14ac:dyDescent="0.2">
      <c r="C111" s="61"/>
      <c r="D111" s="61"/>
    </row>
    <row r="112" spans="3:4" ht="12.95" customHeight="1" x14ac:dyDescent="0.2">
      <c r="C112" s="61"/>
      <c r="D112" s="61"/>
    </row>
    <row r="113" spans="3:4" ht="12.95" customHeight="1" x14ac:dyDescent="0.2">
      <c r="C113" s="61"/>
      <c r="D113" s="61"/>
    </row>
    <row r="114" spans="3:4" ht="12.95" customHeight="1" x14ac:dyDescent="0.2">
      <c r="C114" s="61"/>
      <c r="D114" s="61"/>
    </row>
    <row r="115" spans="3:4" ht="12.95" customHeight="1" x14ac:dyDescent="0.2">
      <c r="C115" s="61"/>
      <c r="D115" s="61"/>
    </row>
    <row r="116" spans="3:4" ht="12.95" customHeight="1" x14ac:dyDescent="0.2">
      <c r="C116" s="61"/>
      <c r="D116" s="61"/>
    </row>
    <row r="117" spans="3:4" ht="12.95" customHeight="1" x14ac:dyDescent="0.2">
      <c r="C117" s="61"/>
      <c r="D117" s="61"/>
    </row>
    <row r="118" spans="3:4" ht="12.95" customHeight="1" x14ac:dyDescent="0.2">
      <c r="C118" s="61"/>
      <c r="D118" s="61"/>
    </row>
    <row r="119" spans="3:4" ht="12.95" customHeight="1" x14ac:dyDescent="0.2">
      <c r="C119" s="61"/>
      <c r="D119" s="61"/>
    </row>
    <row r="120" spans="3:4" ht="12.95" customHeight="1" x14ac:dyDescent="0.2">
      <c r="C120" s="61"/>
      <c r="D120" s="61"/>
    </row>
    <row r="121" spans="3:4" ht="12.95" customHeight="1" x14ac:dyDescent="0.2">
      <c r="C121" s="61"/>
      <c r="D121" s="61"/>
    </row>
    <row r="122" spans="3:4" ht="12.95" customHeight="1" x14ac:dyDescent="0.2">
      <c r="C122" s="61"/>
      <c r="D122" s="61"/>
    </row>
    <row r="123" spans="3:4" ht="12.95" customHeight="1" x14ac:dyDescent="0.2">
      <c r="C123" s="61"/>
      <c r="D123" s="61"/>
    </row>
    <row r="124" spans="3:4" ht="12.95" customHeight="1" x14ac:dyDescent="0.2">
      <c r="C124" s="61"/>
      <c r="D124" s="61"/>
    </row>
    <row r="125" spans="3:4" ht="12.95" customHeight="1" x14ac:dyDescent="0.2">
      <c r="C125" s="61"/>
      <c r="D125" s="61"/>
    </row>
    <row r="126" spans="3:4" ht="12.95" customHeight="1" x14ac:dyDescent="0.2">
      <c r="C126" s="61"/>
      <c r="D126" s="61"/>
    </row>
    <row r="127" spans="3:4" ht="12.95" customHeight="1" x14ac:dyDescent="0.2">
      <c r="C127" s="61"/>
      <c r="D127" s="61"/>
    </row>
    <row r="128" spans="3:4" ht="12.95" customHeight="1" x14ac:dyDescent="0.2">
      <c r="C128" s="61"/>
      <c r="D128" s="61"/>
    </row>
    <row r="129" spans="3:4" ht="12.95" customHeight="1" x14ac:dyDescent="0.2">
      <c r="C129" s="8"/>
      <c r="D129" s="8"/>
    </row>
    <row r="130" spans="3:4" ht="12.95" customHeight="1" x14ac:dyDescent="0.2">
      <c r="C130" s="8"/>
      <c r="D130" s="8"/>
    </row>
    <row r="131" spans="3:4" ht="12.95" customHeight="1" x14ac:dyDescent="0.2">
      <c r="C131" s="8"/>
      <c r="D131" s="8"/>
    </row>
    <row r="132" spans="3:4" ht="12.95" customHeight="1" x14ac:dyDescent="0.2">
      <c r="C132" s="8"/>
      <c r="D132" s="8"/>
    </row>
    <row r="133" spans="3:4" ht="12.95" customHeight="1" x14ac:dyDescent="0.2">
      <c r="C133" s="8"/>
      <c r="D133" s="8"/>
    </row>
    <row r="134" spans="3:4" ht="12.95" customHeight="1" x14ac:dyDescent="0.2">
      <c r="C134" s="8"/>
      <c r="D134" s="8"/>
    </row>
    <row r="135" spans="3:4" ht="12.95" customHeight="1" x14ac:dyDescent="0.2">
      <c r="C135" s="8"/>
      <c r="D135" s="8"/>
    </row>
    <row r="136" spans="3:4" ht="12.95" customHeight="1" x14ac:dyDescent="0.2">
      <c r="C136" s="8"/>
      <c r="D136" s="8"/>
    </row>
    <row r="137" spans="3:4" ht="12.95" customHeight="1" x14ac:dyDescent="0.2">
      <c r="C137" s="8"/>
      <c r="D137" s="8"/>
    </row>
    <row r="138" spans="3:4" ht="12.95" customHeight="1" x14ac:dyDescent="0.2">
      <c r="C138" s="8"/>
      <c r="D138" s="8"/>
    </row>
    <row r="139" spans="3:4" ht="12.95" customHeight="1" x14ac:dyDescent="0.2">
      <c r="C139" s="8"/>
      <c r="D139" s="8"/>
    </row>
    <row r="140" spans="3:4" ht="12.95" customHeight="1" x14ac:dyDescent="0.2">
      <c r="C140" s="8"/>
      <c r="D140" s="8"/>
    </row>
    <row r="141" spans="3:4" ht="12.95" customHeight="1" x14ac:dyDescent="0.2">
      <c r="C141" s="8"/>
      <c r="D141" s="8"/>
    </row>
    <row r="142" spans="3:4" ht="12.95" customHeight="1" x14ac:dyDescent="0.2">
      <c r="C142" s="8"/>
      <c r="D142" s="8"/>
    </row>
    <row r="143" spans="3:4" ht="12.95" customHeight="1" x14ac:dyDescent="0.2">
      <c r="C143" s="8"/>
      <c r="D143" s="8"/>
    </row>
    <row r="144" spans="3:4" ht="12.95" customHeight="1" x14ac:dyDescent="0.2">
      <c r="C144" s="8"/>
      <c r="D144" s="8"/>
    </row>
    <row r="145" spans="3:4" ht="12.95" customHeight="1" x14ac:dyDescent="0.2">
      <c r="C145" s="8"/>
      <c r="D145" s="8"/>
    </row>
    <row r="146" spans="3:4" ht="12.95" customHeight="1" x14ac:dyDescent="0.2">
      <c r="C146" s="8"/>
      <c r="D146" s="8"/>
    </row>
    <row r="147" spans="3:4" ht="12.95" customHeight="1" x14ac:dyDescent="0.2">
      <c r="C147" s="8"/>
      <c r="D147" s="8"/>
    </row>
    <row r="148" spans="3:4" ht="12.95" customHeight="1" x14ac:dyDescent="0.2">
      <c r="C148" s="8"/>
      <c r="D148" s="8"/>
    </row>
    <row r="149" spans="3:4" ht="12.95" customHeight="1" x14ac:dyDescent="0.2">
      <c r="C149" s="8"/>
      <c r="D149" s="8"/>
    </row>
    <row r="150" spans="3:4" ht="12.95" customHeight="1" x14ac:dyDescent="0.2">
      <c r="C150" s="8"/>
      <c r="D150" s="8"/>
    </row>
    <row r="151" spans="3:4" ht="12.95" customHeight="1" x14ac:dyDescent="0.2">
      <c r="C151" s="8"/>
      <c r="D151" s="8"/>
    </row>
    <row r="152" spans="3:4" ht="12.95" customHeight="1" x14ac:dyDescent="0.2">
      <c r="C152" s="8"/>
      <c r="D152" s="8"/>
    </row>
    <row r="153" spans="3:4" ht="12.95" customHeight="1" x14ac:dyDescent="0.2">
      <c r="C153" s="8"/>
      <c r="D153" s="8"/>
    </row>
    <row r="154" spans="3:4" ht="12.95" customHeight="1" x14ac:dyDescent="0.2">
      <c r="C154" s="8"/>
      <c r="D154" s="8"/>
    </row>
    <row r="155" spans="3:4" ht="12.95" customHeight="1" x14ac:dyDescent="0.2">
      <c r="C155" s="8"/>
      <c r="D155" s="8"/>
    </row>
    <row r="156" spans="3:4" ht="12.95" customHeight="1" x14ac:dyDescent="0.2">
      <c r="C156" s="8"/>
      <c r="D156" s="8"/>
    </row>
    <row r="157" spans="3:4" ht="12.95" customHeight="1" x14ac:dyDescent="0.2">
      <c r="C157" s="8"/>
      <c r="D157" s="8"/>
    </row>
    <row r="158" spans="3:4" ht="12.95" customHeight="1" x14ac:dyDescent="0.2">
      <c r="C158" s="8"/>
      <c r="D158" s="8"/>
    </row>
    <row r="159" spans="3:4" ht="12.95" customHeight="1" x14ac:dyDescent="0.2">
      <c r="C159" s="8"/>
      <c r="D159" s="8"/>
    </row>
    <row r="160" spans="3:4" ht="12.95" customHeight="1" x14ac:dyDescent="0.2">
      <c r="C160" s="8"/>
      <c r="D160" s="8"/>
    </row>
    <row r="161" spans="3:4" ht="12.95" customHeight="1" x14ac:dyDescent="0.2">
      <c r="C161" s="8"/>
      <c r="D161" s="8"/>
    </row>
    <row r="162" spans="3:4" ht="12.95" customHeight="1" x14ac:dyDescent="0.2">
      <c r="C162" s="8"/>
      <c r="D162" s="8"/>
    </row>
    <row r="163" spans="3:4" ht="12.95" customHeight="1" x14ac:dyDescent="0.2">
      <c r="C163" s="8"/>
      <c r="D163" s="8"/>
    </row>
    <row r="164" spans="3:4" ht="12.95" customHeight="1" x14ac:dyDescent="0.2">
      <c r="C164" s="8"/>
      <c r="D164" s="8"/>
    </row>
    <row r="165" spans="3:4" ht="12.95" customHeight="1" x14ac:dyDescent="0.2">
      <c r="C165" s="8"/>
      <c r="D165" s="8"/>
    </row>
    <row r="166" spans="3:4" ht="12.95" customHeight="1" x14ac:dyDescent="0.2">
      <c r="C166" s="8"/>
      <c r="D166" s="8"/>
    </row>
    <row r="167" spans="3:4" ht="12.95" customHeight="1" x14ac:dyDescent="0.2">
      <c r="C167" s="8"/>
      <c r="D167" s="8"/>
    </row>
    <row r="168" spans="3:4" ht="12.95" customHeight="1" x14ac:dyDescent="0.2">
      <c r="C168" s="8"/>
      <c r="D168" s="8"/>
    </row>
    <row r="169" spans="3:4" ht="12.95" customHeight="1" x14ac:dyDescent="0.2">
      <c r="C169" s="8"/>
      <c r="D169" s="8"/>
    </row>
    <row r="170" spans="3:4" ht="12.95" customHeight="1" x14ac:dyDescent="0.2">
      <c r="C170" s="8"/>
      <c r="D170" s="8"/>
    </row>
    <row r="171" spans="3:4" ht="12.95" customHeight="1" x14ac:dyDescent="0.2">
      <c r="C171" s="8"/>
      <c r="D171" s="8"/>
    </row>
    <row r="172" spans="3:4" ht="12.95" customHeight="1" x14ac:dyDescent="0.2">
      <c r="C172" s="8"/>
      <c r="D172" s="8"/>
    </row>
    <row r="173" spans="3:4" ht="12.95" customHeight="1" x14ac:dyDescent="0.2">
      <c r="C173" s="8"/>
      <c r="D173" s="8"/>
    </row>
    <row r="174" spans="3:4" ht="12.95" customHeight="1" x14ac:dyDescent="0.2">
      <c r="C174" s="8"/>
      <c r="D174" s="8"/>
    </row>
    <row r="175" spans="3:4" ht="12.95" customHeight="1" x14ac:dyDescent="0.2">
      <c r="C175" s="8"/>
      <c r="D175" s="8"/>
    </row>
    <row r="176" spans="3:4" ht="12.95" customHeight="1" x14ac:dyDescent="0.2">
      <c r="C176" s="8"/>
      <c r="D176" s="8"/>
    </row>
    <row r="177" spans="3:4" ht="12.95" customHeight="1" x14ac:dyDescent="0.2">
      <c r="C177" s="8"/>
      <c r="D177" s="8"/>
    </row>
    <row r="178" spans="3:4" ht="12.95" customHeight="1" x14ac:dyDescent="0.2">
      <c r="C178" s="8"/>
      <c r="D178" s="8"/>
    </row>
    <row r="179" spans="3:4" ht="12.95" customHeight="1" x14ac:dyDescent="0.2">
      <c r="C179" s="8"/>
      <c r="D179" s="8"/>
    </row>
    <row r="180" spans="3:4" ht="12.95" customHeight="1" x14ac:dyDescent="0.2">
      <c r="C180" s="8"/>
      <c r="D180" s="8"/>
    </row>
    <row r="181" spans="3:4" ht="12.95" customHeight="1" x14ac:dyDescent="0.2">
      <c r="C181" s="8"/>
      <c r="D181" s="8"/>
    </row>
    <row r="182" spans="3:4" ht="12.95" customHeight="1" x14ac:dyDescent="0.2">
      <c r="C182" s="8"/>
      <c r="D182" s="8"/>
    </row>
    <row r="183" spans="3:4" ht="12.95" customHeight="1" x14ac:dyDescent="0.2">
      <c r="C183" s="8"/>
      <c r="D183" s="8"/>
    </row>
    <row r="184" spans="3:4" ht="12.95" customHeight="1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</sheetData>
  <sortState xmlns:xlrd2="http://schemas.microsoft.com/office/spreadsheetml/2017/richdata2" ref="A21:R48">
    <sortCondition ref="C21:C48"/>
  </sortState>
  <phoneticPr fontId="8" type="noConversion"/>
  <hyperlinks>
    <hyperlink ref="H64152" r:id="rId1" display="http://vsolj.cetus-net.org/bulletin.html" xr:uid="{00000000-0004-0000-0000-000000000000}"/>
    <hyperlink ref="H64145" r:id="rId2" display="https://www.aavso.org/ejaavso" xr:uid="{00000000-0004-0000-0000-000001000000}"/>
    <hyperlink ref="I64152" r:id="rId3" display="http://vsolj.cetus-net.org/bulletin.html" xr:uid="{00000000-0004-0000-0000-000002000000}"/>
    <hyperlink ref="AQ57803" r:id="rId4" display="http://cdsbib.u-strasbg.fr/cgi-bin/cdsbib?1990RMxAA..21..381G" xr:uid="{00000000-0004-0000-0000-000003000000}"/>
    <hyperlink ref="H64149" r:id="rId5" display="https://www.aavso.org/ejaavso" xr:uid="{00000000-0004-0000-0000-000004000000}"/>
    <hyperlink ref="AP5167" r:id="rId6" display="http://cdsbib.u-strasbg.fr/cgi-bin/cdsbib?1990RMxAA..21..381G" xr:uid="{00000000-0004-0000-0000-000005000000}"/>
    <hyperlink ref="AP5170" r:id="rId7" display="http://cdsbib.u-strasbg.fr/cgi-bin/cdsbib?1990RMxAA..21..381G" xr:uid="{00000000-0004-0000-0000-000006000000}"/>
    <hyperlink ref="AP5168" r:id="rId8" display="http://cdsbib.u-strasbg.fr/cgi-bin/cdsbib?1990RMxAA..21..381G" xr:uid="{00000000-0004-0000-0000-000007000000}"/>
    <hyperlink ref="AP5152" r:id="rId9" display="http://cdsbib.u-strasbg.fr/cgi-bin/cdsbib?1990RMxAA..21..381G" xr:uid="{00000000-0004-0000-0000-000008000000}"/>
    <hyperlink ref="AQ5381" r:id="rId10" display="http://cdsbib.u-strasbg.fr/cgi-bin/cdsbib?1990RMxAA..21..381G" xr:uid="{00000000-0004-0000-0000-000009000000}"/>
    <hyperlink ref="AQ5385" r:id="rId11" display="http://cdsbib.u-strasbg.fr/cgi-bin/cdsbib?1990RMxAA..21..381G" xr:uid="{00000000-0004-0000-0000-00000A000000}"/>
    <hyperlink ref="AQ65065" r:id="rId12" display="http://cdsbib.u-strasbg.fr/cgi-bin/cdsbib?1990RMxAA..21..381G" xr:uid="{00000000-0004-0000-0000-00000B000000}"/>
    <hyperlink ref="I2273" r:id="rId13" display="http://vsolj.cetus-net.org/bulletin.html" xr:uid="{00000000-0004-0000-0000-00000C000000}"/>
    <hyperlink ref="H2273" r:id="rId14" display="http://vsolj.cetus-net.org/bulletin.html" xr:uid="{00000000-0004-0000-0000-00000D000000}"/>
    <hyperlink ref="AQ190" r:id="rId15" display="http://cdsbib.u-strasbg.fr/cgi-bin/cdsbib?1990RMxAA..21..381G" xr:uid="{00000000-0004-0000-0000-00000E000000}"/>
    <hyperlink ref="AQ189" r:id="rId16" display="http://cdsbib.u-strasbg.fr/cgi-bin/cdsbib?1990RMxAA..21..381G" xr:uid="{00000000-0004-0000-0000-00000F000000}"/>
    <hyperlink ref="AP3443" r:id="rId17" display="http://cdsbib.u-strasbg.fr/cgi-bin/cdsbib?1990RMxAA..21..381G" xr:uid="{00000000-0004-0000-0000-000010000000}"/>
    <hyperlink ref="AP3461" r:id="rId18" display="http://cdsbib.u-strasbg.fr/cgi-bin/cdsbib?1990RMxAA..21..381G" xr:uid="{00000000-0004-0000-0000-000011000000}"/>
    <hyperlink ref="AP3462" r:id="rId19" display="http://cdsbib.u-strasbg.fr/cgi-bin/cdsbib?1990RMxAA..21..381G" xr:uid="{00000000-0004-0000-0000-000012000000}"/>
    <hyperlink ref="AP3458" r:id="rId20" display="http://cdsbib.u-strasbg.fr/cgi-bin/cdsbib?1990RMxAA..21..381G" xr:uid="{00000000-0004-0000-0000-000013000000}"/>
  </hyperlinks>
  <pageMargins left="0.75" right="0.75" top="1" bottom="1" header="0.5" footer="0.5"/>
  <pageSetup paperSize="9" orientation="portrait" horizontalDpi="0" verticalDpi="0" r:id="rId21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EAE4E-1FD9-4DAC-BA3A-C701CF0D9169}">
  <dimension ref="A1:U6924"/>
  <sheetViews>
    <sheetView workbookViewId="0">
      <pane xSplit="13" ySplit="22" topLeftCell="N32" activePane="bottomRight" state="frozen"/>
      <selection pane="topRight" activeCell="N1" sqref="N1"/>
      <selection pane="bottomLeft" activeCell="A23" sqref="A23"/>
      <selection pane="bottomRight" activeCell="L44" sqref="L44:L47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5.71093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  <col min="21" max="21" width="15.140625" customWidth="1"/>
  </cols>
  <sheetData>
    <row r="1" spans="1:21" ht="20.25" x14ac:dyDescent="0.3">
      <c r="A1" s="1" t="s">
        <v>47</v>
      </c>
      <c r="F1" s="38" t="s">
        <v>41</v>
      </c>
      <c r="G1" s="31">
        <v>0</v>
      </c>
      <c r="H1" s="32"/>
      <c r="I1" s="39" t="s">
        <v>42</v>
      </c>
      <c r="J1" s="40" t="s">
        <v>41</v>
      </c>
      <c r="K1" s="41">
        <v>21.515350000000002</v>
      </c>
      <c r="L1" s="34">
        <v>-42.2224</v>
      </c>
      <c r="M1" s="35">
        <v>44463.803999999996</v>
      </c>
      <c r="N1" s="35">
        <v>0.48344549999999997</v>
      </c>
      <c r="O1" s="33" t="s">
        <v>43</v>
      </c>
      <c r="P1" s="34">
        <v>9.5</v>
      </c>
      <c r="Q1" s="34">
        <v>9.8000000000000007</v>
      </c>
      <c r="R1" s="42" t="s">
        <v>44</v>
      </c>
      <c r="S1" s="33" t="s">
        <v>45</v>
      </c>
      <c r="T1" s="50" t="s">
        <v>46</v>
      </c>
      <c r="U1" s="51" t="s">
        <v>56</v>
      </c>
    </row>
    <row r="2" spans="1:21" ht="12.95" customHeight="1" x14ac:dyDescent="0.2">
      <c r="A2" t="s">
        <v>25</v>
      </c>
      <c r="B2" t="s">
        <v>43</v>
      </c>
      <c r="C2" s="30"/>
      <c r="D2" s="3"/>
      <c r="U2" s="52" t="s">
        <v>53</v>
      </c>
    </row>
    <row r="3" spans="1:21" ht="12.95" customHeight="1" thickBot="1" x14ac:dyDescent="0.25">
      <c r="U3" s="67" t="s">
        <v>63</v>
      </c>
    </row>
    <row r="4" spans="1:21" ht="12.95" customHeight="1" thickTop="1" thickBot="1" x14ac:dyDescent="0.25">
      <c r="A4" s="5" t="s">
        <v>2</v>
      </c>
      <c r="C4" s="27">
        <v>44463.803999999996</v>
      </c>
      <c r="D4" s="28">
        <v>0.48344549999999997</v>
      </c>
      <c r="E4" s="43" t="s">
        <v>48</v>
      </c>
      <c r="U4" s="52"/>
    </row>
    <row r="5" spans="1:21" ht="12.95" customHeight="1" thickTop="1" x14ac:dyDescent="0.2">
      <c r="A5" s="9" t="s">
        <v>29</v>
      </c>
      <c r="B5" s="10"/>
      <c r="C5" s="11">
        <v>-9.5</v>
      </c>
      <c r="D5" s="10" t="s">
        <v>30</v>
      </c>
      <c r="E5" s="10"/>
      <c r="U5" s="53"/>
    </row>
    <row r="6" spans="1:21" ht="12.95" customHeight="1" x14ac:dyDescent="0.2">
      <c r="A6" s="5" t="s">
        <v>3</v>
      </c>
    </row>
    <row r="7" spans="1:21" ht="12.95" customHeight="1" x14ac:dyDescent="0.2">
      <c r="A7" t="s">
        <v>4</v>
      </c>
      <c r="C7" s="8">
        <f>+C4</f>
        <v>44463.803999999996</v>
      </c>
      <c r="D7" s="29" t="s">
        <v>49</v>
      </c>
    </row>
    <row r="8" spans="1:21" ht="12.95" customHeight="1" x14ac:dyDescent="0.2">
      <c r="A8" t="s">
        <v>5</v>
      </c>
      <c r="C8" s="8">
        <f>D4</f>
        <v>0.48344549999999997</v>
      </c>
      <c r="D8" s="29" t="s">
        <v>49</v>
      </c>
      <c r="E8" t="s">
        <v>60</v>
      </c>
    </row>
    <row r="9" spans="1:21" ht="12.95" customHeight="1" x14ac:dyDescent="0.2">
      <c r="A9" s="24" t="s">
        <v>33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21" ht="12.95" customHeight="1" thickBot="1" x14ac:dyDescent="0.25">
      <c r="A10" s="10"/>
      <c r="B10" s="10"/>
      <c r="C10" s="4" t="s">
        <v>21</v>
      </c>
      <c r="D10" s="4" t="s">
        <v>22</v>
      </c>
      <c r="E10" s="10"/>
    </row>
    <row r="11" spans="1:21" ht="12.95" customHeight="1" x14ac:dyDescent="0.2">
      <c r="A11" s="10" t="s">
        <v>17</v>
      </c>
      <c r="B11" s="10"/>
      <c r="C11" s="21">
        <f ca="1">INTERCEPT(INDIRECT($E$9):G976,INDIRECT($D$9):F976)</f>
        <v>4.0598480417855944E-2</v>
      </c>
      <c r="D11" s="3"/>
      <c r="E11" s="10"/>
    </row>
    <row r="12" spans="1:21" ht="12.95" customHeight="1" x14ac:dyDescent="0.2">
      <c r="A12" s="10" t="s">
        <v>18</v>
      </c>
      <c r="B12" s="10"/>
      <c r="C12" s="21">
        <f ca="1">SLOPE(INDIRECT($E$9):G976,INDIRECT($D$9):F976)</f>
        <v>-3.0201664636249357E-6</v>
      </c>
      <c r="D12" s="3"/>
      <c r="E12" s="10"/>
    </row>
    <row r="13" spans="1:21" ht="12.95" customHeight="1" x14ac:dyDescent="0.2">
      <c r="A13" s="10" t="s">
        <v>20</v>
      </c>
      <c r="B13" s="10"/>
      <c r="C13" s="3" t="s">
        <v>15</v>
      </c>
    </row>
    <row r="14" spans="1:21" ht="12.95" customHeight="1" x14ac:dyDescent="0.2">
      <c r="A14" s="10"/>
      <c r="B14" s="10"/>
      <c r="C14" s="10"/>
    </row>
    <row r="15" spans="1:21" ht="12.95" customHeight="1" x14ac:dyDescent="0.2">
      <c r="A15" s="12" t="s">
        <v>19</v>
      </c>
      <c r="B15" s="10"/>
      <c r="C15" s="13">
        <f ca="1">(C7+C11)+(C8+C12)*INT(MAX(F21:F3517))</f>
        <v>60231.804520731035</v>
      </c>
      <c r="E15" s="14" t="s">
        <v>34</v>
      </c>
      <c r="F15" s="36">
        <v>1</v>
      </c>
    </row>
    <row r="16" spans="1:21" ht="12.95" customHeight="1" x14ac:dyDescent="0.2">
      <c r="A16" s="16" t="s">
        <v>6</v>
      </c>
      <c r="B16" s="10"/>
      <c r="C16" s="17">
        <f ca="1">+C8+C12</f>
        <v>0.48344247983353633</v>
      </c>
      <c r="E16" s="14" t="s">
        <v>31</v>
      </c>
      <c r="F16" s="37">
        <f ca="1">NOW()+15018.5+$C$5/24</f>
        <v>60325.738674305554</v>
      </c>
    </row>
    <row r="17" spans="1:21" ht="12.95" customHeight="1" thickBot="1" x14ac:dyDescent="0.25">
      <c r="A17" s="14" t="s">
        <v>28</v>
      </c>
      <c r="B17" s="10"/>
      <c r="C17" s="10">
        <f>COUNT(C21:C2175)</f>
        <v>29</v>
      </c>
      <c r="E17" s="14" t="s">
        <v>35</v>
      </c>
      <c r="F17" s="15">
        <f ca="1">ROUND(2*(F16-$C$7)/$C$8,0)/2+F15</f>
        <v>32811</v>
      </c>
    </row>
    <row r="18" spans="1:21" ht="12.95" customHeight="1" thickTop="1" thickBot="1" x14ac:dyDescent="0.25">
      <c r="A18" s="16" t="s">
        <v>7</v>
      </c>
      <c r="B18" s="10"/>
      <c r="C18" s="19">
        <f ca="1">+C15</f>
        <v>60231.804520731035</v>
      </c>
      <c r="D18" s="20">
        <f ca="1">+C16</f>
        <v>0.48344247983353633</v>
      </c>
      <c r="E18" s="14" t="s">
        <v>36</v>
      </c>
      <c r="F18" s="23">
        <f ca="1">ROUND(2*(F16-$C$15)/$C$16,0)/2+F15</f>
        <v>195.5</v>
      </c>
    </row>
    <row r="19" spans="1:21" ht="12.95" customHeight="1" thickTop="1" x14ac:dyDescent="0.2">
      <c r="E19" s="14" t="s">
        <v>32</v>
      </c>
      <c r="F19" s="18">
        <f ca="1">+$C$15+$C$16*F18-15018.5-$C$5/24</f>
        <v>45308.213358871828</v>
      </c>
    </row>
    <row r="20" spans="1:21" ht="12.95" customHeight="1" thickBot="1" x14ac:dyDescent="0.25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54</v>
      </c>
      <c r="M20" s="7" t="s">
        <v>26</v>
      </c>
      <c r="N20" s="7" t="s">
        <v>27</v>
      </c>
      <c r="O20" s="7" t="s">
        <v>24</v>
      </c>
      <c r="P20" s="6" t="s">
        <v>23</v>
      </c>
      <c r="Q20" s="4" t="s">
        <v>16</v>
      </c>
      <c r="U20" s="26" t="s">
        <v>55</v>
      </c>
    </row>
    <row r="21" spans="1:21" ht="12.95" customHeight="1" x14ac:dyDescent="0.2">
      <c r="A21" t="s">
        <v>49</v>
      </c>
      <c r="C21" s="61">
        <v>44463.803999999996</v>
      </c>
      <c r="D21" s="61" t="s">
        <v>15</v>
      </c>
      <c r="E21">
        <f t="shared" ref="E21:E42" si="0">+(C21-C$7)/C$8</f>
        <v>0</v>
      </c>
      <c r="F21">
        <f t="shared" ref="F21:F42" si="1">ROUND(2*E21,0)/2</f>
        <v>0</v>
      </c>
      <c r="G21">
        <f t="shared" ref="G21:G42" si="2">+C21-(C$7+F21*C$8)</f>
        <v>0</v>
      </c>
      <c r="I21">
        <f>+G21</f>
        <v>0</v>
      </c>
      <c r="O21" s="54">
        <f t="shared" ref="O21:O42" ca="1" si="3">+C$11+C$12*$F21</f>
        <v>4.0598480417855944E-2</v>
      </c>
      <c r="Q21" s="2">
        <f t="shared" ref="Q21:Q42" si="4">+C21-15018.5</f>
        <v>29445.303999999996</v>
      </c>
    </row>
    <row r="22" spans="1:21" ht="12.95" customHeight="1" x14ac:dyDescent="0.2">
      <c r="A22" s="55" t="s">
        <v>53</v>
      </c>
      <c r="B22" s="55" t="s">
        <v>57</v>
      </c>
      <c r="C22" s="62">
        <v>58337.832088000003</v>
      </c>
      <c r="D22" s="62">
        <v>6.0800000000000003E-4</v>
      </c>
      <c r="E22">
        <f t="shared" si="0"/>
        <v>28698.225731752613</v>
      </c>
      <c r="F22">
        <f t="shared" si="1"/>
        <v>28698</v>
      </c>
      <c r="G22">
        <f t="shared" si="2"/>
        <v>0.10912900001130765</v>
      </c>
      <c r="L22">
        <f>+G22</f>
        <v>0.10912900001130765</v>
      </c>
      <c r="O22" s="54">
        <f t="shared" ca="1" si="3"/>
        <v>-4.6074256755252459E-2</v>
      </c>
      <c r="Q22" s="2">
        <f t="shared" si="4"/>
        <v>43319.332088000003</v>
      </c>
    </row>
    <row r="23" spans="1:21" ht="12.95" customHeight="1" x14ac:dyDescent="0.2">
      <c r="A23" s="55" t="s">
        <v>53</v>
      </c>
      <c r="B23" s="55" t="s">
        <v>58</v>
      </c>
      <c r="C23" s="62">
        <v>58338.074331000003</v>
      </c>
      <c r="D23" s="62">
        <v>8.4800000000000001E-4</v>
      </c>
      <c r="E23">
        <f t="shared" si="0"/>
        <v>28698.726807882187</v>
      </c>
      <c r="F23">
        <f t="shared" si="1"/>
        <v>28698.5</v>
      </c>
      <c r="G23">
        <f t="shared" si="2"/>
        <v>0.10964925000735093</v>
      </c>
      <c r="L23">
        <f>+G23</f>
        <v>0.10964925000735093</v>
      </c>
      <c r="O23" s="54">
        <f t="shared" ca="1" si="3"/>
        <v>-4.6075766838484279E-2</v>
      </c>
      <c r="Q23" s="2">
        <f t="shared" si="4"/>
        <v>43319.574331000003</v>
      </c>
    </row>
    <row r="24" spans="1:21" ht="12.95" customHeight="1" x14ac:dyDescent="0.2">
      <c r="A24" s="55" t="s">
        <v>53</v>
      </c>
      <c r="B24" s="55" t="s">
        <v>57</v>
      </c>
      <c r="C24" s="62">
        <v>58352.819882999996</v>
      </c>
      <c r="D24" s="62">
        <v>5.0000000000000001E-4</v>
      </c>
      <c r="E24">
        <f t="shared" si="0"/>
        <v>28729.227768176559</v>
      </c>
      <c r="F24">
        <f t="shared" si="1"/>
        <v>28729</v>
      </c>
      <c r="G24">
        <f t="shared" si="2"/>
        <v>0.11011349999898812</v>
      </c>
      <c r="L24">
        <f>+G24</f>
        <v>0.11011349999898812</v>
      </c>
      <c r="O24" s="54">
        <f t="shared" ca="1" si="3"/>
        <v>-4.6167881915624841E-2</v>
      </c>
      <c r="Q24" s="2">
        <f t="shared" si="4"/>
        <v>43334.319882999996</v>
      </c>
    </row>
    <row r="25" spans="1:21" ht="12.95" customHeight="1" x14ac:dyDescent="0.2">
      <c r="A25" s="55" t="s">
        <v>53</v>
      </c>
      <c r="B25" s="55" t="s">
        <v>58</v>
      </c>
      <c r="C25" s="62">
        <v>58353.062345999999</v>
      </c>
      <c r="D25" s="62">
        <v>8.1700000000000002E-4</v>
      </c>
      <c r="E25">
        <f t="shared" si="0"/>
        <v>28729.729299372946</v>
      </c>
      <c r="F25">
        <f t="shared" si="1"/>
        <v>28729.5</v>
      </c>
      <c r="G25">
        <f t="shared" si="2"/>
        <v>0.11085375000402564</v>
      </c>
      <c r="L25">
        <f>+G25</f>
        <v>0.11085375000402564</v>
      </c>
      <c r="O25" s="54">
        <f t="shared" ca="1" si="3"/>
        <v>-4.6169391998856647E-2</v>
      </c>
      <c r="Q25" s="2">
        <f t="shared" si="4"/>
        <v>43334.562345999999</v>
      </c>
    </row>
    <row r="26" spans="1:21" ht="12.95" customHeight="1" x14ac:dyDescent="0.2">
      <c r="A26" s="44" t="s">
        <v>0</v>
      </c>
      <c r="B26" s="45" t="s">
        <v>1</v>
      </c>
      <c r="C26" s="63">
        <v>58362.981299999999</v>
      </c>
      <c r="D26" s="63">
        <v>3.8E-3</v>
      </c>
      <c r="E26">
        <f t="shared" si="0"/>
        <v>28750.246511757796</v>
      </c>
      <c r="F26">
        <f t="shared" si="1"/>
        <v>28750</v>
      </c>
      <c r="G26">
        <f t="shared" si="2"/>
        <v>0.11917499999981374</v>
      </c>
      <c r="K26">
        <f>+G26</f>
        <v>0.11917499999981374</v>
      </c>
      <c r="O26" s="54">
        <f t="shared" ca="1" si="3"/>
        <v>-4.6231305411360953E-2</v>
      </c>
      <c r="Q26" s="2">
        <f t="shared" si="4"/>
        <v>43344.481299999999</v>
      </c>
    </row>
    <row r="27" spans="1:21" ht="12.95" customHeight="1" x14ac:dyDescent="0.2">
      <c r="A27" s="44" t="s">
        <v>0</v>
      </c>
      <c r="B27" s="45" t="s">
        <v>1</v>
      </c>
      <c r="C27" s="63">
        <v>58376.998399999997</v>
      </c>
      <c r="D27" s="63">
        <v>2.5999999999999999E-3</v>
      </c>
      <c r="E27">
        <f t="shared" si="0"/>
        <v>28779.240679662962</v>
      </c>
      <c r="F27">
        <f t="shared" si="1"/>
        <v>28779</v>
      </c>
      <c r="G27">
        <f t="shared" si="2"/>
        <v>0.1163555000021006</v>
      </c>
      <c r="K27">
        <f>+G27</f>
        <v>0.1163555000021006</v>
      </c>
      <c r="O27" s="54">
        <f t="shared" ca="1" si="3"/>
        <v>-4.6318890238806081E-2</v>
      </c>
      <c r="Q27" s="2">
        <f t="shared" si="4"/>
        <v>43358.498399999997</v>
      </c>
    </row>
    <row r="28" spans="1:21" ht="12.95" customHeight="1" x14ac:dyDescent="0.2">
      <c r="A28" s="48" t="s">
        <v>52</v>
      </c>
      <c r="B28" s="49" t="s">
        <v>1</v>
      </c>
      <c r="C28" s="64">
        <v>58678.200980000198</v>
      </c>
      <c r="D28" s="64">
        <v>3.1E-4</v>
      </c>
      <c r="E28">
        <f t="shared" si="0"/>
        <v>29402.27384472542</v>
      </c>
      <c r="F28">
        <f t="shared" si="1"/>
        <v>29402.5</v>
      </c>
      <c r="G28">
        <f t="shared" si="2"/>
        <v>-0.10933374979504151</v>
      </c>
      <c r="K28">
        <f>+G28</f>
        <v>-0.10933374979504151</v>
      </c>
      <c r="O28" s="54">
        <f t="shared" ca="1" si="3"/>
        <v>-4.8201964028876228E-2</v>
      </c>
      <c r="Q28" s="2">
        <f t="shared" si="4"/>
        <v>43659.700980000198</v>
      </c>
    </row>
    <row r="29" spans="1:21" ht="12.95" customHeight="1" x14ac:dyDescent="0.2">
      <c r="A29" s="48" t="s">
        <v>52</v>
      </c>
      <c r="B29" s="49" t="s">
        <v>1</v>
      </c>
      <c r="C29" s="64">
        <v>58727.996199999936</v>
      </c>
      <c r="D29" s="64">
        <v>1.1000000000000001E-3</v>
      </c>
      <c r="E29">
        <f t="shared" si="0"/>
        <v>29505.274534564785</v>
      </c>
      <c r="F29">
        <f t="shared" si="1"/>
        <v>29505.5</v>
      </c>
      <c r="G29">
        <f t="shared" si="2"/>
        <v>-0.10900025005685166</v>
      </c>
      <c r="K29">
        <f>+G29</f>
        <v>-0.10900025005685166</v>
      </c>
      <c r="O29" s="54">
        <f t="shared" ca="1" si="3"/>
        <v>-4.8513041174629602E-2</v>
      </c>
      <c r="Q29" s="2">
        <f t="shared" si="4"/>
        <v>43709.496199999936</v>
      </c>
    </row>
    <row r="30" spans="1:21" ht="12.95" customHeight="1" x14ac:dyDescent="0.2">
      <c r="A30" s="48" t="s">
        <v>52</v>
      </c>
      <c r="B30" s="49" t="s">
        <v>51</v>
      </c>
      <c r="C30" s="64">
        <v>58730.175210000016</v>
      </c>
      <c r="D30" s="64">
        <v>5.1999999999999995E-4</v>
      </c>
      <c r="E30">
        <f t="shared" si="0"/>
        <v>29509.781785123701</v>
      </c>
      <c r="F30">
        <f t="shared" si="1"/>
        <v>29510</v>
      </c>
      <c r="G30">
        <f t="shared" si="2"/>
        <v>-0.10549499998160172</v>
      </c>
      <c r="K30">
        <f>+G30</f>
        <v>-0.10549499998160172</v>
      </c>
      <c r="O30" s="54">
        <f t="shared" ca="1" si="3"/>
        <v>-4.8526631923715903E-2</v>
      </c>
      <c r="Q30" s="2">
        <f t="shared" si="4"/>
        <v>43711.675210000016</v>
      </c>
    </row>
    <row r="31" spans="1:21" ht="12.95" customHeight="1" x14ac:dyDescent="0.2">
      <c r="A31" s="55" t="s">
        <v>53</v>
      </c>
      <c r="B31" s="55" t="s">
        <v>57</v>
      </c>
      <c r="C31" s="62">
        <v>59062.068981999997</v>
      </c>
      <c r="D31" s="62">
        <v>6.5200000000000002E-4</v>
      </c>
      <c r="E31">
        <f t="shared" si="0"/>
        <v>30196.299235384344</v>
      </c>
      <c r="F31">
        <f t="shared" si="1"/>
        <v>30196.5</v>
      </c>
      <c r="G31">
        <f t="shared" si="2"/>
        <v>-9.705874999781372E-2</v>
      </c>
      <c r="L31">
        <f>+G31</f>
        <v>-9.705874999781372E-2</v>
      </c>
      <c r="O31" s="54">
        <f t="shared" ca="1" si="3"/>
        <v>-5.0599976200994427E-2</v>
      </c>
      <c r="Q31" s="2">
        <f t="shared" si="4"/>
        <v>44043.568981999997</v>
      </c>
    </row>
    <row r="32" spans="1:21" ht="12.95" customHeight="1" x14ac:dyDescent="0.2">
      <c r="A32" s="55" t="s">
        <v>53</v>
      </c>
      <c r="B32" s="55" t="s">
        <v>58</v>
      </c>
      <c r="C32" s="62">
        <v>59062.312267000001</v>
      </c>
      <c r="D32" s="62">
        <v>7.8399999999999997E-4</v>
      </c>
      <c r="E32">
        <f t="shared" si="0"/>
        <v>30196.802466875801</v>
      </c>
      <c r="F32">
        <f t="shared" si="1"/>
        <v>30197</v>
      </c>
      <c r="G32">
        <f t="shared" si="2"/>
        <v>-9.5496499998262152E-2</v>
      </c>
      <c r="L32">
        <f>+G32</f>
        <v>-9.5496499998262152E-2</v>
      </c>
      <c r="O32" s="54">
        <f t="shared" ca="1" si="3"/>
        <v>-5.0601486284226234E-2</v>
      </c>
      <c r="Q32" s="2">
        <f t="shared" si="4"/>
        <v>44043.812267000001</v>
      </c>
    </row>
    <row r="33" spans="1:17" ht="12.95" customHeight="1" x14ac:dyDescent="0.2">
      <c r="A33" s="55" t="s">
        <v>53</v>
      </c>
      <c r="B33" s="55" t="s">
        <v>58</v>
      </c>
      <c r="C33" s="62">
        <v>59062.312267000001</v>
      </c>
      <c r="D33" s="62">
        <v>7.8399999999999997E-4</v>
      </c>
      <c r="E33">
        <f t="shared" si="0"/>
        <v>30196.802466875801</v>
      </c>
      <c r="F33">
        <f t="shared" si="1"/>
        <v>30197</v>
      </c>
      <c r="G33">
        <f t="shared" si="2"/>
        <v>-9.5496499998262152E-2</v>
      </c>
      <c r="L33">
        <f>+G33</f>
        <v>-9.5496499998262152E-2</v>
      </c>
      <c r="O33" s="54">
        <f t="shared" ca="1" si="3"/>
        <v>-5.0601486284226234E-2</v>
      </c>
      <c r="Q33" s="2">
        <f t="shared" si="4"/>
        <v>44043.812267000001</v>
      </c>
    </row>
    <row r="34" spans="1:17" ht="12.95" customHeight="1" x14ac:dyDescent="0.2">
      <c r="A34" s="57" t="s">
        <v>62</v>
      </c>
      <c r="B34" s="58" t="s">
        <v>51</v>
      </c>
      <c r="C34" s="66">
        <v>59062.31703390833</v>
      </c>
      <c r="D34" s="66">
        <v>3.0299999999999999E-4</v>
      </c>
      <c r="E34">
        <f t="shared" si="0"/>
        <v>30196.812327156495</v>
      </c>
      <c r="F34">
        <f t="shared" si="1"/>
        <v>30197</v>
      </c>
      <c r="G34">
        <f t="shared" si="2"/>
        <v>-9.0729591669514775E-2</v>
      </c>
      <c r="L34">
        <f>+G34</f>
        <v>-9.0729591669514775E-2</v>
      </c>
      <c r="O34" s="54">
        <f t="shared" ca="1" si="3"/>
        <v>-5.0601486284226234E-2</v>
      </c>
      <c r="Q34" s="2">
        <f t="shared" si="4"/>
        <v>44043.81703390833</v>
      </c>
    </row>
    <row r="35" spans="1:17" ht="12.95" customHeight="1" x14ac:dyDescent="0.2">
      <c r="A35" s="57" t="s">
        <v>62</v>
      </c>
      <c r="B35" s="58" t="s">
        <v>1</v>
      </c>
      <c r="C35" s="66">
        <v>59073.194133979268</v>
      </c>
      <c r="D35" s="66">
        <v>9.7900000000000005E-4</v>
      </c>
      <c r="E35">
        <f t="shared" si="0"/>
        <v>30219.311450782505</v>
      </c>
      <c r="F35">
        <f t="shared" si="1"/>
        <v>30219.5</v>
      </c>
      <c r="G35">
        <f t="shared" si="2"/>
        <v>-9.1153270725044422E-2</v>
      </c>
      <c r="K35">
        <f>+G35</f>
        <v>-9.1153270725044422E-2</v>
      </c>
      <c r="O35" s="54">
        <f t="shared" ca="1" si="3"/>
        <v>-5.0669440029657807E-2</v>
      </c>
      <c r="Q35" s="2">
        <f t="shared" si="4"/>
        <v>44054.694133979268</v>
      </c>
    </row>
    <row r="36" spans="1:17" ht="12.95" customHeight="1" x14ac:dyDescent="0.2">
      <c r="A36" s="57" t="s">
        <v>62</v>
      </c>
      <c r="B36" s="58" t="s">
        <v>51</v>
      </c>
      <c r="C36" s="66">
        <v>59073.436863981187</v>
      </c>
      <c r="D36" s="66">
        <v>4.84E-4</v>
      </c>
      <c r="E36">
        <f t="shared" si="0"/>
        <v>30219.81353426848</v>
      </c>
      <c r="F36">
        <f t="shared" si="1"/>
        <v>30220</v>
      </c>
      <c r="G36">
        <f t="shared" si="2"/>
        <v>-9.0146018810628448E-2</v>
      </c>
      <c r="K36">
        <f>+G36</f>
        <v>-9.0146018810628448E-2</v>
      </c>
      <c r="O36" s="54">
        <f t="shared" ca="1" si="3"/>
        <v>-5.0670950112889614E-2</v>
      </c>
      <c r="Q36" s="2">
        <f t="shared" si="4"/>
        <v>44054.936863981187</v>
      </c>
    </row>
    <row r="37" spans="1:17" ht="12.95" customHeight="1" x14ac:dyDescent="0.2">
      <c r="A37" s="55" t="s">
        <v>53</v>
      </c>
      <c r="B37" s="55" t="s">
        <v>57</v>
      </c>
      <c r="C37" s="62">
        <v>59073.672236999999</v>
      </c>
      <c r="D37" s="62">
        <v>6.9899999999999997E-4</v>
      </c>
      <c r="E37">
        <f t="shared" si="0"/>
        <v>30220.300399941676</v>
      </c>
      <c r="F37">
        <f t="shared" si="1"/>
        <v>30220.5</v>
      </c>
      <c r="G37">
        <f t="shared" si="2"/>
        <v>-9.6495749996392988E-2</v>
      </c>
      <c r="K37">
        <f>+G37</f>
        <v>-9.6495749996392988E-2</v>
      </c>
      <c r="O37" s="54">
        <f t="shared" ca="1" si="3"/>
        <v>-5.067246019612142E-2</v>
      </c>
      <c r="Q37" s="2">
        <f t="shared" si="4"/>
        <v>44055.172236999999</v>
      </c>
    </row>
    <row r="38" spans="1:17" ht="12.95" customHeight="1" x14ac:dyDescent="0.2">
      <c r="A38" s="55" t="s">
        <v>53</v>
      </c>
      <c r="B38" s="55" t="s">
        <v>58</v>
      </c>
      <c r="C38" s="62">
        <v>59073.915532999999</v>
      </c>
      <c r="D38" s="62">
        <v>1.065E-3</v>
      </c>
      <c r="E38">
        <f t="shared" si="0"/>
        <v>30220.803654186468</v>
      </c>
      <c r="F38">
        <f t="shared" si="1"/>
        <v>30221</v>
      </c>
      <c r="G38">
        <f t="shared" si="2"/>
        <v>-9.4922500000393484E-2</v>
      </c>
      <c r="K38">
        <f>+G38</f>
        <v>-9.4922500000393484E-2</v>
      </c>
      <c r="O38" s="54">
        <f t="shared" ca="1" si="3"/>
        <v>-5.0673970279353241E-2</v>
      </c>
      <c r="Q38" s="2">
        <f t="shared" si="4"/>
        <v>44055.415532999999</v>
      </c>
    </row>
    <row r="39" spans="1:17" ht="12.95" customHeight="1" x14ac:dyDescent="0.2">
      <c r="A39" s="46" t="s">
        <v>50</v>
      </c>
      <c r="B39" s="47" t="s">
        <v>1</v>
      </c>
      <c r="C39" s="65">
        <v>59078.02824</v>
      </c>
      <c r="D39" s="65">
        <v>1.5399999999999999E-3</v>
      </c>
      <c r="E39">
        <f t="shared" si="0"/>
        <v>30229.310728923952</v>
      </c>
      <c r="F39">
        <f t="shared" si="1"/>
        <v>30229.5</v>
      </c>
      <c r="G39">
        <f t="shared" si="2"/>
        <v>-9.1502249997574836E-2</v>
      </c>
      <c r="K39">
        <f>+G39</f>
        <v>-9.1502249997574836E-2</v>
      </c>
      <c r="O39" s="54">
        <f t="shared" ca="1" si="3"/>
        <v>-5.0699641694294049E-2</v>
      </c>
      <c r="Q39" s="2">
        <f t="shared" si="4"/>
        <v>44059.52824</v>
      </c>
    </row>
    <row r="40" spans="1:17" ht="12.95" customHeight="1" x14ac:dyDescent="0.2">
      <c r="A40" s="46" t="s">
        <v>50</v>
      </c>
      <c r="B40" s="47" t="s">
        <v>1</v>
      </c>
      <c r="C40" s="65">
        <v>59078.028380000003</v>
      </c>
      <c r="D40" s="65">
        <v>1.6299999999999999E-3</v>
      </c>
      <c r="E40">
        <f t="shared" si="0"/>
        <v>30229.311018511926</v>
      </c>
      <c r="F40">
        <f t="shared" si="1"/>
        <v>30229.5</v>
      </c>
      <c r="G40">
        <f t="shared" si="2"/>
        <v>-9.1362249993835576E-2</v>
      </c>
      <c r="L40">
        <f>+G40</f>
        <v>-9.1362249993835576E-2</v>
      </c>
      <c r="O40" s="54">
        <f t="shared" ca="1" si="3"/>
        <v>-5.0699641694294049E-2</v>
      </c>
      <c r="Q40" s="2">
        <f t="shared" si="4"/>
        <v>44059.528380000003</v>
      </c>
    </row>
    <row r="41" spans="1:17" ht="12.95" customHeight="1" x14ac:dyDescent="0.2">
      <c r="A41" s="46" t="s">
        <v>50</v>
      </c>
      <c r="B41" s="47" t="s">
        <v>1</v>
      </c>
      <c r="C41" s="65">
        <v>59078.0291</v>
      </c>
      <c r="D41" s="65">
        <v>1.48E-3</v>
      </c>
      <c r="E41">
        <f t="shared" si="0"/>
        <v>30229.312507821469</v>
      </c>
      <c r="F41">
        <f t="shared" si="1"/>
        <v>30229.5</v>
      </c>
      <c r="G41">
        <f t="shared" si="2"/>
        <v>-9.0642249997472391E-2</v>
      </c>
      <c r="L41">
        <f>+G41</f>
        <v>-9.0642249997472391E-2</v>
      </c>
      <c r="O41" s="54">
        <f t="shared" ca="1" si="3"/>
        <v>-5.0699641694294049E-2</v>
      </c>
      <c r="Q41" s="2">
        <f t="shared" si="4"/>
        <v>44059.5291</v>
      </c>
    </row>
    <row r="42" spans="1:17" ht="12.95" customHeight="1" x14ac:dyDescent="0.2">
      <c r="A42" s="46" t="s">
        <v>50</v>
      </c>
      <c r="B42" s="47" t="s">
        <v>51</v>
      </c>
      <c r="C42" s="65">
        <v>59078.269209999999</v>
      </c>
      <c r="D42" s="65">
        <v>2.9499999999999999E-3</v>
      </c>
      <c r="E42">
        <f t="shared" si="0"/>
        <v>30229.8091718715</v>
      </c>
      <c r="F42">
        <f t="shared" si="1"/>
        <v>30230</v>
      </c>
      <c r="G42">
        <f t="shared" si="2"/>
        <v>-9.225499999593012E-2</v>
      </c>
      <c r="K42">
        <f>+G42</f>
        <v>-9.225499999593012E-2</v>
      </c>
      <c r="O42" s="54">
        <f t="shared" ca="1" si="3"/>
        <v>-5.070115177752587E-2</v>
      </c>
      <c r="Q42" s="2">
        <f t="shared" si="4"/>
        <v>44059.769209999999</v>
      </c>
    </row>
    <row r="43" spans="1:17" ht="12.95" customHeight="1" x14ac:dyDescent="0.2">
      <c r="A43" s="46" t="s">
        <v>50</v>
      </c>
      <c r="B43" s="47" t="s">
        <v>51</v>
      </c>
      <c r="C43" s="65">
        <v>59078.270060000003</v>
      </c>
      <c r="D43" s="65">
        <v>3.0899999999999999E-3</v>
      </c>
      <c r="E43">
        <f t="shared" ref="E43:E48" si="5">+(C43-C$7)/C$8</f>
        <v>30229.810930084172</v>
      </c>
      <c r="F43">
        <f t="shared" ref="F43:F48" si="6">ROUND(2*E43,0)/2</f>
        <v>30230</v>
      </c>
      <c r="G43">
        <f t="shared" ref="G43:G48" si="7">+C43-(C$7+F43*C$8)</f>
        <v>-9.1404999991937075E-2</v>
      </c>
      <c r="K43">
        <f t="shared" ref="K43:K48" si="8">+G43</f>
        <v>-9.1404999991937075E-2</v>
      </c>
      <c r="O43" s="54">
        <f t="shared" ref="O43:O48" ca="1" si="9">+C$11+C$12*$F43</f>
        <v>-5.070115177752587E-2</v>
      </c>
      <c r="Q43" s="2">
        <f t="shared" ref="Q43:Q48" si="10">+C43-15018.5</f>
        <v>44059.770060000003</v>
      </c>
    </row>
    <row r="44" spans="1:17" ht="12.95" customHeight="1" x14ac:dyDescent="0.2">
      <c r="A44" s="55" t="s">
        <v>53</v>
      </c>
      <c r="B44" s="55" t="s">
        <v>57</v>
      </c>
      <c r="C44" s="62">
        <v>59086.726252</v>
      </c>
      <c r="D44" s="62">
        <v>6.5200000000000002E-4</v>
      </c>
      <c r="E44">
        <f t="shared" si="5"/>
        <v>30247.302440502612</v>
      </c>
      <c r="F44">
        <f t="shared" si="6"/>
        <v>30247.5</v>
      </c>
      <c r="G44">
        <f t="shared" si="7"/>
        <v>-9.5509249993483536E-2</v>
      </c>
      <c r="L44">
        <f>+G44</f>
        <v>-9.5509249993483536E-2</v>
      </c>
      <c r="O44" s="54">
        <f t="shared" ca="1" si="9"/>
        <v>-5.0754004690639294E-2</v>
      </c>
      <c r="Q44" s="2">
        <f t="shared" si="10"/>
        <v>44068.226252</v>
      </c>
    </row>
    <row r="45" spans="1:17" ht="12.95" customHeight="1" x14ac:dyDescent="0.2">
      <c r="A45" s="55" t="s">
        <v>62</v>
      </c>
      <c r="B45" s="59" t="s">
        <v>1</v>
      </c>
      <c r="C45" s="62">
        <v>59086.731234260835</v>
      </c>
      <c r="D45" s="62">
        <v>9.5299999999999996E-4</v>
      </c>
      <c r="E45">
        <f t="shared" si="5"/>
        <v>30247.312746236832</v>
      </c>
      <c r="F45">
        <f t="shared" si="6"/>
        <v>30247.5</v>
      </c>
      <c r="G45">
        <f t="shared" si="7"/>
        <v>-9.0526989159116056E-2</v>
      </c>
      <c r="L45">
        <f>+G45</f>
        <v>-9.0526989159116056E-2</v>
      </c>
      <c r="O45" s="54">
        <f t="shared" ca="1" si="9"/>
        <v>-5.0754004690639294E-2</v>
      </c>
      <c r="Q45" s="2">
        <f t="shared" si="10"/>
        <v>44068.231234260835</v>
      </c>
    </row>
    <row r="46" spans="1:17" ht="12.95" customHeight="1" x14ac:dyDescent="0.2">
      <c r="A46" s="55" t="s">
        <v>53</v>
      </c>
      <c r="B46" s="55" t="s">
        <v>58</v>
      </c>
      <c r="C46" s="62">
        <v>59086.967582999998</v>
      </c>
      <c r="D46" s="62">
        <v>8.9400000000000005E-4</v>
      </c>
      <c r="E46">
        <f t="shared" si="5"/>
        <v>30247.801630173417</v>
      </c>
      <c r="F46">
        <f t="shared" si="6"/>
        <v>30248</v>
      </c>
      <c r="G46">
        <f t="shared" si="7"/>
        <v>-9.5901000000594649E-2</v>
      </c>
      <c r="L46">
        <f>+G46</f>
        <v>-9.5901000000594649E-2</v>
      </c>
      <c r="O46" s="54">
        <f t="shared" ca="1" si="9"/>
        <v>-5.0755514773871115E-2</v>
      </c>
      <c r="Q46" s="2">
        <f t="shared" si="10"/>
        <v>44068.467582999998</v>
      </c>
    </row>
    <row r="47" spans="1:17" ht="12.95" customHeight="1" x14ac:dyDescent="0.2">
      <c r="A47" s="55" t="s">
        <v>62</v>
      </c>
      <c r="B47" s="59" t="s">
        <v>51</v>
      </c>
      <c r="C47" s="62">
        <v>59086.973844272085</v>
      </c>
      <c r="D47" s="62">
        <v>7.0799999999999997E-4</v>
      </c>
      <c r="E47">
        <f t="shared" si="5"/>
        <v>30247.814581523849</v>
      </c>
      <c r="F47">
        <f t="shared" si="6"/>
        <v>30248</v>
      </c>
      <c r="G47">
        <f t="shared" si="7"/>
        <v>-8.9639727913890965E-2</v>
      </c>
      <c r="L47">
        <f>+G47</f>
        <v>-8.9639727913890965E-2</v>
      </c>
      <c r="O47" s="54">
        <f t="shared" ca="1" si="9"/>
        <v>-5.0755514773871115E-2</v>
      </c>
      <c r="Q47" s="2">
        <f t="shared" si="10"/>
        <v>44068.473844272085</v>
      </c>
    </row>
    <row r="48" spans="1:17" ht="12.95" customHeight="1" x14ac:dyDescent="0.2">
      <c r="A48" s="46" t="s">
        <v>50</v>
      </c>
      <c r="B48" s="47" t="s">
        <v>1</v>
      </c>
      <c r="C48" s="65">
        <v>59090.11505</v>
      </c>
      <c r="D48" s="65">
        <v>1.0399999999999999E-3</v>
      </c>
      <c r="E48">
        <f t="shared" si="5"/>
        <v>30254.312119980441</v>
      </c>
      <c r="F48">
        <f t="shared" si="6"/>
        <v>30254.5</v>
      </c>
      <c r="G48">
        <f t="shared" si="7"/>
        <v>-9.0829749991826247E-2</v>
      </c>
      <c r="K48">
        <f t="shared" si="8"/>
        <v>-9.0829749991826247E-2</v>
      </c>
      <c r="O48" s="54">
        <f t="shared" ca="1" si="9"/>
        <v>-5.0775145855884669E-2</v>
      </c>
      <c r="Q48" s="2">
        <f t="shared" si="10"/>
        <v>44071.61505</v>
      </c>
    </row>
    <row r="49" spans="1:17" ht="12.95" customHeight="1" x14ac:dyDescent="0.2">
      <c r="A49" s="55" t="s">
        <v>63</v>
      </c>
      <c r="B49" s="55" t="s">
        <v>51</v>
      </c>
      <c r="C49" s="62">
        <v>60232.071800000034</v>
      </c>
      <c r="D49" s="62">
        <v>1.103E-3</v>
      </c>
      <c r="E49">
        <f t="shared" ref="E49" si="11">+(C49-C$7)/C$8</f>
        <v>32616.433082943244</v>
      </c>
      <c r="F49">
        <f t="shared" ref="F49" si="12">ROUND(2*E49,0)/2</f>
        <v>32616.5</v>
      </c>
      <c r="G49">
        <f t="shared" ref="G49" si="13">+C49-(C$7+F49*C$8)</f>
        <v>-3.2350749963370617E-2</v>
      </c>
      <c r="K49">
        <f t="shared" ref="K49" si="14">+G49</f>
        <v>-3.2350749963370617E-2</v>
      </c>
      <c r="O49" s="54">
        <f t="shared" ref="O49" ca="1" si="15">+C$11+C$12*$F49</f>
        <v>-5.790877904296677E-2</v>
      </c>
      <c r="Q49" s="2">
        <f t="shared" ref="Q49" si="16">+C49-15018.5</f>
        <v>45213.571800000034</v>
      </c>
    </row>
    <row r="50" spans="1:17" ht="12.95" customHeight="1" x14ac:dyDescent="0.2">
      <c r="C50" s="61"/>
      <c r="D50" s="61"/>
    </row>
    <row r="51" spans="1:17" ht="12.95" customHeight="1" x14ac:dyDescent="0.2">
      <c r="C51" s="61"/>
      <c r="D51" s="61"/>
    </row>
    <row r="52" spans="1:17" ht="12.95" customHeight="1" x14ac:dyDescent="0.2">
      <c r="C52" s="61"/>
      <c r="D52" s="61"/>
    </row>
    <row r="53" spans="1:17" ht="12.95" customHeight="1" x14ac:dyDescent="0.2">
      <c r="C53" s="61"/>
      <c r="D53" s="61"/>
    </row>
    <row r="54" spans="1:17" ht="12.95" customHeight="1" x14ac:dyDescent="0.2">
      <c r="C54" s="61"/>
      <c r="D54" s="61"/>
    </row>
    <row r="55" spans="1:17" ht="12.95" customHeight="1" x14ac:dyDescent="0.2">
      <c r="C55" s="61"/>
      <c r="D55" s="61"/>
    </row>
    <row r="56" spans="1:17" ht="12.95" customHeight="1" x14ac:dyDescent="0.2">
      <c r="C56" s="61"/>
      <c r="D56" s="61"/>
    </row>
    <row r="57" spans="1:17" ht="12.95" customHeight="1" x14ac:dyDescent="0.2">
      <c r="C57" s="61"/>
      <c r="D57" s="61"/>
    </row>
    <row r="58" spans="1:17" ht="12.95" customHeight="1" x14ac:dyDescent="0.2">
      <c r="C58" s="61"/>
      <c r="D58" s="61"/>
    </row>
    <row r="59" spans="1:17" ht="12.95" customHeight="1" x14ac:dyDescent="0.2">
      <c r="C59" s="61"/>
      <c r="D59" s="61"/>
    </row>
    <row r="60" spans="1:17" ht="12.95" customHeight="1" x14ac:dyDescent="0.2">
      <c r="C60" s="61"/>
      <c r="D60" s="61"/>
    </row>
    <row r="61" spans="1:17" ht="12.95" customHeight="1" x14ac:dyDescent="0.2">
      <c r="C61" s="61"/>
      <c r="D61" s="61"/>
    </row>
    <row r="62" spans="1:17" ht="12.95" customHeight="1" x14ac:dyDescent="0.2">
      <c r="C62" s="61"/>
      <c r="D62" s="61"/>
    </row>
    <row r="63" spans="1:17" ht="12.95" customHeight="1" x14ac:dyDescent="0.2">
      <c r="C63" s="61"/>
      <c r="D63" s="61"/>
    </row>
    <row r="64" spans="1:17" ht="12.95" customHeight="1" x14ac:dyDescent="0.2">
      <c r="C64" s="61"/>
      <c r="D64" s="61"/>
    </row>
    <row r="65" spans="3:4" ht="12.95" customHeight="1" x14ac:dyDescent="0.2">
      <c r="C65" s="61"/>
      <c r="D65" s="61"/>
    </row>
    <row r="66" spans="3:4" ht="12.95" customHeight="1" x14ac:dyDescent="0.2">
      <c r="C66" s="61"/>
      <c r="D66" s="61"/>
    </row>
    <row r="67" spans="3:4" ht="12.95" customHeight="1" x14ac:dyDescent="0.2">
      <c r="C67" s="61"/>
      <c r="D67" s="61"/>
    </row>
    <row r="68" spans="3:4" ht="12.95" customHeight="1" x14ac:dyDescent="0.2">
      <c r="C68" s="61"/>
      <c r="D68" s="61"/>
    </row>
    <row r="69" spans="3:4" ht="12.95" customHeight="1" x14ac:dyDescent="0.2">
      <c r="C69" s="61"/>
      <c r="D69" s="61"/>
    </row>
    <row r="70" spans="3:4" ht="12.95" customHeight="1" x14ac:dyDescent="0.2">
      <c r="C70" s="61"/>
      <c r="D70" s="61"/>
    </row>
    <row r="71" spans="3:4" ht="12.95" customHeight="1" x14ac:dyDescent="0.2">
      <c r="C71" s="61"/>
      <c r="D71" s="61"/>
    </row>
    <row r="72" spans="3:4" ht="12.95" customHeight="1" x14ac:dyDescent="0.2">
      <c r="C72" s="61"/>
      <c r="D72" s="61"/>
    </row>
    <row r="73" spans="3:4" ht="12.95" customHeight="1" x14ac:dyDescent="0.2">
      <c r="C73" s="61"/>
      <c r="D73" s="61"/>
    </row>
    <row r="74" spans="3:4" ht="12.95" customHeight="1" x14ac:dyDescent="0.2">
      <c r="C74" s="61"/>
      <c r="D74" s="61"/>
    </row>
    <row r="75" spans="3:4" ht="12.95" customHeight="1" x14ac:dyDescent="0.2">
      <c r="C75" s="61"/>
      <c r="D75" s="61"/>
    </row>
    <row r="76" spans="3:4" ht="12.95" customHeight="1" x14ac:dyDescent="0.2">
      <c r="C76" s="61"/>
      <c r="D76" s="61"/>
    </row>
    <row r="77" spans="3:4" ht="12.95" customHeight="1" x14ac:dyDescent="0.2">
      <c r="C77" s="61"/>
      <c r="D77" s="61"/>
    </row>
    <row r="78" spans="3:4" ht="12.95" customHeight="1" x14ac:dyDescent="0.2">
      <c r="C78" s="61"/>
      <c r="D78" s="61"/>
    </row>
    <row r="79" spans="3:4" ht="12.95" customHeight="1" x14ac:dyDescent="0.2">
      <c r="C79" s="61"/>
      <c r="D79" s="61"/>
    </row>
    <row r="80" spans="3:4" ht="12.95" customHeight="1" x14ac:dyDescent="0.2">
      <c r="C80" s="61"/>
      <c r="D80" s="61"/>
    </row>
    <row r="81" spans="3:4" ht="12.95" customHeight="1" x14ac:dyDescent="0.2">
      <c r="C81" s="61"/>
      <c r="D81" s="61"/>
    </row>
    <row r="82" spans="3:4" ht="12.95" customHeight="1" x14ac:dyDescent="0.2">
      <c r="C82" s="61"/>
      <c r="D82" s="61"/>
    </row>
    <row r="83" spans="3:4" ht="12.95" customHeight="1" x14ac:dyDescent="0.2">
      <c r="C83" s="61"/>
      <c r="D83" s="61"/>
    </row>
    <row r="84" spans="3:4" ht="12.95" customHeight="1" x14ac:dyDescent="0.2">
      <c r="C84" s="61"/>
      <c r="D84" s="61"/>
    </row>
    <row r="85" spans="3:4" ht="12.95" customHeight="1" x14ac:dyDescent="0.2">
      <c r="C85" s="61"/>
      <c r="D85" s="61"/>
    </row>
    <row r="86" spans="3:4" ht="12.95" customHeight="1" x14ac:dyDescent="0.2">
      <c r="C86" s="61"/>
      <c r="D86" s="61"/>
    </row>
    <row r="87" spans="3:4" ht="12.95" customHeight="1" x14ac:dyDescent="0.2">
      <c r="C87" s="61"/>
      <c r="D87" s="61"/>
    </row>
    <row r="88" spans="3:4" ht="12.95" customHeight="1" x14ac:dyDescent="0.2">
      <c r="C88" s="61"/>
      <c r="D88" s="61"/>
    </row>
    <row r="89" spans="3:4" ht="12.95" customHeight="1" x14ac:dyDescent="0.2">
      <c r="C89" s="61"/>
      <c r="D89" s="61"/>
    </row>
    <row r="90" spans="3:4" ht="12.95" customHeight="1" x14ac:dyDescent="0.2">
      <c r="C90" s="61"/>
      <c r="D90" s="61"/>
    </row>
    <row r="91" spans="3:4" ht="12.95" customHeight="1" x14ac:dyDescent="0.2">
      <c r="C91" s="61"/>
      <c r="D91" s="61"/>
    </row>
    <row r="92" spans="3:4" ht="12.95" customHeight="1" x14ac:dyDescent="0.2">
      <c r="C92" s="61"/>
      <c r="D92" s="61"/>
    </row>
    <row r="93" spans="3:4" ht="12.95" customHeight="1" x14ac:dyDescent="0.2">
      <c r="C93" s="61"/>
      <c r="D93" s="61"/>
    </row>
    <row r="94" spans="3:4" ht="12.95" customHeight="1" x14ac:dyDescent="0.2">
      <c r="C94" s="61"/>
      <c r="D94" s="61"/>
    </row>
    <row r="95" spans="3:4" ht="12.95" customHeight="1" x14ac:dyDescent="0.2">
      <c r="C95" s="61"/>
      <c r="D95" s="61"/>
    </row>
    <row r="96" spans="3:4" ht="12.95" customHeight="1" x14ac:dyDescent="0.2">
      <c r="C96" s="61"/>
      <c r="D96" s="61"/>
    </row>
    <row r="97" spans="3:4" ht="12.95" customHeight="1" x14ac:dyDescent="0.2">
      <c r="C97" s="61"/>
      <c r="D97" s="61"/>
    </row>
    <row r="98" spans="3:4" ht="12.95" customHeight="1" x14ac:dyDescent="0.2">
      <c r="C98" s="61"/>
      <c r="D98" s="61"/>
    </row>
    <row r="99" spans="3:4" ht="12.95" customHeight="1" x14ac:dyDescent="0.2">
      <c r="C99" s="61"/>
      <c r="D99" s="61"/>
    </row>
    <row r="100" spans="3:4" ht="12.95" customHeight="1" x14ac:dyDescent="0.2">
      <c r="C100" s="61"/>
      <c r="D100" s="61"/>
    </row>
    <row r="101" spans="3:4" ht="12.95" customHeight="1" x14ac:dyDescent="0.2">
      <c r="C101" s="61"/>
      <c r="D101" s="61"/>
    </row>
    <row r="102" spans="3:4" ht="12.95" customHeight="1" x14ac:dyDescent="0.2">
      <c r="C102" s="61"/>
      <c r="D102" s="61"/>
    </row>
    <row r="103" spans="3:4" ht="12.95" customHeight="1" x14ac:dyDescent="0.2">
      <c r="C103" s="61"/>
      <c r="D103" s="61"/>
    </row>
    <row r="104" spans="3:4" ht="12.95" customHeight="1" x14ac:dyDescent="0.2">
      <c r="C104" s="61"/>
      <c r="D104" s="61"/>
    </row>
    <row r="105" spans="3:4" ht="12.95" customHeight="1" x14ac:dyDescent="0.2">
      <c r="C105" s="61"/>
      <c r="D105" s="61"/>
    </row>
    <row r="106" spans="3:4" ht="12.95" customHeight="1" x14ac:dyDescent="0.2">
      <c r="C106" s="61"/>
      <c r="D106" s="61"/>
    </row>
    <row r="107" spans="3:4" ht="12.95" customHeight="1" x14ac:dyDescent="0.2">
      <c r="C107" s="61"/>
      <c r="D107" s="61"/>
    </row>
    <row r="108" spans="3:4" ht="12.95" customHeight="1" x14ac:dyDescent="0.2">
      <c r="C108" s="61"/>
      <c r="D108" s="61"/>
    </row>
    <row r="109" spans="3:4" ht="12.95" customHeight="1" x14ac:dyDescent="0.2">
      <c r="C109" s="61"/>
      <c r="D109" s="61"/>
    </row>
    <row r="110" spans="3:4" ht="12.95" customHeight="1" x14ac:dyDescent="0.2">
      <c r="C110" s="61"/>
      <c r="D110" s="61"/>
    </row>
    <row r="111" spans="3:4" ht="12.95" customHeight="1" x14ac:dyDescent="0.2">
      <c r="C111" s="61"/>
      <c r="D111" s="61"/>
    </row>
    <row r="112" spans="3:4" ht="12.95" customHeight="1" x14ac:dyDescent="0.2">
      <c r="C112" s="61"/>
      <c r="D112" s="61"/>
    </row>
    <row r="113" spans="3:4" ht="12.95" customHeight="1" x14ac:dyDescent="0.2">
      <c r="C113" s="61"/>
      <c r="D113" s="61"/>
    </row>
    <row r="114" spans="3:4" ht="12.95" customHeight="1" x14ac:dyDescent="0.2">
      <c r="C114" s="61"/>
      <c r="D114" s="61"/>
    </row>
    <row r="115" spans="3:4" ht="12.95" customHeight="1" x14ac:dyDescent="0.2">
      <c r="C115" s="61"/>
      <c r="D115" s="61"/>
    </row>
    <row r="116" spans="3:4" ht="12.95" customHeight="1" x14ac:dyDescent="0.2">
      <c r="C116" s="61"/>
      <c r="D116" s="61"/>
    </row>
    <row r="117" spans="3:4" ht="12.95" customHeight="1" x14ac:dyDescent="0.2">
      <c r="C117" s="61"/>
      <c r="D117" s="61"/>
    </row>
    <row r="118" spans="3:4" ht="12.95" customHeight="1" x14ac:dyDescent="0.2">
      <c r="C118" s="61"/>
      <c r="D118" s="61"/>
    </row>
    <row r="119" spans="3:4" ht="12.95" customHeight="1" x14ac:dyDescent="0.2">
      <c r="C119" s="61"/>
      <c r="D119" s="61"/>
    </row>
    <row r="120" spans="3:4" ht="12.95" customHeight="1" x14ac:dyDescent="0.2">
      <c r="C120" s="61"/>
      <c r="D120" s="61"/>
    </row>
    <row r="121" spans="3:4" ht="12.95" customHeight="1" x14ac:dyDescent="0.2">
      <c r="C121" s="61"/>
      <c r="D121" s="61"/>
    </row>
    <row r="122" spans="3:4" ht="12.95" customHeight="1" x14ac:dyDescent="0.2">
      <c r="C122" s="61"/>
      <c r="D122" s="61"/>
    </row>
    <row r="123" spans="3:4" ht="12.95" customHeight="1" x14ac:dyDescent="0.2">
      <c r="C123" s="61"/>
      <c r="D123" s="61"/>
    </row>
    <row r="124" spans="3:4" ht="12.95" customHeight="1" x14ac:dyDescent="0.2">
      <c r="C124" s="61"/>
      <c r="D124" s="61"/>
    </row>
    <row r="125" spans="3:4" ht="12.95" customHeight="1" x14ac:dyDescent="0.2">
      <c r="C125" s="61"/>
      <c r="D125" s="61"/>
    </row>
    <row r="126" spans="3:4" ht="12.95" customHeight="1" x14ac:dyDescent="0.2">
      <c r="C126" s="61"/>
      <c r="D126" s="61"/>
    </row>
    <row r="127" spans="3:4" ht="12.95" customHeight="1" x14ac:dyDescent="0.2">
      <c r="C127" s="61"/>
      <c r="D127" s="61"/>
    </row>
    <row r="128" spans="3:4" ht="12.95" customHeight="1" x14ac:dyDescent="0.2">
      <c r="C128" s="61"/>
      <c r="D128" s="61"/>
    </row>
    <row r="129" spans="3:4" ht="12.95" customHeight="1" x14ac:dyDescent="0.2">
      <c r="C129" s="61"/>
      <c r="D129" s="61"/>
    </row>
    <row r="130" spans="3:4" ht="12.95" customHeight="1" x14ac:dyDescent="0.2">
      <c r="C130" s="61"/>
      <c r="D130" s="61"/>
    </row>
    <row r="131" spans="3:4" ht="12.95" customHeight="1" x14ac:dyDescent="0.2">
      <c r="C131" s="61"/>
      <c r="D131" s="61"/>
    </row>
    <row r="132" spans="3:4" ht="12.95" customHeight="1" x14ac:dyDescent="0.2">
      <c r="C132" s="61"/>
      <c r="D132" s="61"/>
    </row>
    <row r="133" spans="3:4" ht="12.95" customHeight="1" x14ac:dyDescent="0.2">
      <c r="C133" s="61"/>
      <c r="D133" s="61"/>
    </row>
    <row r="134" spans="3:4" ht="12.95" customHeight="1" x14ac:dyDescent="0.2">
      <c r="C134" s="61"/>
      <c r="D134" s="61"/>
    </row>
    <row r="135" spans="3:4" ht="12.95" customHeight="1" x14ac:dyDescent="0.2">
      <c r="C135" s="61"/>
      <c r="D135" s="61"/>
    </row>
    <row r="136" spans="3:4" ht="12.95" customHeight="1" x14ac:dyDescent="0.2">
      <c r="C136" s="61"/>
      <c r="D136" s="61"/>
    </row>
    <row r="137" spans="3:4" ht="12.95" customHeight="1" x14ac:dyDescent="0.2">
      <c r="C137" s="61"/>
      <c r="D137" s="61"/>
    </row>
    <row r="138" spans="3:4" ht="12.95" customHeight="1" x14ac:dyDescent="0.2">
      <c r="C138" s="61"/>
      <c r="D138" s="61"/>
    </row>
    <row r="139" spans="3:4" ht="12.95" customHeight="1" x14ac:dyDescent="0.2">
      <c r="C139" s="61"/>
      <c r="D139" s="61"/>
    </row>
    <row r="140" spans="3:4" ht="12.95" customHeight="1" x14ac:dyDescent="0.2">
      <c r="C140" s="61"/>
      <c r="D140" s="61"/>
    </row>
    <row r="141" spans="3:4" ht="12.95" customHeight="1" x14ac:dyDescent="0.2">
      <c r="C141" s="61"/>
      <c r="D141" s="61"/>
    </row>
    <row r="142" spans="3:4" ht="12.95" customHeight="1" x14ac:dyDescent="0.2">
      <c r="C142" s="61"/>
      <c r="D142" s="61"/>
    </row>
    <row r="143" spans="3:4" ht="12.95" customHeight="1" x14ac:dyDescent="0.2">
      <c r="C143" s="61"/>
      <c r="D143" s="61"/>
    </row>
    <row r="144" spans="3:4" ht="12.95" customHeight="1" x14ac:dyDescent="0.2">
      <c r="C144" s="61"/>
      <c r="D144" s="61"/>
    </row>
    <row r="145" spans="3:4" ht="12.95" customHeight="1" x14ac:dyDescent="0.2">
      <c r="C145" s="61"/>
      <c r="D145" s="61"/>
    </row>
    <row r="146" spans="3:4" ht="12.95" customHeight="1" x14ac:dyDescent="0.2">
      <c r="C146" s="61"/>
      <c r="D146" s="61"/>
    </row>
    <row r="147" spans="3:4" ht="12.95" customHeight="1" x14ac:dyDescent="0.2">
      <c r="C147" s="61"/>
      <c r="D147" s="61"/>
    </row>
    <row r="148" spans="3:4" ht="12.95" customHeight="1" x14ac:dyDescent="0.2">
      <c r="C148" s="61"/>
      <c r="D148" s="61"/>
    </row>
    <row r="149" spans="3:4" ht="12.95" customHeight="1" x14ac:dyDescent="0.2">
      <c r="C149" s="61"/>
      <c r="D149" s="61"/>
    </row>
    <row r="150" spans="3:4" ht="12.95" customHeight="1" x14ac:dyDescent="0.2">
      <c r="C150" s="61"/>
      <c r="D150" s="61"/>
    </row>
    <row r="151" spans="3:4" ht="12.95" customHeight="1" x14ac:dyDescent="0.2">
      <c r="C151" s="61"/>
      <c r="D151" s="61"/>
    </row>
    <row r="152" spans="3:4" ht="12.95" customHeight="1" x14ac:dyDescent="0.2">
      <c r="C152" s="61"/>
      <c r="D152" s="61"/>
    </row>
    <row r="153" spans="3:4" ht="12.95" customHeight="1" x14ac:dyDescent="0.2">
      <c r="C153" s="61"/>
      <c r="D153" s="61"/>
    </row>
    <row r="154" spans="3:4" ht="12.95" customHeight="1" x14ac:dyDescent="0.2">
      <c r="C154" s="61"/>
      <c r="D154" s="61"/>
    </row>
    <row r="155" spans="3:4" ht="12.95" customHeight="1" x14ac:dyDescent="0.2">
      <c r="C155" s="61"/>
      <c r="D155" s="61"/>
    </row>
    <row r="156" spans="3:4" ht="12.95" customHeight="1" x14ac:dyDescent="0.2">
      <c r="C156" s="61"/>
      <c r="D156" s="61"/>
    </row>
    <row r="157" spans="3:4" ht="12.95" customHeight="1" x14ac:dyDescent="0.2">
      <c r="C157" s="61"/>
      <c r="D157" s="61"/>
    </row>
    <row r="158" spans="3:4" ht="12.95" customHeight="1" x14ac:dyDescent="0.2">
      <c r="C158" s="61"/>
      <c r="D158" s="61"/>
    </row>
    <row r="159" spans="3:4" ht="12.95" customHeight="1" x14ac:dyDescent="0.2">
      <c r="C159" s="61"/>
      <c r="D159" s="61"/>
    </row>
    <row r="160" spans="3:4" ht="12.95" customHeight="1" x14ac:dyDescent="0.2">
      <c r="C160" s="61"/>
      <c r="D160" s="61"/>
    </row>
    <row r="161" spans="3:4" ht="12.95" customHeight="1" x14ac:dyDescent="0.2">
      <c r="C161" s="8"/>
      <c r="D161" s="8"/>
    </row>
    <row r="162" spans="3:4" ht="12.95" customHeight="1" x14ac:dyDescent="0.2">
      <c r="C162" s="8"/>
      <c r="D162" s="8"/>
    </row>
    <row r="163" spans="3:4" ht="12.95" customHeight="1" x14ac:dyDescent="0.2">
      <c r="C163" s="8"/>
      <c r="D163" s="8"/>
    </row>
    <row r="164" spans="3:4" ht="12.95" customHeight="1" x14ac:dyDescent="0.2">
      <c r="C164" s="8"/>
      <c r="D164" s="8"/>
    </row>
    <row r="165" spans="3:4" ht="12.95" customHeight="1" x14ac:dyDescent="0.2">
      <c r="C165" s="8"/>
      <c r="D165" s="8"/>
    </row>
    <row r="166" spans="3:4" ht="12.95" customHeight="1" x14ac:dyDescent="0.2">
      <c r="C166" s="8"/>
      <c r="D166" s="8"/>
    </row>
    <row r="167" spans="3:4" ht="12.95" customHeight="1" x14ac:dyDescent="0.2">
      <c r="C167" s="8"/>
      <c r="D167" s="8"/>
    </row>
    <row r="168" spans="3:4" ht="12.95" customHeight="1" x14ac:dyDescent="0.2">
      <c r="C168" s="8"/>
      <c r="D168" s="8"/>
    </row>
    <row r="169" spans="3:4" ht="12.95" customHeight="1" x14ac:dyDescent="0.2">
      <c r="C169" s="8"/>
      <c r="D169" s="8"/>
    </row>
    <row r="170" spans="3:4" ht="12.95" customHeight="1" x14ac:dyDescent="0.2">
      <c r="C170" s="8"/>
      <c r="D170" s="8"/>
    </row>
    <row r="171" spans="3:4" ht="12.95" customHeight="1" x14ac:dyDescent="0.2">
      <c r="C171" s="8"/>
      <c r="D171" s="8"/>
    </row>
    <row r="172" spans="3:4" ht="12.95" customHeight="1" x14ac:dyDescent="0.2">
      <c r="C172" s="8"/>
      <c r="D172" s="8"/>
    </row>
    <row r="173" spans="3:4" ht="12.95" customHeight="1" x14ac:dyDescent="0.2">
      <c r="C173" s="8"/>
      <c r="D173" s="8"/>
    </row>
    <row r="174" spans="3:4" ht="12.95" customHeight="1" x14ac:dyDescent="0.2">
      <c r="C174" s="8"/>
      <c r="D174" s="8"/>
    </row>
    <row r="175" spans="3:4" ht="12.95" customHeight="1" x14ac:dyDescent="0.2">
      <c r="C175" s="8"/>
      <c r="D175" s="8"/>
    </row>
    <row r="176" spans="3:4" ht="12.95" customHeight="1" x14ac:dyDescent="0.2">
      <c r="C176" s="8"/>
      <c r="D176" s="8"/>
    </row>
    <row r="177" spans="3:4" ht="12.95" customHeight="1" x14ac:dyDescent="0.2">
      <c r="C177" s="8"/>
      <c r="D177" s="8"/>
    </row>
    <row r="178" spans="3:4" ht="12.95" customHeight="1" x14ac:dyDescent="0.2">
      <c r="C178" s="8"/>
      <c r="D178" s="8"/>
    </row>
    <row r="179" spans="3:4" ht="12.95" customHeight="1" x14ac:dyDescent="0.2">
      <c r="C179" s="8"/>
      <c r="D179" s="8"/>
    </row>
    <row r="180" spans="3:4" ht="12.95" customHeight="1" x14ac:dyDescent="0.2">
      <c r="C180" s="8"/>
      <c r="D180" s="8"/>
    </row>
    <row r="181" spans="3:4" ht="12.95" customHeight="1" x14ac:dyDescent="0.2">
      <c r="C181" s="8"/>
      <c r="D181" s="8"/>
    </row>
    <row r="182" spans="3:4" ht="12.95" customHeight="1" x14ac:dyDescent="0.2">
      <c r="C182" s="8"/>
      <c r="D182" s="8"/>
    </row>
    <row r="183" spans="3:4" ht="12.95" customHeight="1" x14ac:dyDescent="0.2">
      <c r="C183" s="8"/>
      <c r="D183" s="8"/>
    </row>
    <row r="184" spans="3:4" ht="12.95" customHeight="1" x14ac:dyDescent="0.2">
      <c r="C184" s="8"/>
      <c r="D184" s="8"/>
    </row>
    <row r="185" spans="3:4" ht="12.95" customHeight="1" x14ac:dyDescent="0.2">
      <c r="C185" s="8"/>
      <c r="D185" s="8"/>
    </row>
    <row r="186" spans="3:4" ht="12.95" customHeight="1" x14ac:dyDescent="0.2">
      <c r="C186" s="8"/>
      <c r="D186" s="8"/>
    </row>
    <row r="187" spans="3:4" ht="12.95" customHeight="1" x14ac:dyDescent="0.2">
      <c r="C187" s="8"/>
      <c r="D187" s="8"/>
    </row>
    <row r="188" spans="3:4" ht="12.95" customHeight="1" x14ac:dyDescent="0.2">
      <c r="C188" s="8"/>
      <c r="D188" s="8"/>
    </row>
    <row r="189" spans="3:4" ht="12.95" customHeight="1" x14ac:dyDescent="0.2">
      <c r="C189" s="8"/>
      <c r="D189" s="8"/>
    </row>
    <row r="190" spans="3:4" ht="12.95" customHeight="1" x14ac:dyDescent="0.2">
      <c r="C190" s="8"/>
      <c r="D190" s="8"/>
    </row>
    <row r="191" spans="3:4" ht="12.95" customHeight="1" x14ac:dyDescent="0.2">
      <c r="C191" s="8"/>
      <c r="D191" s="8"/>
    </row>
    <row r="192" spans="3:4" ht="12.95" customHeight="1" x14ac:dyDescent="0.2">
      <c r="C192" s="8"/>
      <c r="D192" s="8"/>
    </row>
    <row r="193" spans="3:4" ht="12.95" customHeight="1" x14ac:dyDescent="0.2">
      <c r="C193" s="8"/>
      <c r="D193" s="8"/>
    </row>
    <row r="194" spans="3:4" ht="12.95" customHeight="1" x14ac:dyDescent="0.2">
      <c r="C194" s="8"/>
      <c r="D194" s="8"/>
    </row>
    <row r="195" spans="3:4" ht="12.95" customHeight="1" x14ac:dyDescent="0.2">
      <c r="C195" s="8"/>
      <c r="D195" s="8"/>
    </row>
    <row r="196" spans="3:4" ht="12.95" customHeight="1" x14ac:dyDescent="0.2">
      <c r="C196" s="8"/>
      <c r="D196" s="8"/>
    </row>
    <row r="197" spans="3:4" ht="12.95" customHeight="1" x14ac:dyDescent="0.2">
      <c r="C197" s="8"/>
      <c r="D197" s="8"/>
    </row>
    <row r="198" spans="3:4" ht="12.95" customHeight="1" x14ac:dyDescent="0.2">
      <c r="C198" s="8"/>
      <c r="D198" s="8"/>
    </row>
    <row r="199" spans="3:4" ht="12.95" customHeight="1" x14ac:dyDescent="0.2">
      <c r="C199" s="8"/>
      <c r="D199" s="8"/>
    </row>
    <row r="200" spans="3:4" ht="12.95" customHeight="1" x14ac:dyDescent="0.2">
      <c r="C200" s="8"/>
      <c r="D200" s="8"/>
    </row>
    <row r="201" spans="3:4" ht="12.95" customHeight="1" x14ac:dyDescent="0.2">
      <c r="C201" s="8"/>
      <c r="D201" s="8"/>
    </row>
    <row r="202" spans="3:4" ht="12.95" customHeight="1" x14ac:dyDescent="0.2">
      <c r="C202" s="8"/>
      <c r="D202" s="8"/>
    </row>
    <row r="203" spans="3:4" ht="12.95" customHeight="1" x14ac:dyDescent="0.2">
      <c r="C203" s="8"/>
      <c r="D203" s="8"/>
    </row>
    <row r="204" spans="3:4" ht="12.95" customHeight="1" x14ac:dyDescent="0.2">
      <c r="C204" s="8"/>
      <c r="D204" s="8"/>
    </row>
    <row r="205" spans="3:4" ht="12.95" customHeight="1" x14ac:dyDescent="0.2">
      <c r="C205" s="8"/>
      <c r="D205" s="8"/>
    </row>
    <row r="206" spans="3:4" ht="12.95" customHeight="1" x14ac:dyDescent="0.2">
      <c r="C206" s="8"/>
      <c r="D206" s="8"/>
    </row>
    <row r="207" spans="3:4" ht="12.95" customHeight="1" x14ac:dyDescent="0.2">
      <c r="C207" s="8"/>
      <c r="D207" s="8"/>
    </row>
    <row r="208" spans="3:4" ht="12.95" customHeight="1" x14ac:dyDescent="0.2">
      <c r="C208" s="8"/>
      <c r="D208" s="8"/>
    </row>
    <row r="209" spans="3:4" ht="12.95" customHeight="1" x14ac:dyDescent="0.2">
      <c r="C209" s="8"/>
      <c r="D209" s="8"/>
    </row>
    <row r="210" spans="3:4" ht="12.95" customHeight="1" x14ac:dyDescent="0.2">
      <c r="C210" s="8"/>
      <c r="D210" s="8"/>
    </row>
    <row r="211" spans="3:4" ht="12.95" customHeight="1" x14ac:dyDescent="0.2">
      <c r="C211" s="8"/>
      <c r="D211" s="8"/>
    </row>
    <row r="212" spans="3:4" ht="12.95" customHeight="1" x14ac:dyDescent="0.2">
      <c r="C212" s="8"/>
      <c r="D212" s="8"/>
    </row>
    <row r="213" spans="3:4" ht="12.95" customHeight="1" x14ac:dyDescent="0.2">
      <c r="C213" s="8"/>
      <c r="D213" s="8"/>
    </row>
    <row r="214" spans="3:4" ht="12.95" customHeight="1" x14ac:dyDescent="0.2">
      <c r="C214" s="8"/>
      <c r="D214" s="8"/>
    </row>
    <row r="215" spans="3:4" ht="12.95" customHeight="1" x14ac:dyDescent="0.2">
      <c r="C215" s="8"/>
      <c r="D215" s="8"/>
    </row>
    <row r="216" spans="3:4" ht="12.95" customHeight="1" x14ac:dyDescent="0.2">
      <c r="C216" s="8"/>
      <c r="D216" s="8"/>
    </row>
    <row r="217" spans="3:4" ht="12.95" customHeight="1" x14ac:dyDescent="0.2">
      <c r="C217" s="8"/>
      <c r="D217" s="8"/>
    </row>
    <row r="218" spans="3:4" ht="12.95" customHeight="1" x14ac:dyDescent="0.2">
      <c r="C218" s="8"/>
      <c r="D218" s="8"/>
    </row>
    <row r="219" spans="3:4" ht="12.95" customHeight="1" x14ac:dyDescent="0.2">
      <c r="C219" s="8"/>
      <c r="D219" s="8"/>
    </row>
    <row r="220" spans="3:4" ht="12.95" customHeight="1" x14ac:dyDescent="0.2">
      <c r="C220" s="8"/>
      <c r="D220" s="8"/>
    </row>
    <row r="221" spans="3:4" ht="12.95" customHeight="1" x14ac:dyDescent="0.2">
      <c r="C221" s="8"/>
      <c r="D221" s="8"/>
    </row>
    <row r="222" spans="3:4" ht="12.95" customHeight="1" x14ac:dyDescent="0.2">
      <c r="C222" s="8"/>
      <c r="D222" s="8"/>
    </row>
    <row r="223" spans="3:4" ht="12.95" customHeight="1" x14ac:dyDescent="0.2">
      <c r="C223" s="8"/>
      <c r="D223" s="8"/>
    </row>
    <row r="224" spans="3:4" ht="12.95" customHeight="1" x14ac:dyDescent="0.2">
      <c r="C224" s="8"/>
      <c r="D224" s="8"/>
    </row>
    <row r="225" spans="3:4" ht="12.95" customHeight="1" x14ac:dyDescent="0.2">
      <c r="C225" s="8"/>
      <c r="D225" s="8"/>
    </row>
    <row r="226" spans="3:4" ht="12.95" customHeight="1" x14ac:dyDescent="0.2">
      <c r="C226" s="8"/>
      <c r="D226" s="8"/>
    </row>
    <row r="227" spans="3:4" ht="12.95" customHeight="1" x14ac:dyDescent="0.2">
      <c r="C227" s="8"/>
      <c r="D227" s="8"/>
    </row>
    <row r="228" spans="3:4" ht="12.95" customHeight="1" x14ac:dyDescent="0.2">
      <c r="C228" s="8"/>
      <c r="D228" s="8"/>
    </row>
    <row r="229" spans="3:4" ht="12.95" customHeight="1" x14ac:dyDescent="0.2">
      <c r="C229" s="8"/>
      <c r="D229" s="8"/>
    </row>
    <row r="230" spans="3:4" ht="12.95" customHeight="1" x14ac:dyDescent="0.2">
      <c r="C230" s="8"/>
      <c r="D230" s="8"/>
    </row>
    <row r="231" spans="3:4" ht="12.95" customHeight="1" x14ac:dyDescent="0.2">
      <c r="C231" s="8"/>
      <c r="D231" s="8"/>
    </row>
    <row r="232" spans="3:4" ht="12.95" customHeight="1" x14ac:dyDescent="0.2">
      <c r="C232" s="8"/>
      <c r="D232" s="8"/>
    </row>
    <row r="233" spans="3:4" ht="12.95" customHeight="1" x14ac:dyDescent="0.2">
      <c r="C233" s="8"/>
      <c r="D233" s="8"/>
    </row>
    <row r="234" spans="3:4" ht="12.95" customHeight="1" x14ac:dyDescent="0.2">
      <c r="C234" s="8"/>
      <c r="D234" s="8"/>
    </row>
    <row r="235" spans="3:4" ht="12.95" customHeight="1" x14ac:dyDescent="0.2">
      <c r="C235" s="8"/>
      <c r="D235" s="8"/>
    </row>
    <row r="236" spans="3:4" ht="12.95" customHeight="1" x14ac:dyDescent="0.2">
      <c r="C236" s="8"/>
      <c r="D236" s="8"/>
    </row>
    <row r="237" spans="3:4" ht="12.95" customHeight="1" x14ac:dyDescent="0.2">
      <c r="C237" s="8"/>
      <c r="D237" s="8"/>
    </row>
    <row r="238" spans="3:4" ht="12.95" customHeight="1" x14ac:dyDescent="0.2">
      <c r="C238" s="8"/>
      <c r="D238" s="8"/>
    </row>
    <row r="239" spans="3:4" ht="12.95" customHeight="1" x14ac:dyDescent="0.2">
      <c r="C239" s="8"/>
      <c r="D239" s="8"/>
    </row>
    <row r="240" spans="3:4" ht="12.95" customHeight="1" x14ac:dyDescent="0.2">
      <c r="C240" s="8"/>
      <c r="D240" s="8"/>
    </row>
    <row r="241" spans="3:4" ht="12.95" customHeight="1" x14ac:dyDescent="0.2">
      <c r="C241" s="8"/>
      <c r="D241" s="8"/>
    </row>
    <row r="242" spans="3:4" ht="12.95" customHeight="1" x14ac:dyDescent="0.2">
      <c r="C242" s="8"/>
      <c r="D242" s="8"/>
    </row>
    <row r="243" spans="3:4" ht="12.95" customHeight="1" x14ac:dyDescent="0.2">
      <c r="C243" s="8"/>
      <c r="D243" s="8"/>
    </row>
    <row r="244" spans="3:4" ht="12.95" customHeight="1" x14ac:dyDescent="0.2">
      <c r="C244" s="8"/>
      <c r="D244" s="8"/>
    </row>
    <row r="245" spans="3:4" ht="12.95" customHeight="1" x14ac:dyDescent="0.2">
      <c r="C245" s="8"/>
      <c r="D245" s="8"/>
    </row>
    <row r="246" spans="3:4" ht="12.95" customHeight="1" x14ac:dyDescent="0.2">
      <c r="C246" s="8"/>
      <c r="D246" s="8"/>
    </row>
    <row r="247" spans="3:4" ht="12.95" customHeight="1" x14ac:dyDescent="0.2">
      <c r="C247" s="8"/>
      <c r="D247" s="8"/>
    </row>
    <row r="248" spans="3:4" ht="12.95" customHeight="1" x14ac:dyDescent="0.2">
      <c r="C248" s="8"/>
      <c r="D248" s="8"/>
    </row>
    <row r="249" spans="3:4" ht="12.95" customHeight="1" x14ac:dyDescent="0.2">
      <c r="C249" s="8"/>
      <c r="D249" s="8"/>
    </row>
    <row r="250" spans="3:4" ht="12.95" customHeight="1" x14ac:dyDescent="0.2">
      <c r="C250" s="8"/>
      <c r="D250" s="8"/>
    </row>
    <row r="251" spans="3:4" ht="12.95" customHeight="1" x14ac:dyDescent="0.2">
      <c r="C251" s="8"/>
      <c r="D251" s="8"/>
    </row>
    <row r="252" spans="3:4" ht="12.95" customHeight="1" x14ac:dyDescent="0.2">
      <c r="C252" s="8"/>
      <c r="D252" s="8"/>
    </row>
    <row r="253" spans="3:4" ht="12.95" customHeight="1" x14ac:dyDescent="0.2">
      <c r="C253" s="8"/>
      <c r="D253" s="8"/>
    </row>
    <row r="254" spans="3:4" ht="12.95" customHeight="1" x14ac:dyDescent="0.2">
      <c r="C254" s="8"/>
      <c r="D254" s="8"/>
    </row>
    <row r="255" spans="3:4" ht="12.95" customHeight="1" x14ac:dyDescent="0.2">
      <c r="C255" s="8"/>
      <c r="D255" s="8"/>
    </row>
    <row r="256" spans="3:4" ht="12.95" customHeight="1" x14ac:dyDescent="0.2">
      <c r="C256" s="8"/>
      <c r="D256" s="8"/>
    </row>
    <row r="257" spans="3:4" ht="12.95" customHeight="1" x14ac:dyDescent="0.2">
      <c r="C257" s="8"/>
      <c r="D257" s="8"/>
    </row>
    <row r="258" spans="3:4" ht="12.95" customHeight="1" x14ac:dyDescent="0.2">
      <c r="C258" s="8"/>
      <c r="D258" s="8"/>
    </row>
    <row r="259" spans="3:4" ht="12.95" customHeight="1" x14ac:dyDescent="0.2">
      <c r="C259" s="8"/>
      <c r="D259" s="8"/>
    </row>
    <row r="260" spans="3:4" ht="12.95" customHeight="1" x14ac:dyDescent="0.2">
      <c r="C260" s="8"/>
      <c r="D260" s="8"/>
    </row>
    <row r="261" spans="3:4" ht="12.95" customHeight="1" x14ac:dyDescent="0.2">
      <c r="C261" s="8"/>
      <c r="D261" s="8"/>
    </row>
    <row r="262" spans="3:4" ht="12.95" customHeight="1" x14ac:dyDescent="0.2">
      <c r="C262" s="8"/>
      <c r="D262" s="8"/>
    </row>
    <row r="263" spans="3:4" ht="12.95" customHeight="1" x14ac:dyDescent="0.2">
      <c r="C263" s="8"/>
      <c r="D263" s="8"/>
    </row>
    <row r="264" spans="3:4" ht="12.95" customHeight="1" x14ac:dyDescent="0.2">
      <c r="C264" s="8"/>
      <c r="D264" s="8"/>
    </row>
    <row r="265" spans="3:4" ht="12.95" customHeight="1" x14ac:dyDescent="0.2">
      <c r="C265" s="8"/>
      <c r="D265" s="8"/>
    </row>
    <row r="266" spans="3:4" ht="12.95" customHeight="1" x14ac:dyDescent="0.2">
      <c r="C266" s="8"/>
      <c r="D266" s="8"/>
    </row>
    <row r="267" spans="3:4" ht="12.95" customHeight="1" x14ac:dyDescent="0.2">
      <c r="C267" s="8"/>
      <c r="D267" s="8"/>
    </row>
    <row r="268" spans="3:4" ht="12.95" customHeight="1" x14ac:dyDescent="0.2">
      <c r="C268" s="8"/>
      <c r="D268" s="8"/>
    </row>
    <row r="269" spans="3:4" ht="12.95" customHeight="1" x14ac:dyDescent="0.2">
      <c r="C269" s="8"/>
      <c r="D269" s="8"/>
    </row>
    <row r="270" spans="3:4" ht="12.95" customHeight="1" x14ac:dyDescent="0.2">
      <c r="C270" s="8"/>
      <c r="D270" s="8"/>
    </row>
    <row r="271" spans="3:4" ht="12.95" customHeight="1" x14ac:dyDescent="0.2">
      <c r="C271" s="8"/>
      <c r="D271" s="8"/>
    </row>
    <row r="272" spans="3:4" ht="12.95" customHeight="1" x14ac:dyDescent="0.2">
      <c r="C272" s="8"/>
      <c r="D272" s="8"/>
    </row>
    <row r="273" spans="3:4" ht="12.95" customHeight="1" x14ac:dyDescent="0.2">
      <c r="C273" s="8"/>
      <c r="D273" s="8"/>
    </row>
    <row r="274" spans="3:4" ht="12.95" customHeight="1" x14ac:dyDescent="0.2">
      <c r="C274" s="8"/>
      <c r="D274" s="8"/>
    </row>
    <row r="275" spans="3:4" ht="12.95" customHeight="1" x14ac:dyDescent="0.2">
      <c r="C275" s="8"/>
      <c r="D275" s="8"/>
    </row>
    <row r="276" spans="3:4" ht="12.95" customHeight="1" x14ac:dyDescent="0.2">
      <c r="C276" s="8"/>
      <c r="D276" s="8"/>
    </row>
    <row r="277" spans="3:4" ht="12.95" customHeight="1" x14ac:dyDescent="0.2">
      <c r="C277" s="8"/>
      <c r="D277" s="8"/>
    </row>
    <row r="278" spans="3:4" ht="12.95" customHeight="1" x14ac:dyDescent="0.2">
      <c r="C278" s="8"/>
      <c r="D278" s="8"/>
    </row>
    <row r="279" spans="3:4" ht="12.95" customHeight="1" x14ac:dyDescent="0.2">
      <c r="C279" s="8"/>
      <c r="D279" s="8"/>
    </row>
    <row r="280" spans="3:4" ht="12.95" customHeight="1" x14ac:dyDescent="0.2">
      <c r="C280" s="8"/>
      <c r="D280" s="8"/>
    </row>
    <row r="281" spans="3:4" ht="12.95" customHeight="1" x14ac:dyDescent="0.2">
      <c r="C281" s="8"/>
      <c r="D281" s="8"/>
    </row>
    <row r="282" spans="3:4" ht="12.95" customHeight="1" x14ac:dyDescent="0.2">
      <c r="C282" s="8"/>
      <c r="D282" s="8"/>
    </row>
    <row r="283" spans="3:4" ht="12.95" customHeight="1" x14ac:dyDescent="0.2">
      <c r="C283" s="8"/>
      <c r="D283" s="8"/>
    </row>
    <row r="284" spans="3:4" ht="12.95" customHeight="1" x14ac:dyDescent="0.2">
      <c r="C284" s="8"/>
      <c r="D284" s="8"/>
    </row>
    <row r="285" spans="3:4" ht="12.95" customHeight="1" x14ac:dyDescent="0.2">
      <c r="C285" s="8"/>
      <c r="D285" s="8"/>
    </row>
    <row r="286" spans="3:4" ht="12.95" customHeight="1" x14ac:dyDescent="0.2">
      <c r="C286" s="8"/>
      <c r="D286" s="8"/>
    </row>
    <row r="287" spans="3:4" ht="12.95" customHeight="1" x14ac:dyDescent="0.2">
      <c r="C287" s="8"/>
      <c r="D287" s="8"/>
    </row>
    <row r="288" spans="3:4" ht="12.95" customHeight="1" x14ac:dyDescent="0.2">
      <c r="C288" s="8"/>
      <c r="D288" s="8"/>
    </row>
    <row r="289" spans="3:4" ht="12.95" customHeight="1" x14ac:dyDescent="0.2">
      <c r="C289" s="8"/>
      <c r="D289" s="8"/>
    </row>
    <row r="290" spans="3:4" ht="12.95" customHeight="1" x14ac:dyDescent="0.2">
      <c r="C290" s="8"/>
      <c r="D290" s="8"/>
    </row>
    <row r="291" spans="3:4" ht="12.95" customHeight="1" x14ac:dyDescent="0.2">
      <c r="C291" s="8"/>
      <c r="D291" s="8"/>
    </row>
    <row r="292" spans="3:4" ht="12.95" customHeight="1" x14ac:dyDescent="0.2">
      <c r="C292" s="8"/>
      <c r="D292" s="8"/>
    </row>
    <row r="293" spans="3:4" ht="12.95" customHeight="1" x14ac:dyDescent="0.2">
      <c r="C293" s="8"/>
      <c r="D293" s="8"/>
    </row>
    <row r="294" spans="3:4" ht="12.95" customHeight="1" x14ac:dyDescent="0.2">
      <c r="C294" s="8"/>
      <c r="D294" s="8"/>
    </row>
    <row r="295" spans="3:4" ht="12.95" customHeight="1" x14ac:dyDescent="0.2">
      <c r="C295" s="8"/>
      <c r="D295" s="8"/>
    </row>
    <row r="296" spans="3:4" ht="12.95" customHeight="1" x14ac:dyDescent="0.2">
      <c r="C296" s="8"/>
      <c r="D296" s="8"/>
    </row>
    <row r="297" spans="3:4" ht="12.95" customHeight="1" x14ac:dyDescent="0.2">
      <c r="C297" s="8"/>
      <c r="D297" s="8"/>
    </row>
    <row r="298" spans="3:4" ht="12.95" customHeight="1" x14ac:dyDescent="0.2">
      <c r="C298" s="8"/>
      <c r="D298" s="8"/>
    </row>
    <row r="299" spans="3:4" ht="12.95" customHeight="1" x14ac:dyDescent="0.2">
      <c r="C299" s="8"/>
      <c r="D299" s="8"/>
    </row>
    <row r="300" spans="3:4" ht="12.95" customHeight="1" x14ac:dyDescent="0.2">
      <c r="C300" s="8"/>
      <c r="D300" s="8"/>
    </row>
    <row r="301" spans="3:4" ht="12.95" customHeight="1" x14ac:dyDescent="0.2">
      <c r="C301" s="8"/>
      <c r="D301" s="8"/>
    </row>
    <row r="302" spans="3:4" ht="12.95" customHeight="1" x14ac:dyDescent="0.2">
      <c r="C302" s="8"/>
      <c r="D302" s="8"/>
    </row>
    <row r="303" spans="3:4" ht="12.95" customHeight="1" x14ac:dyDescent="0.2">
      <c r="C303" s="8"/>
      <c r="D303" s="8"/>
    </row>
    <row r="304" spans="3:4" ht="12.95" customHeight="1" x14ac:dyDescent="0.2">
      <c r="C304" s="8"/>
      <c r="D304" s="8"/>
    </row>
    <row r="305" spans="3:4" ht="12.95" customHeight="1" x14ac:dyDescent="0.2">
      <c r="C305" s="8"/>
      <c r="D305" s="8"/>
    </row>
    <row r="306" spans="3:4" ht="12.95" customHeight="1" x14ac:dyDescent="0.2">
      <c r="C306" s="8"/>
      <c r="D306" s="8"/>
    </row>
    <row r="307" spans="3:4" ht="12.95" customHeight="1" x14ac:dyDescent="0.2">
      <c r="C307" s="8"/>
      <c r="D307" s="8"/>
    </row>
    <row r="308" spans="3:4" ht="12.95" customHeight="1" x14ac:dyDescent="0.2">
      <c r="C308" s="8"/>
      <c r="D308" s="8"/>
    </row>
    <row r="309" spans="3:4" ht="12.95" customHeight="1" x14ac:dyDescent="0.2">
      <c r="C309" s="8"/>
      <c r="D309" s="8"/>
    </row>
    <row r="310" spans="3:4" ht="12.95" customHeight="1" x14ac:dyDescent="0.2">
      <c r="C310" s="8"/>
      <c r="D310" s="8"/>
    </row>
    <row r="311" spans="3:4" ht="12.95" customHeight="1" x14ac:dyDescent="0.2">
      <c r="C311" s="8"/>
      <c r="D311" s="8"/>
    </row>
    <row r="312" spans="3:4" ht="12.95" customHeight="1" x14ac:dyDescent="0.2">
      <c r="C312" s="8"/>
      <c r="D312" s="8"/>
    </row>
    <row r="313" spans="3:4" ht="12.95" customHeight="1" x14ac:dyDescent="0.2">
      <c r="C313" s="8"/>
      <c r="D313" s="8"/>
    </row>
    <row r="314" spans="3:4" ht="12.95" customHeight="1" x14ac:dyDescent="0.2">
      <c r="C314" s="8"/>
      <c r="D314" s="8"/>
    </row>
    <row r="315" spans="3:4" ht="12.95" customHeight="1" x14ac:dyDescent="0.2">
      <c r="C315" s="8"/>
      <c r="D315" s="8"/>
    </row>
    <row r="316" spans="3:4" ht="12.95" customHeight="1" x14ac:dyDescent="0.2">
      <c r="C316" s="8"/>
      <c r="D316" s="8"/>
    </row>
    <row r="317" spans="3:4" ht="12.95" customHeight="1" x14ac:dyDescent="0.2">
      <c r="C317" s="8"/>
      <c r="D317" s="8"/>
    </row>
    <row r="318" spans="3:4" ht="12.95" customHeight="1" x14ac:dyDescent="0.2">
      <c r="C318" s="8"/>
      <c r="D318" s="8"/>
    </row>
    <row r="319" spans="3:4" ht="12.95" customHeight="1" x14ac:dyDescent="0.2">
      <c r="C319" s="8"/>
      <c r="D319" s="8"/>
    </row>
    <row r="320" spans="3:4" ht="12.95" customHeight="1" x14ac:dyDescent="0.2">
      <c r="C320" s="8"/>
      <c r="D320" s="8"/>
    </row>
    <row r="321" spans="3:4" ht="12.95" customHeight="1" x14ac:dyDescent="0.2">
      <c r="C321" s="8"/>
      <c r="D321" s="8"/>
    </row>
    <row r="322" spans="3:4" ht="12.95" customHeight="1" x14ac:dyDescent="0.2">
      <c r="C322" s="8"/>
      <c r="D322" s="8"/>
    </row>
    <row r="323" spans="3:4" ht="12.95" customHeight="1" x14ac:dyDescent="0.2">
      <c r="C323" s="8"/>
      <c r="D323" s="8"/>
    </row>
    <row r="324" spans="3:4" ht="12.95" customHeight="1" x14ac:dyDescent="0.2">
      <c r="C324" s="8"/>
      <c r="D324" s="8"/>
    </row>
    <row r="325" spans="3:4" ht="12.95" customHeight="1" x14ac:dyDescent="0.2">
      <c r="C325" s="8"/>
      <c r="D325" s="8"/>
    </row>
    <row r="326" spans="3:4" ht="12.95" customHeight="1" x14ac:dyDescent="0.2">
      <c r="C326" s="8"/>
      <c r="D326" s="8"/>
    </row>
    <row r="327" spans="3:4" ht="12.95" customHeight="1" x14ac:dyDescent="0.2">
      <c r="C327" s="8"/>
      <c r="D327" s="8"/>
    </row>
    <row r="328" spans="3:4" ht="12.95" customHeight="1" x14ac:dyDescent="0.2">
      <c r="C328" s="8"/>
      <c r="D328" s="8"/>
    </row>
    <row r="329" spans="3:4" ht="12.95" customHeight="1" x14ac:dyDescent="0.2">
      <c r="C329" s="8"/>
      <c r="D329" s="8"/>
    </row>
    <row r="330" spans="3:4" ht="12.95" customHeight="1" x14ac:dyDescent="0.2">
      <c r="C330" s="8"/>
      <c r="D330" s="8"/>
    </row>
    <row r="331" spans="3:4" ht="12.95" customHeight="1" x14ac:dyDescent="0.2">
      <c r="C331" s="8"/>
      <c r="D331" s="8"/>
    </row>
    <row r="332" spans="3:4" ht="12.95" customHeight="1" x14ac:dyDescent="0.2">
      <c r="C332" s="8"/>
      <c r="D332" s="8"/>
    </row>
    <row r="333" spans="3:4" ht="12.95" customHeight="1" x14ac:dyDescent="0.2">
      <c r="C333" s="8"/>
      <c r="D333" s="8"/>
    </row>
    <row r="334" spans="3:4" ht="12.95" customHeight="1" x14ac:dyDescent="0.2">
      <c r="C334" s="8"/>
      <c r="D334" s="8"/>
    </row>
    <row r="335" spans="3:4" ht="12.95" customHeight="1" x14ac:dyDescent="0.2">
      <c r="C335" s="8"/>
      <c r="D335" s="8"/>
    </row>
    <row r="336" spans="3:4" ht="12.95" customHeight="1" x14ac:dyDescent="0.2">
      <c r="C336" s="8"/>
      <c r="D336" s="8"/>
    </row>
    <row r="337" spans="3:4" ht="12.95" customHeight="1" x14ac:dyDescent="0.2">
      <c r="C337" s="8"/>
      <c r="D337" s="8"/>
    </row>
    <row r="338" spans="3:4" ht="12.95" customHeight="1" x14ac:dyDescent="0.2">
      <c r="C338" s="8"/>
      <c r="D338" s="8"/>
    </row>
    <row r="339" spans="3:4" ht="12.95" customHeight="1" x14ac:dyDescent="0.2">
      <c r="C339" s="8"/>
      <c r="D339" s="8"/>
    </row>
    <row r="340" spans="3:4" ht="12.95" customHeight="1" x14ac:dyDescent="0.2">
      <c r="C340" s="8"/>
      <c r="D340" s="8"/>
    </row>
    <row r="341" spans="3:4" ht="12.95" customHeight="1" x14ac:dyDescent="0.2">
      <c r="C341" s="8"/>
      <c r="D341" s="8"/>
    </row>
    <row r="342" spans="3:4" ht="12.95" customHeight="1" x14ac:dyDescent="0.2">
      <c r="C342" s="8"/>
      <c r="D342" s="8"/>
    </row>
    <row r="343" spans="3:4" ht="12.95" customHeight="1" x14ac:dyDescent="0.2">
      <c r="C343" s="8"/>
      <c r="D343" s="8"/>
    </row>
    <row r="344" spans="3:4" ht="12.95" customHeight="1" x14ac:dyDescent="0.2">
      <c r="C344" s="8"/>
      <c r="D344" s="8"/>
    </row>
    <row r="345" spans="3:4" ht="12.95" customHeight="1" x14ac:dyDescent="0.2">
      <c r="C345" s="8"/>
      <c r="D345" s="8"/>
    </row>
    <row r="346" spans="3:4" ht="12.95" customHeight="1" x14ac:dyDescent="0.2">
      <c r="C346" s="8"/>
      <c r="D346" s="8"/>
    </row>
    <row r="347" spans="3:4" ht="12.95" customHeight="1" x14ac:dyDescent="0.2">
      <c r="C347" s="8"/>
      <c r="D347" s="8"/>
    </row>
    <row r="348" spans="3:4" ht="12.95" customHeight="1" x14ac:dyDescent="0.2">
      <c r="C348" s="8"/>
      <c r="D348" s="8"/>
    </row>
    <row r="349" spans="3:4" ht="12.95" customHeight="1" x14ac:dyDescent="0.2">
      <c r="C349" s="8"/>
      <c r="D349" s="8"/>
    </row>
    <row r="350" spans="3:4" ht="12.95" customHeight="1" x14ac:dyDescent="0.2">
      <c r="C350" s="8"/>
      <c r="D350" s="8"/>
    </row>
    <row r="351" spans="3:4" ht="12.95" customHeight="1" x14ac:dyDescent="0.2">
      <c r="C351" s="8"/>
      <c r="D351" s="8"/>
    </row>
    <row r="352" spans="3:4" ht="12.95" customHeight="1" x14ac:dyDescent="0.2">
      <c r="C352" s="8"/>
      <c r="D352" s="8"/>
    </row>
    <row r="353" spans="3:4" ht="12.95" customHeight="1" x14ac:dyDescent="0.2">
      <c r="C353" s="8"/>
      <c r="D353" s="8"/>
    </row>
    <row r="354" spans="3:4" ht="12.95" customHeight="1" x14ac:dyDescent="0.2">
      <c r="C354" s="8"/>
      <c r="D354" s="8"/>
    </row>
    <row r="355" spans="3:4" ht="12.95" customHeight="1" x14ac:dyDescent="0.2">
      <c r="C355" s="8"/>
      <c r="D355" s="8"/>
    </row>
    <row r="356" spans="3:4" ht="12.95" customHeight="1" x14ac:dyDescent="0.2">
      <c r="C356" s="8"/>
      <c r="D356" s="8"/>
    </row>
    <row r="357" spans="3:4" ht="12.95" customHeight="1" x14ac:dyDescent="0.2">
      <c r="C357" s="8"/>
      <c r="D357" s="8"/>
    </row>
    <row r="358" spans="3:4" ht="12.95" customHeight="1" x14ac:dyDescent="0.2">
      <c r="C358" s="8"/>
      <c r="D358" s="8"/>
    </row>
    <row r="359" spans="3:4" ht="12.95" customHeight="1" x14ac:dyDescent="0.2">
      <c r="C359" s="8"/>
      <c r="D359" s="8"/>
    </row>
    <row r="360" spans="3:4" ht="12.95" customHeight="1" x14ac:dyDescent="0.2">
      <c r="C360" s="8"/>
      <c r="D360" s="8"/>
    </row>
    <row r="361" spans="3:4" ht="12.95" customHeight="1" x14ac:dyDescent="0.2">
      <c r="C361" s="8"/>
      <c r="D361" s="8"/>
    </row>
    <row r="362" spans="3:4" ht="12.95" customHeight="1" x14ac:dyDescent="0.2">
      <c r="C362" s="8"/>
      <c r="D362" s="8"/>
    </row>
    <row r="363" spans="3:4" ht="12.95" customHeight="1" x14ac:dyDescent="0.2">
      <c r="C363" s="8"/>
      <c r="D363" s="8"/>
    </row>
    <row r="364" spans="3:4" ht="12.95" customHeight="1" x14ac:dyDescent="0.2">
      <c r="C364" s="8"/>
      <c r="D364" s="8"/>
    </row>
    <row r="365" spans="3:4" ht="12.95" customHeight="1" x14ac:dyDescent="0.2">
      <c r="C365" s="8"/>
      <c r="D365" s="8"/>
    </row>
    <row r="366" spans="3:4" ht="12.95" customHeight="1" x14ac:dyDescent="0.2">
      <c r="C366" s="8"/>
      <c r="D366" s="8"/>
    </row>
    <row r="367" spans="3:4" ht="12.95" customHeight="1" x14ac:dyDescent="0.2">
      <c r="C367" s="8"/>
      <c r="D367" s="8"/>
    </row>
    <row r="368" spans="3:4" ht="12.95" customHeight="1" x14ac:dyDescent="0.2">
      <c r="C368" s="8"/>
      <c r="D368" s="8"/>
    </row>
    <row r="369" spans="3:4" ht="12.95" customHeight="1" x14ac:dyDescent="0.2">
      <c r="C369" s="8"/>
      <c r="D369" s="8"/>
    </row>
    <row r="370" spans="3:4" ht="12.95" customHeight="1" x14ac:dyDescent="0.2">
      <c r="C370" s="8"/>
      <c r="D370" s="8"/>
    </row>
    <row r="371" spans="3:4" ht="12.95" customHeight="1" x14ac:dyDescent="0.2">
      <c r="C371" s="8"/>
      <c r="D371" s="8"/>
    </row>
    <row r="372" spans="3:4" ht="12.95" customHeight="1" x14ac:dyDescent="0.2">
      <c r="C372" s="8"/>
      <c r="D372" s="8"/>
    </row>
    <row r="373" spans="3:4" ht="12.95" customHeight="1" x14ac:dyDescent="0.2">
      <c r="C373" s="8"/>
      <c r="D373" s="8"/>
    </row>
    <row r="374" spans="3:4" ht="12.95" customHeight="1" x14ac:dyDescent="0.2">
      <c r="C374" s="8"/>
      <c r="D374" s="8"/>
    </row>
    <row r="375" spans="3:4" ht="12.95" customHeight="1" x14ac:dyDescent="0.2">
      <c r="C375" s="8"/>
      <c r="D375" s="8"/>
    </row>
    <row r="376" spans="3:4" ht="12.95" customHeight="1" x14ac:dyDescent="0.2">
      <c r="C376" s="8"/>
      <c r="D376" s="8"/>
    </row>
    <row r="377" spans="3:4" ht="12.95" customHeight="1" x14ac:dyDescent="0.2">
      <c r="C377" s="8"/>
      <c r="D377" s="8"/>
    </row>
    <row r="378" spans="3:4" ht="12.95" customHeight="1" x14ac:dyDescent="0.2">
      <c r="C378" s="8"/>
      <c r="D378" s="8"/>
    </row>
    <row r="379" spans="3:4" ht="12.95" customHeight="1" x14ac:dyDescent="0.2">
      <c r="C379" s="8"/>
      <c r="D379" s="8"/>
    </row>
    <row r="380" spans="3:4" ht="12.95" customHeight="1" x14ac:dyDescent="0.2">
      <c r="C380" s="8"/>
      <c r="D380" s="8"/>
    </row>
    <row r="381" spans="3:4" ht="12.95" customHeight="1" x14ac:dyDescent="0.2">
      <c r="C381" s="8"/>
      <c r="D381" s="8"/>
    </row>
    <row r="382" spans="3:4" ht="12.95" customHeight="1" x14ac:dyDescent="0.2">
      <c r="C382" s="8"/>
      <c r="D382" s="8"/>
    </row>
    <row r="383" spans="3:4" ht="12.95" customHeight="1" x14ac:dyDescent="0.2">
      <c r="C383" s="8"/>
      <c r="D383" s="8"/>
    </row>
    <row r="384" spans="3:4" ht="12.95" customHeight="1" x14ac:dyDescent="0.2">
      <c r="C384" s="8"/>
      <c r="D384" s="8"/>
    </row>
    <row r="385" spans="3:4" ht="12.95" customHeight="1" x14ac:dyDescent="0.2">
      <c r="C385" s="8"/>
      <c r="D385" s="8"/>
    </row>
    <row r="386" spans="3:4" ht="12.95" customHeight="1" x14ac:dyDescent="0.2">
      <c r="C386" s="8"/>
      <c r="D386" s="8"/>
    </row>
    <row r="387" spans="3:4" ht="12.95" customHeight="1" x14ac:dyDescent="0.2">
      <c r="C387" s="8"/>
      <c r="D387" s="8"/>
    </row>
    <row r="388" spans="3:4" ht="12.95" customHeight="1" x14ac:dyDescent="0.2">
      <c r="C388" s="8"/>
      <c r="D388" s="8"/>
    </row>
    <row r="389" spans="3:4" ht="12.95" customHeight="1" x14ac:dyDescent="0.2">
      <c r="C389" s="8"/>
      <c r="D389" s="8"/>
    </row>
    <row r="390" spans="3:4" ht="12.95" customHeight="1" x14ac:dyDescent="0.2">
      <c r="C390" s="8"/>
      <c r="D390" s="8"/>
    </row>
    <row r="391" spans="3:4" ht="12.95" customHeight="1" x14ac:dyDescent="0.2">
      <c r="C391" s="8"/>
      <c r="D391" s="8"/>
    </row>
    <row r="392" spans="3:4" ht="12.95" customHeight="1" x14ac:dyDescent="0.2">
      <c r="C392" s="8"/>
      <c r="D392" s="8"/>
    </row>
    <row r="393" spans="3:4" ht="12.95" customHeight="1" x14ac:dyDescent="0.2">
      <c r="C393" s="8"/>
      <c r="D393" s="8"/>
    </row>
    <row r="394" spans="3:4" ht="12.95" customHeight="1" x14ac:dyDescent="0.2">
      <c r="C394" s="8"/>
      <c r="D394" s="8"/>
    </row>
    <row r="395" spans="3:4" ht="12.95" customHeight="1" x14ac:dyDescent="0.2">
      <c r="C395" s="8"/>
      <c r="D395" s="8"/>
    </row>
    <row r="396" spans="3:4" ht="12.95" customHeight="1" x14ac:dyDescent="0.2">
      <c r="C396" s="8"/>
      <c r="D396" s="8"/>
    </row>
    <row r="397" spans="3:4" ht="12.95" customHeight="1" x14ac:dyDescent="0.2">
      <c r="C397" s="8"/>
      <c r="D397" s="8"/>
    </row>
    <row r="398" spans="3:4" ht="12.95" customHeight="1" x14ac:dyDescent="0.2">
      <c r="C398" s="8"/>
      <c r="D398" s="8"/>
    </row>
    <row r="399" spans="3:4" ht="12.95" customHeight="1" x14ac:dyDescent="0.2">
      <c r="C399" s="8"/>
      <c r="D399" s="8"/>
    </row>
    <row r="400" spans="3:4" ht="12.95" customHeight="1" x14ac:dyDescent="0.2">
      <c r="C400" s="8"/>
      <c r="D400" s="8"/>
    </row>
    <row r="401" spans="3:4" ht="12.95" customHeight="1" x14ac:dyDescent="0.2">
      <c r="C401" s="8"/>
      <c r="D401" s="8"/>
    </row>
    <row r="402" spans="3:4" ht="12.95" customHeight="1" x14ac:dyDescent="0.2">
      <c r="C402" s="8"/>
      <c r="D402" s="8"/>
    </row>
    <row r="403" spans="3:4" ht="12.95" customHeight="1" x14ac:dyDescent="0.2">
      <c r="C403" s="8"/>
      <c r="D403" s="8"/>
    </row>
    <row r="404" spans="3:4" ht="12.95" customHeight="1" x14ac:dyDescent="0.2">
      <c r="C404" s="8"/>
      <c r="D404" s="8"/>
    </row>
    <row r="405" spans="3:4" ht="12.95" customHeight="1" x14ac:dyDescent="0.2">
      <c r="C405" s="8"/>
      <c r="D405" s="8"/>
    </row>
    <row r="406" spans="3:4" ht="12.95" customHeight="1" x14ac:dyDescent="0.2">
      <c r="C406" s="8"/>
      <c r="D406" s="8"/>
    </row>
    <row r="407" spans="3:4" ht="12.95" customHeight="1" x14ac:dyDescent="0.2">
      <c r="C407" s="8"/>
      <c r="D407" s="8"/>
    </row>
    <row r="408" spans="3:4" ht="12.95" customHeight="1" x14ac:dyDescent="0.2">
      <c r="C408" s="8"/>
      <c r="D408" s="8"/>
    </row>
    <row r="409" spans="3:4" ht="12.95" customHeight="1" x14ac:dyDescent="0.2">
      <c r="C409" s="8"/>
      <c r="D409" s="8"/>
    </row>
    <row r="410" spans="3:4" ht="12.95" customHeight="1" x14ac:dyDescent="0.2">
      <c r="C410" s="8"/>
      <c r="D410" s="8"/>
    </row>
    <row r="411" spans="3:4" ht="12.95" customHeight="1" x14ac:dyDescent="0.2">
      <c r="C411" s="8"/>
      <c r="D411" s="8"/>
    </row>
    <row r="412" spans="3:4" ht="12.95" customHeight="1" x14ac:dyDescent="0.2">
      <c r="C412" s="8"/>
      <c r="D412" s="8"/>
    </row>
    <row r="413" spans="3:4" ht="12.95" customHeight="1" x14ac:dyDescent="0.2">
      <c r="C413" s="8"/>
      <c r="D413" s="8"/>
    </row>
    <row r="414" spans="3:4" ht="12.95" customHeight="1" x14ac:dyDescent="0.2">
      <c r="C414" s="8"/>
      <c r="D414" s="8"/>
    </row>
    <row r="415" spans="3:4" ht="12.95" customHeight="1" x14ac:dyDescent="0.2">
      <c r="C415" s="8"/>
      <c r="D415" s="8"/>
    </row>
    <row r="416" spans="3:4" ht="12.95" customHeight="1" x14ac:dyDescent="0.2">
      <c r="C416" s="8"/>
      <c r="D416" s="8"/>
    </row>
    <row r="417" spans="3:4" ht="12.95" customHeight="1" x14ac:dyDescent="0.2">
      <c r="C417" s="8"/>
      <c r="D417" s="8"/>
    </row>
    <row r="418" spans="3:4" ht="12.95" customHeight="1" x14ac:dyDescent="0.2">
      <c r="C418" s="8"/>
      <c r="D418" s="8"/>
    </row>
    <row r="419" spans="3:4" ht="12.95" customHeight="1" x14ac:dyDescent="0.2">
      <c r="C419" s="8"/>
      <c r="D419" s="8"/>
    </row>
    <row r="420" spans="3:4" ht="12.95" customHeight="1" x14ac:dyDescent="0.2">
      <c r="C420" s="8"/>
      <c r="D420" s="8"/>
    </row>
    <row r="421" spans="3:4" ht="12.95" customHeight="1" x14ac:dyDescent="0.2">
      <c r="C421" s="8"/>
      <c r="D421" s="8"/>
    </row>
    <row r="422" spans="3:4" ht="12.95" customHeight="1" x14ac:dyDescent="0.2">
      <c r="C422" s="8"/>
      <c r="D422" s="8"/>
    </row>
    <row r="423" spans="3:4" ht="12.95" customHeight="1" x14ac:dyDescent="0.2">
      <c r="C423" s="8"/>
      <c r="D423" s="8"/>
    </row>
    <row r="424" spans="3:4" ht="12.95" customHeight="1" x14ac:dyDescent="0.2">
      <c r="C424" s="8"/>
      <c r="D424" s="8"/>
    </row>
    <row r="425" spans="3:4" ht="12.95" customHeight="1" x14ac:dyDescent="0.2">
      <c r="C425" s="8"/>
      <c r="D425" s="8"/>
    </row>
    <row r="426" spans="3:4" ht="12.95" customHeight="1" x14ac:dyDescent="0.2">
      <c r="C426" s="8"/>
      <c r="D426" s="8"/>
    </row>
    <row r="427" spans="3:4" ht="12.95" customHeight="1" x14ac:dyDescent="0.2">
      <c r="C427" s="8"/>
      <c r="D427" s="8"/>
    </row>
    <row r="428" spans="3:4" ht="12.95" customHeight="1" x14ac:dyDescent="0.2">
      <c r="C428" s="8"/>
      <c r="D428" s="8"/>
    </row>
    <row r="429" spans="3:4" ht="12.95" customHeight="1" x14ac:dyDescent="0.2">
      <c r="C429" s="8"/>
      <c r="D429" s="8"/>
    </row>
    <row r="430" spans="3:4" ht="12.95" customHeight="1" x14ac:dyDescent="0.2">
      <c r="C430" s="8"/>
      <c r="D430" s="8"/>
    </row>
    <row r="431" spans="3:4" ht="12.95" customHeight="1" x14ac:dyDescent="0.2">
      <c r="C431" s="8"/>
      <c r="D431" s="8"/>
    </row>
    <row r="432" spans="3:4" ht="12.95" customHeight="1" x14ac:dyDescent="0.2">
      <c r="C432" s="8"/>
      <c r="D432" s="8"/>
    </row>
    <row r="433" spans="3:4" ht="12.95" customHeight="1" x14ac:dyDescent="0.2">
      <c r="C433" s="8"/>
      <c r="D433" s="8"/>
    </row>
    <row r="434" spans="3:4" ht="12.95" customHeight="1" x14ac:dyDescent="0.2">
      <c r="C434" s="8"/>
      <c r="D434" s="8"/>
    </row>
    <row r="435" spans="3:4" ht="12.95" customHeight="1" x14ac:dyDescent="0.2">
      <c r="C435" s="8"/>
      <c r="D435" s="8"/>
    </row>
    <row r="436" spans="3:4" ht="12.95" customHeight="1" x14ac:dyDescent="0.2">
      <c r="C436" s="8"/>
      <c r="D436" s="8"/>
    </row>
    <row r="437" spans="3:4" ht="12.95" customHeight="1" x14ac:dyDescent="0.2">
      <c r="C437" s="8"/>
      <c r="D437" s="8"/>
    </row>
    <row r="438" spans="3:4" ht="12.95" customHeight="1" x14ac:dyDescent="0.2">
      <c r="C438" s="8"/>
      <c r="D438" s="8"/>
    </row>
    <row r="439" spans="3:4" ht="12.95" customHeight="1" x14ac:dyDescent="0.2">
      <c r="C439" s="8"/>
      <c r="D439" s="8"/>
    </row>
    <row r="440" spans="3:4" ht="12.95" customHeight="1" x14ac:dyDescent="0.2">
      <c r="C440" s="8"/>
      <c r="D440" s="8"/>
    </row>
    <row r="441" spans="3:4" ht="12.95" customHeight="1" x14ac:dyDescent="0.2">
      <c r="C441" s="8"/>
      <c r="D441" s="8"/>
    </row>
    <row r="442" spans="3:4" ht="12.95" customHeight="1" x14ac:dyDescent="0.2">
      <c r="C442" s="8"/>
      <c r="D442" s="8"/>
    </row>
    <row r="443" spans="3:4" ht="12.95" customHeight="1" x14ac:dyDescent="0.2">
      <c r="C443" s="8"/>
      <c r="D443" s="8"/>
    </row>
    <row r="444" spans="3:4" ht="12.95" customHeight="1" x14ac:dyDescent="0.2">
      <c r="C444" s="8"/>
      <c r="D444" s="8"/>
    </row>
    <row r="445" spans="3:4" ht="12.95" customHeight="1" x14ac:dyDescent="0.2">
      <c r="C445" s="8"/>
      <c r="D445" s="8"/>
    </row>
    <row r="446" spans="3:4" ht="12.95" customHeight="1" x14ac:dyDescent="0.2">
      <c r="C446" s="8"/>
      <c r="D446" s="8"/>
    </row>
    <row r="447" spans="3:4" ht="12.95" customHeight="1" x14ac:dyDescent="0.2">
      <c r="C447" s="8"/>
      <c r="D447" s="8"/>
    </row>
    <row r="448" spans="3:4" ht="12.95" customHeight="1" x14ac:dyDescent="0.2">
      <c r="C448" s="8"/>
      <c r="D448" s="8"/>
    </row>
    <row r="449" spans="3:4" ht="12.95" customHeight="1" x14ac:dyDescent="0.2">
      <c r="C449" s="8"/>
      <c r="D449" s="8"/>
    </row>
    <row r="450" spans="3:4" ht="12.95" customHeight="1" x14ac:dyDescent="0.2">
      <c r="C450" s="8"/>
      <c r="D450" s="8"/>
    </row>
    <row r="451" spans="3:4" ht="12.95" customHeight="1" x14ac:dyDescent="0.2">
      <c r="C451" s="8"/>
      <c r="D451" s="8"/>
    </row>
    <row r="452" spans="3:4" ht="12.95" customHeight="1" x14ac:dyDescent="0.2">
      <c r="C452" s="8"/>
      <c r="D452" s="8"/>
    </row>
    <row r="453" spans="3:4" ht="12.95" customHeight="1" x14ac:dyDescent="0.2">
      <c r="C453" s="8"/>
      <c r="D453" s="8"/>
    </row>
    <row r="454" spans="3:4" ht="12.95" customHeight="1" x14ac:dyDescent="0.2">
      <c r="C454" s="8"/>
      <c r="D454" s="8"/>
    </row>
    <row r="455" spans="3:4" ht="12.95" customHeight="1" x14ac:dyDescent="0.2">
      <c r="C455" s="8"/>
      <c r="D455" s="8"/>
    </row>
    <row r="456" spans="3:4" ht="12.95" customHeight="1" x14ac:dyDescent="0.2">
      <c r="C456" s="8"/>
      <c r="D456" s="8"/>
    </row>
    <row r="457" spans="3:4" ht="12.95" customHeight="1" x14ac:dyDescent="0.2">
      <c r="C457" s="8"/>
      <c r="D457" s="8"/>
    </row>
    <row r="458" spans="3:4" ht="12.95" customHeight="1" x14ac:dyDescent="0.2">
      <c r="C458" s="8"/>
      <c r="D458" s="8"/>
    </row>
    <row r="459" spans="3:4" ht="12.95" customHeight="1" x14ac:dyDescent="0.2">
      <c r="C459" s="8"/>
      <c r="D459" s="8"/>
    </row>
    <row r="460" spans="3:4" ht="12.95" customHeight="1" x14ac:dyDescent="0.2">
      <c r="C460" s="8"/>
      <c r="D460" s="8"/>
    </row>
    <row r="461" spans="3:4" ht="12.95" customHeight="1" x14ac:dyDescent="0.2">
      <c r="C461" s="8"/>
      <c r="D461" s="8"/>
    </row>
    <row r="462" spans="3:4" ht="12.95" customHeight="1" x14ac:dyDescent="0.2">
      <c r="C462" s="8"/>
      <c r="D462" s="8"/>
    </row>
    <row r="463" spans="3:4" ht="12.95" customHeight="1" x14ac:dyDescent="0.2">
      <c r="C463" s="8"/>
      <c r="D463" s="8"/>
    </row>
    <row r="464" spans="3:4" ht="12.95" customHeight="1" x14ac:dyDescent="0.2">
      <c r="C464" s="8"/>
      <c r="D464" s="8"/>
    </row>
    <row r="465" spans="3:4" ht="12.95" customHeight="1" x14ac:dyDescent="0.2">
      <c r="C465" s="8"/>
      <c r="D465" s="8"/>
    </row>
    <row r="466" spans="3:4" ht="12.95" customHeight="1" x14ac:dyDescent="0.2">
      <c r="C466" s="8"/>
      <c r="D466" s="8"/>
    </row>
    <row r="467" spans="3:4" ht="12.95" customHeight="1" x14ac:dyDescent="0.2">
      <c r="C467" s="8"/>
      <c r="D467" s="8"/>
    </row>
    <row r="468" spans="3:4" ht="12.95" customHeight="1" x14ac:dyDescent="0.2">
      <c r="C468" s="8"/>
      <c r="D468" s="8"/>
    </row>
    <row r="469" spans="3:4" ht="12.95" customHeight="1" x14ac:dyDescent="0.2">
      <c r="C469" s="8"/>
      <c r="D469" s="8"/>
    </row>
    <row r="470" spans="3:4" ht="12.95" customHeight="1" x14ac:dyDescent="0.2">
      <c r="C470" s="8"/>
      <c r="D470" s="8"/>
    </row>
    <row r="471" spans="3:4" ht="12.95" customHeight="1" x14ac:dyDescent="0.2">
      <c r="C471" s="8"/>
      <c r="D471" s="8"/>
    </row>
    <row r="472" spans="3:4" ht="12.95" customHeight="1" x14ac:dyDescent="0.2">
      <c r="C472" s="8"/>
      <c r="D472" s="8"/>
    </row>
    <row r="473" spans="3:4" ht="12.95" customHeight="1" x14ac:dyDescent="0.2">
      <c r="C473" s="8"/>
      <c r="D473" s="8"/>
    </row>
    <row r="474" spans="3:4" ht="12.95" customHeight="1" x14ac:dyDescent="0.2">
      <c r="C474" s="8"/>
      <c r="D474" s="8"/>
    </row>
    <row r="475" spans="3:4" ht="12.95" customHeight="1" x14ac:dyDescent="0.2">
      <c r="C475" s="8"/>
      <c r="D475" s="8"/>
    </row>
    <row r="476" spans="3:4" ht="12.95" customHeight="1" x14ac:dyDescent="0.2">
      <c r="C476" s="8"/>
      <c r="D476" s="8"/>
    </row>
    <row r="477" spans="3:4" ht="12.95" customHeight="1" x14ac:dyDescent="0.2">
      <c r="C477" s="8"/>
      <c r="D477" s="8"/>
    </row>
    <row r="478" spans="3:4" ht="12.95" customHeight="1" x14ac:dyDescent="0.2">
      <c r="C478" s="8"/>
      <c r="D478" s="8"/>
    </row>
    <row r="479" spans="3:4" ht="12.95" customHeight="1" x14ac:dyDescent="0.2">
      <c r="C479" s="8"/>
      <c r="D479" s="8"/>
    </row>
    <row r="480" spans="3:4" ht="12.95" customHeight="1" x14ac:dyDescent="0.2">
      <c r="C480" s="8"/>
      <c r="D480" s="8"/>
    </row>
    <row r="481" spans="3:4" ht="12.95" customHeight="1" x14ac:dyDescent="0.2">
      <c r="C481" s="8"/>
      <c r="D481" s="8"/>
    </row>
    <row r="482" spans="3:4" ht="12.95" customHeight="1" x14ac:dyDescent="0.2">
      <c r="C482" s="8"/>
      <c r="D482" s="8"/>
    </row>
    <row r="483" spans="3:4" ht="12.95" customHeight="1" x14ac:dyDescent="0.2">
      <c r="C483" s="8"/>
      <c r="D483" s="8"/>
    </row>
    <row r="484" spans="3:4" ht="12.95" customHeight="1" x14ac:dyDescent="0.2">
      <c r="C484" s="8"/>
      <c r="D484" s="8"/>
    </row>
    <row r="485" spans="3:4" ht="12.95" customHeight="1" x14ac:dyDescent="0.2">
      <c r="C485" s="8"/>
      <c r="D485" s="8"/>
    </row>
    <row r="486" spans="3:4" ht="12.95" customHeight="1" x14ac:dyDescent="0.2">
      <c r="C486" s="8"/>
      <c r="D486" s="8"/>
    </row>
    <row r="487" spans="3:4" ht="12.95" customHeight="1" x14ac:dyDescent="0.2">
      <c r="C487" s="8"/>
      <c r="D487" s="8"/>
    </row>
    <row r="488" spans="3:4" ht="12.95" customHeight="1" x14ac:dyDescent="0.2">
      <c r="C488" s="8"/>
      <c r="D488" s="8"/>
    </row>
    <row r="489" spans="3:4" ht="12.95" customHeight="1" x14ac:dyDescent="0.2">
      <c r="C489" s="8"/>
      <c r="D489" s="8"/>
    </row>
    <row r="490" spans="3:4" ht="12.95" customHeight="1" x14ac:dyDescent="0.2">
      <c r="C490" s="8"/>
      <c r="D490" s="8"/>
    </row>
    <row r="491" spans="3:4" ht="12.95" customHeight="1" x14ac:dyDescent="0.2">
      <c r="C491" s="8"/>
      <c r="D491" s="8"/>
    </row>
    <row r="492" spans="3:4" ht="12.95" customHeight="1" x14ac:dyDescent="0.2">
      <c r="C492" s="8"/>
      <c r="D492" s="8"/>
    </row>
    <row r="493" spans="3:4" ht="12.95" customHeight="1" x14ac:dyDescent="0.2">
      <c r="C493" s="8"/>
      <c r="D493" s="8"/>
    </row>
    <row r="494" spans="3:4" ht="12.95" customHeight="1" x14ac:dyDescent="0.2">
      <c r="C494" s="8"/>
      <c r="D494" s="8"/>
    </row>
    <row r="495" spans="3:4" ht="12.95" customHeight="1" x14ac:dyDescent="0.2">
      <c r="C495" s="8"/>
      <c r="D495" s="8"/>
    </row>
    <row r="496" spans="3:4" ht="12.95" customHeight="1" x14ac:dyDescent="0.2">
      <c r="C496" s="8"/>
      <c r="D496" s="8"/>
    </row>
    <row r="497" spans="3:4" ht="12.95" customHeight="1" x14ac:dyDescent="0.2">
      <c r="C497" s="8"/>
      <c r="D497" s="8"/>
    </row>
    <row r="498" spans="3:4" ht="12.95" customHeight="1" x14ac:dyDescent="0.2">
      <c r="C498" s="8"/>
      <c r="D498" s="8"/>
    </row>
    <row r="499" spans="3:4" ht="12.95" customHeight="1" x14ac:dyDescent="0.2">
      <c r="C499" s="8"/>
      <c r="D499" s="8"/>
    </row>
    <row r="500" spans="3:4" ht="12.95" customHeight="1" x14ac:dyDescent="0.2">
      <c r="C500" s="8"/>
      <c r="D500" s="8"/>
    </row>
    <row r="501" spans="3:4" ht="12.95" customHeight="1" x14ac:dyDescent="0.2">
      <c r="C501" s="8"/>
      <c r="D501" s="8"/>
    </row>
    <row r="502" spans="3:4" ht="12.95" customHeight="1" x14ac:dyDescent="0.2">
      <c r="C502" s="8"/>
      <c r="D502" s="8"/>
    </row>
    <row r="503" spans="3:4" ht="12.95" customHeight="1" x14ac:dyDescent="0.2">
      <c r="C503" s="8"/>
      <c r="D503" s="8"/>
    </row>
    <row r="504" spans="3:4" ht="12.95" customHeight="1" x14ac:dyDescent="0.2">
      <c r="C504" s="8"/>
      <c r="D504" s="8"/>
    </row>
    <row r="505" spans="3:4" ht="12.95" customHeight="1" x14ac:dyDescent="0.2">
      <c r="C505" s="8"/>
      <c r="D505" s="8"/>
    </row>
    <row r="506" spans="3:4" ht="12.95" customHeight="1" x14ac:dyDescent="0.2">
      <c r="C506" s="8"/>
      <c r="D506" s="8"/>
    </row>
    <row r="507" spans="3:4" ht="12.95" customHeight="1" x14ac:dyDescent="0.2">
      <c r="C507" s="8"/>
      <c r="D507" s="8"/>
    </row>
    <row r="508" spans="3:4" ht="12.95" customHeight="1" x14ac:dyDescent="0.2">
      <c r="C508" s="8"/>
      <c r="D508" s="8"/>
    </row>
    <row r="509" spans="3:4" ht="12.95" customHeight="1" x14ac:dyDescent="0.2">
      <c r="C509" s="8"/>
      <c r="D509" s="8"/>
    </row>
    <row r="510" spans="3:4" ht="12.95" customHeight="1" x14ac:dyDescent="0.2">
      <c r="C510" s="8"/>
      <c r="D510" s="8"/>
    </row>
    <row r="511" spans="3:4" ht="12.95" customHeight="1" x14ac:dyDescent="0.2">
      <c r="C511" s="8"/>
      <c r="D511" s="8"/>
    </row>
    <row r="512" spans="3:4" ht="12.95" customHeight="1" x14ac:dyDescent="0.2">
      <c r="C512" s="8"/>
      <c r="D512" s="8"/>
    </row>
    <row r="513" spans="3:4" ht="12.95" customHeight="1" x14ac:dyDescent="0.2">
      <c r="C513" s="8"/>
      <c r="D513" s="8"/>
    </row>
    <row r="514" spans="3:4" ht="12.95" customHeight="1" x14ac:dyDescent="0.2">
      <c r="C514" s="8"/>
      <c r="D514" s="8"/>
    </row>
    <row r="515" spans="3:4" ht="12.95" customHeight="1" x14ac:dyDescent="0.2">
      <c r="C515" s="8"/>
      <c r="D515" s="8"/>
    </row>
    <row r="516" spans="3:4" ht="12.95" customHeight="1" x14ac:dyDescent="0.2">
      <c r="C516" s="8"/>
      <c r="D516" s="8"/>
    </row>
    <row r="517" spans="3:4" ht="12.95" customHeight="1" x14ac:dyDescent="0.2">
      <c r="C517" s="8"/>
      <c r="D517" s="8"/>
    </row>
    <row r="518" spans="3:4" ht="12.95" customHeight="1" x14ac:dyDescent="0.2">
      <c r="C518" s="8"/>
      <c r="D518" s="8"/>
    </row>
    <row r="519" spans="3:4" ht="12.95" customHeight="1" x14ac:dyDescent="0.2">
      <c r="C519" s="8"/>
      <c r="D519" s="8"/>
    </row>
    <row r="520" spans="3:4" ht="12.95" customHeight="1" x14ac:dyDescent="0.2">
      <c r="C520" s="8"/>
      <c r="D520" s="8"/>
    </row>
    <row r="521" spans="3:4" ht="12.95" customHeight="1" x14ac:dyDescent="0.2">
      <c r="C521" s="8"/>
      <c r="D521" s="8"/>
    </row>
    <row r="522" spans="3:4" ht="12.95" customHeight="1" x14ac:dyDescent="0.2">
      <c r="C522" s="8"/>
      <c r="D522" s="8"/>
    </row>
    <row r="523" spans="3:4" ht="12.95" customHeight="1" x14ac:dyDescent="0.2">
      <c r="C523" s="8"/>
      <c r="D523" s="8"/>
    </row>
    <row r="524" spans="3:4" ht="12.95" customHeight="1" x14ac:dyDescent="0.2">
      <c r="C524" s="8"/>
      <c r="D524" s="8"/>
    </row>
    <row r="525" spans="3:4" ht="12.95" customHeight="1" x14ac:dyDescent="0.2">
      <c r="C525" s="8"/>
      <c r="D525" s="8"/>
    </row>
    <row r="526" spans="3:4" ht="12.95" customHeight="1" x14ac:dyDescent="0.2">
      <c r="C526" s="8"/>
      <c r="D526" s="8"/>
    </row>
    <row r="527" spans="3:4" ht="12.95" customHeight="1" x14ac:dyDescent="0.2">
      <c r="C527" s="8"/>
      <c r="D527" s="8"/>
    </row>
    <row r="528" spans="3:4" ht="12.95" customHeight="1" x14ac:dyDescent="0.2">
      <c r="C528" s="8"/>
      <c r="D528" s="8"/>
    </row>
    <row r="529" spans="3:4" ht="12.95" customHeight="1" x14ac:dyDescent="0.2">
      <c r="C529" s="8"/>
      <c r="D529" s="8"/>
    </row>
    <row r="530" spans="3:4" ht="12.95" customHeight="1" x14ac:dyDescent="0.2">
      <c r="C530" s="8"/>
      <c r="D530" s="8"/>
    </row>
    <row r="531" spans="3:4" ht="12.95" customHeight="1" x14ac:dyDescent="0.2">
      <c r="C531" s="8"/>
      <c r="D531" s="8"/>
    </row>
    <row r="532" spans="3:4" ht="12.95" customHeight="1" x14ac:dyDescent="0.2">
      <c r="C532" s="8"/>
      <c r="D532" s="8"/>
    </row>
    <row r="533" spans="3:4" ht="12.95" customHeight="1" x14ac:dyDescent="0.2">
      <c r="C533" s="8"/>
      <c r="D533" s="8"/>
    </row>
    <row r="534" spans="3:4" ht="12.95" customHeight="1" x14ac:dyDescent="0.2">
      <c r="C534" s="8"/>
      <c r="D534" s="8"/>
    </row>
    <row r="535" spans="3:4" ht="12.95" customHeight="1" x14ac:dyDescent="0.2">
      <c r="C535" s="8"/>
      <c r="D535" s="8"/>
    </row>
    <row r="536" spans="3:4" ht="12.95" customHeight="1" x14ac:dyDescent="0.2">
      <c r="C536" s="8"/>
      <c r="D536" s="8"/>
    </row>
    <row r="537" spans="3:4" ht="12.95" customHeight="1" x14ac:dyDescent="0.2">
      <c r="C537" s="8"/>
      <c r="D537" s="8"/>
    </row>
    <row r="538" spans="3:4" ht="12.95" customHeight="1" x14ac:dyDescent="0.2">
      <c r="C538" s="8"/>
      <c r="D538" s="8"/>
    </row>
    <row r="539" spans="3:4" ht="12.95" customHeight="1" x14ac:dyDescent="0.2">
      <c r="C539" s="8"/>
      <c r="D539" s="8"/>
    </row>
    <row r="540" spans="3:4" ht="12.95" customHeight="1" x14ac:dyDescent="0.2">
      <c r="C540" s="8"/>
      <c r="D540" s="8"/>
    </row>
    <row r="541" spans="3:4" ht="12.95" customHeight="1" x14ac:dyDescent="0.2">
      <c r="C541" s="8"/>
      <c r="D541" s="8"/>
    </row>
    <row r="542" spans="3:4" ht="12.95" customHeight="1" x14ac:dyDescent="0.2">
      <c r="C542" s="8"/>
      <c r="D542" s="8"/>
    </row>
    <row r="543" spans="3:4" ht="12.95" customHeight="1" x14ac:dyDescent="0.2">
      <c r="C543" s="8"/>
      <c r="D543" s="8"/>
    </row>
    <row r="544" spans="3:4" ht="12.95" customHeight="1" x14ac:dyDescent="0.2">
      <c r="C544" s="8"/>
      <c r="D544" s="8"/>
    </row>
    <row r="545" spans="3:4" ht="12.95" customHeight="1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</sheetData>
  <hyperlinks>
    <hyperlink ref="H64158" r:id="rId1" display="http://vsolj.cetus-net.org/bulletin.html" xr:uid="{932D343B-9BFB-4951-A754-5BED0A5CDFED}"/>
    <hyperlink ref="H64151" r:id="rId2" display="https://www.aavso.org/ejaavso" xr:uid="{3F8C17CF-0046-4206-9A3D-AD5327BA8A24}"/>
    <hyperlink ref="I64158" r:id="rId3" display="http://vsolj.cetus-net.org/bulletin.html" xr:uid="{E0E437E0-D858-471C-AA2C-C90A81832AE8}"/>
    <hyperlink ref="AQ57809" r:id="rId4" display="http://cdsbib.u-strasbg.fr/cgi-bin/cdsbib?1990RMxAA..21..381G" xr:uid="{781EDA94-4B26-48C7-96BB-727FDAFB19DE}"/>
    <hyperlink ref="H64155" r:id="rId5" display="https://www.aavso.org/ejaavso" xr:uid="{063FD2B6-3CF3-4C45-B8EA-D7721534D825}"/>
    <hyperlink ref="AP5173" r:id="rId6" display="http://cdsbib.u-strasbg.fr/cgi-bin/cdsbib?1990RMxAA..21..381G" xr:uid="{86FCD62B-8667-44FB-9C7F-4537178528DB}"/>
    <hyperlink ref="AP5176" r:id="rId7" display="http://cdsbib.u-strasbg.fr/cgi-bin/cdsbib?1990RMxAA..21..381G" xr:uid="{B8BFB282-F64F-4C4E-A61C-6B2C45BC257D}"/>
    <hyperlink ref="AP5174" r:id="rId8" display="http://cdsbib.u-strasbg.fr/cgi-bin/cdsbib?1990RMxAA..21..381G" xr:uid="{8B346960-7FAF-459E-B8CA-C9839523F1FF}"/>
    <hyperlink ref="AP5158" r:id="rId9" display="http://cdsbib.u-strasbg.fr/cgi-bin/cdsbib?1990RMxAA..21..381G" xr:uid="{8E86614D-16F1-4595-A355-84774523FACC}"/>
    <hyperlink ref="AQ5387" r:id="rId10" display="http://cdsbib.u-strasbg.fr/cgi-bin/cdsbib?1990RMxAA..21..381G" xr:uid="{C4E7258E-8769-4922-9707-C06E33CDEF82}"/>
    <hyperlink ref="AQ5391" r:id="rId11" display="http://cdsbib.u-strasbg.fr/cgi-bin/cdsbib?1990RMxAA..21..381G" xr:uid="{37406710-D833-412F-8145-87C62B74CE7E}"/>
    <hyperlink ref="AQ65071" r:id="rId12" display="http://cdsbib.u-strasbg.fr/cgi-bin/cdsbib?1990RMxAA..21..381G" xr:uid="{040D096E-F753-451B-82CA-D1DA8E02E4A8}"/>
    <hyperlink ref="I2279" r:id="rId13" display="http://vsolj.cetus-net.org/bulletin.html" xr:uid="{34B5AA82-52AA-4DE3-A47F-17A46E88E6D1}"/>
    <hyperlink ref="H2279" r:id="rId14" display="http://vsolj.cetus-net.org/bulletin.html" xr:uid="{D20A4A55-873E-4D58-A9E4-A5556E7293CC}"/>
    <hyperlink ref="AQ196" r:id="rId15" display="http://cdsbib.u-strasbg.fr/cgi-bin/cdsbib?1990RMxAA..21..381G" xr:uid="{66429455-B355-4E58-BD7E-BE3D3C8DF727}"/>
    <hyperlink ref="AQ195" r:id="rId16" display="http://cdsbib.u-strasbg.fr/cgi-bin/cdsbib?1990RMxAA..21..381G" xr:uid="{4874E4DE-105F-44C7-BC58-DB31A14AE1E9}"/>
    <hyperlink ref="AP3449" r:id="rId17" display="http://cdsbib.u-strasbg.fr/cgi-bin/cdsbib?1990RMxAA..21..381G" xr:uid="{B2A08DAE-8128-4EEC-8E9A-266626D90DAA}"/>
    <hyperlink ref="AP3467" r:id="rId18" display="http://cdsbib.u-strasbg.fr/cgi-bin/cdsbib?1990RMxAA..21..381G" xr:uid="{4DE6ABAF-476F-494A-A0A9-680E59E8B4D2}"/>
    <hyperlink ref="AP3468" r:id="rId19" display="http://cdsbib.u-strasbg.fr/cgi-bin/cdsbib?1990RMxAA..21..381G" xr:uid="{849BCB4F-538F-42EE-9900-7BCF9AC8E9C8}"/>
    <hyperlink ref="AP3464" r:id="rId20" display="http://cdsbib.u-strasbg.fr/cgi-bin/cdsbib?1990RMxAA..21..381G" xr:uid="{AACD95A8-D4BA-4477-B486-860CB2052C73}"/>
  </hyperlinks>
  <pageMargins left="0.7" right="0.7" top="0.75" bottom="0.75" header="0.3" footer="0.3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 1</vt:lpstr>
      <vt:lpstr>Active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2024-01-16T04:43:41Z</dcterms:modified>
</cp:coreProperties>
</file>