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010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<sst xmlns="http://schemas.openxmlformats.org/spreadsheetml/2006/main" count="78" uniqueCount="49">
  <si>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</si>
  <si>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</si>
  <si>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</si>
  <si>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</si>
  <si>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</si>
  <si>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</si>
  <si>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</si>
  <si>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</si>
  <si>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</si>
  <si>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</si>
  <si>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</si>
  <si>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</si>
  <si>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</si>
  <si>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</si>
  <si>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</si>
  <si>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</si>
  <si>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</si>
  <si>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</si>
  <si>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</si>
  <si>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</si>
  <si>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</si>
  <si>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</si>
  <si>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</si>
  <si>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</si>
  <si>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</si>
  <si>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</si>
  <si>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</si>
  <si>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</si>
  <si>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</si>
  <si>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</si>
  <si>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</si>
  <si>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</si>
  <si>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</si>
  <si>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</si>
  <si>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</si>
  <si>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</si>
  <si>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</si>
  <si>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</si>
  <si>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</si>
  <si>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</si>
  <si>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</si>
  <si>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W Gru</t>
  </si>
  <si>
    <t>W Gru / GSC 8010-1452</t>
  </si>
  <si>
    <t>EA/AR</t>
  </si>
  <si>
    <t>Kreiner</t>
  </si>
  <si>
    <t>IBVS 2012</t>
  </si>
  <si>
    <t>I</t>
  </si>
  <si>
    <t>II</t>
  </si>
  <si>
    <t>G8010-1452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</si>
</sst>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 Gru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0.00105</c:v>
                  </c:pt>
                  <c:pt idx="2">
                    <c:v>0.00026</c:v>
                  </c:pt>
                  <c:pt idx="3">
                    <c:v>0.00017</c:v>
                  </c:pt>
                  <c:pt idx="4">
                    <c:v>0.00048</c:v>
                  </c:pt>
                  <c:pt idx="5">
                    <c:v>0.00026</c:v>
                  </c:pt>
                  <c:pt idx="6">
                    <c:v>0.00019</c:v>
                  </c:pt>
                  <c:pt idx="7">
                    <c:v>0.00048</c:v>
                  </c:pt>
                  <c:pt idx="8">
                    <c:v>0.00017</c:v>
                  </c:pt>
                  <c:pt idx="9">
                    <c:v>0.00099</c:v>
                  </c:pt>
                  <c:pt idx="10">
                    <c:v>0.00028</c:v>
                  </c:pt>
                  <c:pt idx="11">
                    <c:v>0.00019</c:v>
                  </c:pt>
                  <c:pt idx="12">
                    <c:v>0.00043</c:v>
                  </c:pt>
                  <c:pt idx="13">
                    <c:v>0.00147</c:v>
                  </c:pt>
                  <c:pt idx="14">
                    <c:v>0.00072</c:v>
                  </c:pt>
                  <c:pt idx="15">
                    <c:v>0.00038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655240"/>
        <c:axId val="50897161"/>
      </c:scatterChart>
      <c:val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7161"/>
        <c:crosses val="autoZero"/>
        <c:crossBetween val="midCat"/>
        <c:dispUnits/>
      </c:valAx>
      <c:valAx>
        <c:axId val="5089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05"/>
          <c:y val="0.93375"/>
          <c:w val="0.763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42</v>
      </c>
      <c r="E1" s="30" t="s">
        <v>41</v>
      </c>
      <c r="F1" t="s">
        <v>48</v>
      </c>
    </row>
    <row r="2" spans="1:5" ht="12.75">
      <c r="A2" t="s">
        <v>24</v>
      </c>
      <c r="B2" t="s">
        <v>43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52503.054</v>
      </c>
      <c r="D4" s="9">
        <v>2.968535</v>
      </c>
    </row>
    <row r="6" ht="12.75">
      <c r="A6" s="5" t="s">
        <v>1</v>
      </c>
    </row>
    <row r="7" spans="1:3" ht="12.75">
      <c r="A7" t="s">
        <v>2</v>
      </c>
      <c r="C7">
        <v>52503.054</v>
      </c>
    </row>
    <row r="8" spans="1:3" ht="12.75">
      <c r="A8" t="s">
        <v>3</v>
      </c>
      <c r="C8">
        <v>2.968535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-0.0003407878941564407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-1.206257871720813E-06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39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59900.79036226852</v>
      </c>
    </row>
    <row r="15" spans="1:5" ht="12.75">
      <c r="A15" s="14" t="s">
        <v>17</v>
      </c>
      <c r="B15" s="12"/>
      <c r="C15" s="15">
        <f>(C7+C11)+(C8+C12)*INT(MAX(F21:F3533))</f>
        <v>52503.0536592121</v>
      </c>
      <c r="D15" s="16" t="s">
        <v>40</v>
      </c>
      <c r="E15" s="17">
        <f>ROUND(2*(E14-$C$7)/$C$8,0)/2+E13</f>
        <v>2493</v>
      </c>
    </row>
    <row r="16" spans="1:5" ht="12.75">
      <c r="A16" s="18" t="s">
        <v>4</v>
      </c>
      <c r="B16" s="12"/>
      <c r="C16" s="19">
        <f>+C8+C12</f>
        <v>2.9685337937421283</v>
      </c>
      <c r="D16" s="16" t="s">
        <v>34</v>
      </c>
      <c r="E16" s="26">
        <f>ROUND(2*(E14-$C$15)/$C$16,0)/2+E13</f>
        <v>2493</v>
      </c>
    </row>
    <row r="17" spans="1:5" ht="13.5" thickBot="1">
      <c r="A17" s="16" t="s">
        <v>30</v>
      </c>
      <c r="B17" s="12"/>
      <c r="C17" s="12">
        <f>COUNT(C21:C2191)</f>
        <v>16</v>
      </c>
      <c r="D17" s="16" t="s">
        <v>35</v>
      </c>
      <c r="E17" s="20">
        <f>+$C$15+$C$16*E16-15018.5-$C$9/24</f>
        <v>44885.50424034456</v>
      </c>
    </row>
    <row r="18" spans="1:5" ht="14.25" thickBot="1" thickTop="1">
      <c r="A18" s="18" t="s">
        <v>5</v>
      </c>
      <c r="B18" s="12"/>
      <c r="C18" s="21">
        <f>+C15</f>
        <v>52503.0536592121</v>
      </c>
      <c r="D18" s="22">
        <f>+C16</f>
        <v>2.9685337937421283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29</v>
      </c>
      <c r="I20" s="7" t="s">
        <v>44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38</v>
      </c>
    </row>
    <row r="21" spans="1:17" ht="12.75">
      <c r="A21" t="s">
        <v>44</v>
      </c>
      <c r="C21" s="10">
        <v>52503.054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-0.0003407878941564407</v>
      </c>
      <c r="Q21" s="2">
        <f>+C21-15018.5</f>
        <v>37484.554</v>
      </c>
    </row>
    <row r="22" spans="1:17" ht="12.75">
      <c r="A22" s="31" t="s">
        <v>45</v>
      </c>
      <c r="B22" s="32" t="s">
        <v>46</v>
      </c>
      <c r="C22" s="31">
        <v>43778.52625</v>
      </c>
      <c r="D22" s="31">
        <v>0.00105</v>
      </c>
      <c r="E22">
        <f aca="true" t="shared" si="0" ref="E22:E36">+(C22-C$7)/C$8</f>
        <v>-2939.0011402931054</v>
      </c>
      <c r="F22">
        <f aca="true" t="shared" si="1" ref="F22:F36">ROUND(2*E22,0)/2</f>
        <v>-2939</v>
      </c>
      <c r="G22">
        <f aca="true" t="shared" si="2" ref="G22:G36">+C22-(C$7+F22*C$8)</f>
        <v>-0.0033849999963422306</v>
      </c>
      <c r="H22">
        <f aca="true" t="shared" si="3" ref="H22:H36">+G22</f>
        <v>-0.0033849999963422306</v>
      </c>
      <c r="O22">
        <f aca="true" t="shared" si="4" ref="O22:O36">+C$11+C$12*$F22</f>
        <v>0.0032044039908310285</v>
      </c>
      <c r="Q22" s="2">
        <f aca="true" t="shared" si="5" ref="Q22:Q36">+C22-15018.5</f>
        <v>28760.026250000003</v>
      </c>
    </row>
    <row r="23" spans="1:17" ht="12.75">
      <c r="A23" s="31" t="s">
        <v>45</v>
      </c>
      <c r="B23" s="32" t="s">
        <v>46</v>
      </c>
      <c r="C23" s="31">
        <v>43778.53091</v>
      </c>
      <c r="D23" s="31">
        <v>0.00026</v>
      </c>
      <c r="E23">
        <f t="shared" si="0"/>
        <v>-2938.999570495209</v>
      </c>
      <c r="F23">
        <f t="shared" si="1"/>
        <v>-2939</v>
      </c>
      <c r="G23">
        <f t="shared" si="2"/>
        <v>0.0012750000023515895</v>
      </c>
      <c r="H23">
        <f t="shared" si="3"/>
        <v>0.0012750000023515895</v>
      </c>
      <c r="O23">
        <f t="shared" si="4"/>
        <v>0.0032044039908310285</v>
      </c>
      <c r="Q23" s="2">
        <f t="shared" si="5"/>
        <v>28760.03091</v>
      </c>
    </row>
    <row r="24" spans="1:17" ht="12.75">
      <c r="A24" s="31" t="s">
        <v>45</v>
      </c>
      <c r="B24" s="32" t="s">
        <v>46</v>
      </c>
      <c r="C24" s="31">
        <v>43778.53261</v>
      </c>
      <c r="D24" s="31">
        <v>0.00017</v>
      </c>
      <c r="E24">
        <f t="shared" si="0"/>
        <v>-2938.998997822156</v>
      </c>
      <c r="F24">
        <f t="shared" si="1"/>
        <v>-2939</v>
      </c>
      <c r="G24">
        <f t="shared" si="2"/>
        <v>0.002975000003061723</v>
      </c>
      <c r="H24">
        <f t="shared" si="3"/>
        <v>0.002975000003061723</v>
      </c>
      <c r="O24">
        <f t="shared" si="4"/>
        <v>0.0032044039908310285</v>
      </c>
      <c r="Q24" s="2">
        <f t="shared" si="5"/>
        <v>28760.032610000002</v>
      </c>
    </row>
    <row r="25" spans="1:17" ht="12.75">
      <c r="A25" s="31" t="s">
        <v>45</v>
      </c>
      <c r="B25" s="32" t="s">
        <v>46</v>
      </c>
      <c r="C25" s="31">
        <v>43781.49701</v>
      </c>
      <c r="D25" s="31">
        <v>0.00048</v>
      </c>
      <c r="E25">
        <f t="shared" si="0"/>
        <v>-2938.0003907651408</v>
      </c>
      <c r="F25">
        <f t="shared" si="1"/>
        <v>-2938</v>
      </c>
      <c r="G25">
        <f t="shared" si="2"/>
        <v>-0.001159999992523808</v>
      </c>
      <c r="H25">
        <f t="shared" si="3"/>
        <v>-0.001159999992523808</v>
      </c>
      <c r="O25">
        <f t="shared" si="4"/>
        <v>0.003203197732959308</v>
      </c>
      <c r="Q25" s="2">
        <f t="shared" si="5"/>
        <v>28762.99701</v>
      </c>
    </row>
    <row r="26" spans="1:17" ht="12.75">
      <c r="A26" s="31" t="s">
        <v>45</v>
      </c>
      <c r="B26" s="32" t="s">
        <v>46</v>
      </c>
      <c r="C26" s="31">
        <v>43781.49871</v>
      </c>
      <c r="D26" s="31">
        <v>0.00026</v>
      </c>
      <c r="E26">
        <f t="shared" si="0"/>
        <v>-2937.999818092088</v>
      </c>
      <c r="F26">
        <f t="shared" si="1"/>
        <v>-2938</v>
      </c>
      <c r="G26">
        <f t="shared" si="2"/>
        <v>0.0005400000081863254</v>
      </c>
      <c r="H26">
        <f t="shared" si="3"/>
        <v>0.0005400000081863254</v>
      </c>
      <c r="O26">
        <f t="shared" si="4"/>
        <v>0.003203197732959308</v>
      </c>
      <c r="Q26" s="2">
        <f t="shared" si="5"/>
        <v>28762.99871</v>
      </c>
    </row>
    <row r="27" spans="1:17" ht="12.75">
      <c r="A27" s="31" t="s">
        <v>45</v>
      </c>
      <c r="B27" s="32" t="s">
        <v>46</v>
      </c>
      <c r="C27" s="31">
        <v>43781.49921</v>
      </c>
      <c r="D27" s="31">
        <v>0.00019</v>
      </c>
      <c r="E27">
        <f t="shared" si="0"/>
        <v>-2937.9996496588365</v>
      </c>
      <c r="F27">
        <f t="shared" si="1"/>
        <v>-2938</v>
      </c>
      <c r="G27">
        <f t="shared" si="2"/>
        <v>0.0010400000101071782</v>
      </c>
      <c r="H27">
        <f t="shared" si="3"/>
        <v>0.0010400000101071782</v>
      </c>
      <c r="O27">
        <f t="shared" si="4"/>
        <v>0.003203197732959308</v>
      </c>
      <c r="Q27" s="2">
        <f t="shared" si="5"/>
        <v>28762.99921</v>
      </c>
    </row>
    <row r="28" spans="1:17" ht="12.75">
      <c r="A28" s="31" t="s">
        <v>45</v>
      </c>
      <c r="B28" s="32" t="s">
        <v>47</v>
      </c>
      <c r="C28" s="31">
        <v>43818.6125</v>
      </c>
      <c r="D28" s="31">
        <v>0.00048</v>
      </c>
      <c r="E28">
        <f t="shared" si="0"/>
        <v>-2925.49742549776</v>
      </c>
      <c r="F28">
        <f t="shared" si="1"/>
        <v>-2925.5</v>
      </c>
      <c r="G28">
        <f t="shared" si="2"/>
        <v>0.00764250000793254</v>
      </c>
      <c r="H28">
        <f t="shared" si="3"/>
        <v>0.00764250000793254</v>
      </c>
      <c r="O28">
        <f t="shared" si="4"/>
        <v>0.0031881195095627974</v>
      </c>
      <c r="Q28" s="2">
        <f t="shared" si="5"/>
        <v>28800.112500000003</v>
      </c>
    </row>
    <row r="29" spans="1:17" ht="12.75">
      <c r="A29" s="31" t="s">
        <v>45</v>
      </c>
      <c r="B29" s="32" t="s">
        <v>47</v>
      </c>
      <c r="C29" s="31">
        <v>43818.61436</v>
      </c>
      <c r="D29" s="31">
        <v>0.00017</v>
      </c>
      <c r="E29">
        <f t="shared" si="0"/>
        <v>-2925.4967989260685</v>
      </c>
      <c r="F29">
        <f t="shared" si="1"/>
        <v>-2925.5</v>
      </c>
      <c r="G29">
        <f t="shared" si="2"/>
        <v>0.009502500004600734</v>
      </c>
      <c r="H29">
        <f t="shared" si="3"/>
        <v>0.009502500004600734</v>
      </c>
      <c r="O29">
        <f t="shared" si="4"/>
        <v>0.0031881195095627974</v>
      </c>
      <c r="Q29" s="2">
        <f t="shared" si="5"/>
        <v>28800.11436</v>
      </c>
    </row>
    <row r="30" spans="1:17" ht="12.75">
      <c r="A30" s="31" t="s">
        <v>45</v>
      </c>
      <c r="B30" s="32" t="s">
        <v>47</v>
      </c>
      <c r="C30" s="31">
        <v>43818.61529</v>
      </c>
      <c r="D30" s="31">
        <v>0.00099</v>
      </c>
      <c r="E30">
        <f t="shared" si="0"/>
        <v>-2925.496485640221</v>
      </c>
      <c r="F30">
        <f t="shared" si="1"/>
        <v>-2925.5</v>
      </c>
      <c r="G30">
        <f t="shared" si="2"/>
        <v>0.010432500006572809</v>
      </c>
      <c r="H30">
        <f t="shared" si="3"/>
        <v>0.010432500006572809</v>
      </c>
      <c r="O30">
        <f t="shared" si="4"/>
        <v>0.0031881195095627974</v>
      </c>
      <c r="Q30" s="2">
        <f t="shared" si="5"/>
        <v>28800.11529</v>
      </c>
    </row>
    <row r="31" spans="1:17" ht="12.75">
      <c r="A31" s="31" t="s">
        <v>45</v>
      </c>
      <c r="B31" s="32" t="s">
        <v>47</v>
      </c>
      <c r="C31" s="31">
        <v>44177.80302</v>
      </c>
      <c r="D31" s="31">
        <v>0.00028</v>
      </c>
      <c r="E31">
        <f t="shared" si="0"/>
        <v>-2804.498171657062</v>
      </c>
      <c r="F31">
        <f t="shared" si="1"/>
        <v>-2804.5</v>
      </c>
      <c r="G31">
        <f t="shared" si="2"/>
        <v>0.005427500007499475</v>
      </c>
      <c r="H31">
        <f t="shared" si="3"/>
        <v>0.005427500007499475</v>
      </c>
      <c r="O31">
        <f t="shared" si="4"/>
        <v>0.0030421623070845793</v>
      </c>
      <c r="Q31" s="2">
        <f t="shared" si="5"/>
        <v>29159.30302</v>
      </c>
    </row>
    <row r="32" spans="1:17" ht="12.75">
      <c r="A32" s="31" t="s">
        <v>45</v>
      </c>
      <c r="B32" s="32" t="s">
        <v>47</v>
      </c>
      <c r="C32" s="31">
        <v>44177.80418</v>
      </c>
      <c r="D32" s="31">
        <v>0.00019</v>
      </c>
      <c r="E32">
        <f t="shared" si="0"/>
        <v>-2804.4977808919202</v>
      </c>
      <c r="F32">
        <f t="shared" si="1"/>
        <v>-2804.5</v>
      </c>
      <c r="G32">
        <f t="shared" si="2"/>
        <v>0.006587500007299241</v>
      </c>
      <c r="H32">
        <f t="shared" si="3"/>
        <v>0.006587500007299241</v>
      </c>
      <c r="O32">
        <f t="shared" si="4"/>
        <v>0.0030421623070845793</v>
      </c>
      <c r="Q32" s="2">
        <f t="shared" si="5"/>
        <v>29159.30418</v>
      </c>
    </row>
    <row r="33" spans="1:17" ht="12.75">
      <c r="A33" s="31" t="s">
        <v>45</v>
      </c>
      <c r="B33" s="32" t="s">
        <v>47</v>
      </c>
      <c r="C33" s="31">
        <v>44177.80459</v>
      </c>
      <c r="D33" s="31">
        <v>0.00043</v>
      </c>
      <c r="E33">
        <f t="shared" si="0"/>
        <v>-2804.4976427766546</v>
      </c>
      <c r="F33">
        <f t="shared" si="1"/>
        <v>-2804.5</v>
      </c>
      <c r="G33">
        <f t="shared" si="2"/>
        <v>0.006997500007855706</v>
      </c>
      <c r="H33">
        <f t="shared" si="3"/>
        <v>0.006997500007855706</v>
      </c>
      <c r="O33">
        <f t="shared" si="4"/>
        <v>0.0030421623070845793</v>
      </c>
      <c r="Q33" s="2">
        <f t="shared" si="5"/>
        <v>29159.30459</v>
      </c>
    </row>
    <row r="34" spans="1:17" ht="12.75">
      <c r="A34" s="31" t="s">
        <v>45</v>
      </c>
      <c r="B34" s="32" t="s">
        <v>46</v>
      </c>
      <c r="C34" s="31">
        <v>44517.69353</v>
      </c>
      <c r="D34" s="31">
        <v>0.00147</v>
      </c>
      <c r="E34">
        <f t="shared" si="0"/>
        <v>-2690.0004446637818</v>
      </c>
      <c r="F34">
        <f t="shared" si="1"/>
        <v>-2690</v>
      </c>
      <c r="G34">
        <f t="shared" si="2"/>
        <v>-0.0013200000030337833</v>
      </c>
      <c r="H34">
        <f t="shared" si="3"/>
        <v>-0.0013200000030337833</v>
      </c>
      <c r="O34">
        <f t="shared" si="4"/>
        <v>0.002904045780772546</v>
      </c>
      <c r="Q34" s="2">
        <f t="shared" si="5"/>
        <v>29499.193529999997</v>
      </c>
    </row>
    <row r="35" spans="1:17" ht="12.75">
      <c r="A35" s="31" t="s">
        <v>45</v>
      </c>
      <c r="B35" s="32" t="s">
        <v>46</v>
      </c>
      <c r="C35" s="31">
        <v>44517.69469</v>
      </c>
      <c r="D35" s="31">
        <v>0.00072</v>
      </c>
      <c r="E35">
        <f t="shared" si="0"/>
        <v>-2690.00005389864</v>
      </c>
      <c r="F35">
        <f t="shared" si="1"/>
        <v>-2690</v>
      </c>
      <c r="G35">
        <f t="shared" si="2"/>
        <v>-0.00016000000323401764</v>
      </c>
      <c r="H35">
        <f t="shared" si="3"/>
        <v>-0.00016000000323401764</v>
      </c>
      <c r="O35">
        <f t="shared" si="4"/>
        <v>0.002904045780772546</v>
      </c>
      <c r="Q35" s="2">
        <f t="shared" si="5"/>
        <v>29499.194689999997</v>
      </c>
    </row>
    <row r="36" spans="1:17" ht="12.75">
      <c r="A36" s="31" t="s">
        <v>45</v>
      </c>
      <c r="B36" s="32" t="s">
        <v>46</v>
      </c>
      <c r="C36" s="31">
        <v>44517.69474</v>
      </c>
      <c r="D36" s="31">
        <v>0.00038</v>
      </c>
      <c r="E36">
        <f t="shared" si="0"/>
        <v>-2690.0000370553144</v>
      </c>
      <c r="F36">
        <f t="shared" si="1"/>
        <v>-2690</v>
      </c>
      <c r="G36">
        <f t="shared" si="2"/>
        <v>-0.00011000000085914508</v>
      </c>
      <c r="H36">
        <f t="shared" si="3"/>
        <v>-0.00011000000085914508</v>
      </c>
      <c r="O36">
        <f t="shared" si="4"/>
        <v>0.002904045780772546</v>
      </c>
      <c r="Q36" s="2">
        <f t="shared" si="5"/>
        <v>29499.19474</v>
      </c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2022-11-17T05:58:07Z</dcterms:modified>
  <cp:category/>
  <cp:version/>
  <cp:contentType/>
  <cp:contentStatus/>
</cp:coreProperties>
</file>