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<sst xmlns="http://schemas.openxmlformats.org/spreadsheetml/2006/main" count="233" uniqueCount="78">
  <si>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</si>
  <si>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</si>
  <si>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</si>
  <si>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</si>
  <si>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</si>
  <si>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</si>
  <si>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</si>
  <si>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</si>
  <si>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</si>
  <si>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</si>
  <si>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</si>
  <si>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</si>
  <si>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</si>
  <si>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</si>
  <si>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</si>
  <si>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</si>
  <si>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</si>
  <si>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</si>
  <si>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</si>
  <si>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</si>
  <si>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</si>
  <si>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</si>
  <si>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</si>
  <si>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</si>
  <si>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</si>
  <si>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</si>
  <si>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</si>
  <si>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</si>
  <si>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</si>
  <si>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v</t>
  </si>
  <si>
    <t>BAAVSS 60,15</t>
  </si>
  <si>
    <t>K</t>
  </si>
  <si>
    <t>MVS 10,163</t>
  </si>
  <si>
    <t>BAV-M 39</t>
  </si>
  <si>
    <t>N</t>
  </si>
  <si>
    <t>MVS 11,19</t>
  </si>
  <si>
    <t>BAAVSS 64,21</t>
  </si>
  <si>
    <t>BBSAG 78</t>
  </si>
  <si>
    <t>MVS 11,155</t>
  </si>
  <si>
    <t>phe</t>
  </si>
  <si>
    <t>IBVS 2934</t>
  </si>
  <si>
    <t>UNP.</t>
  </si>
  <si>
    <t>BAAVSS 67,7</t>
  </si>
  <si>
    <t>MVS 12,16</t>
  </si>
  <si>
    <t>BBSAG 84</t>
  </si>
  <si>
    <t>BBSAG 109</t>
  </si>
  <si>
    <t>MVS 11,164</t>
  </si>
  <si>
    <t>BAAVSS 72,22</t>
  </si>
  <si>
    <t>IBVS 3423</t>
  </si>
  <si>
    <t>MVS 12,51</t>
  </si>
  <si>
    <t>BBSAG 95</t>
  </si>
  <si>
    <t>IBVS 3900</t>
  </si>
  <si>
    <t>MVS 12,103</t>
  </si>
  <si>
    <t>BBSAG 96</t>
  </si>
  <si>
    <t>BBSAG 98</t>
  </si>
  <si>
    <t>MVS 12,141</t>
  </si>
  <si>
    <t>B</t>
  </si>
  <si>
    <t>BBSAG 102</t>
  </si>
  <si>
    <t>BAAVSS 84</t>
  </si>
  <si>
    <t>II</t>
  </si>
  <si>
    <t>BBSAG</t>
  </si>
  <si>
    <t>IBVS</t>
  </si>
  <si>
    <t>Key '68 Her' into SIMBAD (omit quotes)</t>
  </si>
  <si>
    <t>68u Her / GSC 02596-01318</t>
  </si>
  <si>
    <t># of data points:</t>
  </si>
  <si>
    <t>EA/SD</t>
  </si>
  <si>
    <t>IBVS 0111</t>
  </si>
  <si>
    <t>IBVS 0817</t>
  </si>
  <si>
    <t>I</t>
  </si>
  <si>
    <t>OEJV 0074</t>
  </si>
  <si>
    <t>OEJV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</si>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</sst>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68u Her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0575"/>
          <c:w val="0.894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A!$F$21:$F$983</c:f>
              <c:numCache/>
            </c:numRef>
          </c:xVal>
          <c:yVal>
            <c:numRef>
              <c:f>A!$H$21:$H$983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A!$D$21:$D$983</c:f>
                <c:numCache>
                  <c:ptCount val="9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</c:numCache>
              </c:numRef>
            </c:plus>
            <c:minus>
              <c:numRef>
                <c:f>A!$D$21:$D$983</c:f>
                <c:numCache>
                  <c:ptCount val="9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A!$I$21:$I$983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A!$J$21:$J$983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plus>
            <c:min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A!$K$21:$K$983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plus>
            <c:min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A!$L$21:$L$983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plus>
            <c:min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A!$M$21:$M$983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plus>
            <c:min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A!$N$21:$N$983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A!$F$21:$F$983</c:f>
              <c:numCache/>
            </c:numRef>
          </c:xVal>
          <c:yVal>
            <c:numRef>
              <c:f>A!$O$21:$O$983</c:f>
              <c:numCache/>
            </c:numRef>
          </c:yVal>
          <c:smooth val="0"/>
        </c:ser>
        <c:axId val="46634002"/>
        <c:axId val="17052835"/>
      </c:scatterChart>
      <c:valAx>
        <c:axId val="4663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crossBetween val="midCat"/>
        <c:dispUnits/>
      </c:valAx>
      <c:valAx>
        <c:axId val="170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400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.93025"/>
          <c:w val="0.95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68u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55"/>
          <c:w val="0.907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A!$F$21:$F$983</c:f>
              <c:numCache/>
            </c:numRef>
          </c:xVal>
          <c:yVal>
            <c:numRef>
              <c:f>A!$H$21:$H$983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A!$D$21:$D$983</c:f>
                <c:numCache>
                  <c:ptCount val="9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</c:numCache>
              </c:numRef>
            </c:plus>
            <c:minus>
              <c:numRef>
                <c:f>A!$D$21:$D$983</c:f>
                <c:numCache>
                  <c:ptCount val="9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A!$I$21:$I$983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A!$J$21:$J$983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plus>
            <c:min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A!$K$21:$K$983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plus>
            <c:min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A!$L$21:$L$983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plus>
            <c:min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A!$M$21:$M$983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plus>
            <c:minus>
              <c:numRef>
                <c:f>A!$D$21:$D$83</c:f>
                <c:numCache>
                  <c:ptCount val="63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0.00092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0.00019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0.0016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A!$F$21:$F$983</c:f>
              <c:numCache/>
            </c:numRef>
          </c:xVal>
          <c:yVal>
            <c:numRef>
              <c:f>A!$N$21:$N$983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A!$F$21:$F$983</c:f>
              <c:numCache/>
            </c:numRef>
          </c:xVal>
          <c:yVal>
            <c:numRef>
              <c:f>A!$O$21:$O$983</c:f>
              <c:numCache/>
            </c:numRef>
          </c:yVal>
          <c:smooth val="0"/>
        </c:ser>
        <c:axId val="19257788"/>
        <c:axId val="39102365"/>
      </c:scatterChart>
      <c:valAx>
        <c:axId val="19257788"/>
        <c:scaling>
          <c:orientation val="minMax"/>
          <c:min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crossBetween val="midCat"/>
        <c:dispUnits/>
      </c:valAx>
      <c:valAx>
        <c:axId val="3910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775"/>
          <c:y val="0.9305"/>
          <c:w val="0.791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200025</xdr:colOff>
      <xdr:row>0</xdr:row>
      <xdr:rowOff>28575</xdr:rowOff>
    </xdr:from>
    <xdr:to>
      <xdr:col>25</xdr:col>
      <xdr:colOff>9525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1639550" y="28575"/>
        <a:ext cx="4943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0</xdr:row>
      <xdr:rowOff>0</xdr:rowOff>
    </xdr:from>
    <xdr:to>
      <xdr:col>18</xdr:col>
      <xdr:colOff>314325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5810250" y="0"/>
        <a:ext cx="59436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54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G5" sqref="G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10.28125" style="0" customWidth="1"/>
    <col min="19" max="19" width="15.28125" style="0" customWidth="1"/>
  </cols>
  <sheetData>
    <row r="1" ht="20.25">
      <c r="A1" s="1" t="s">
        <v>63</v>
      </c>
    </row>
    <row r="2" spans="1:2" ht="12.75">
      <c r="A2" t="s">
        <v>25</v>
      </c>
      <c r="B2" s="15" t="s">
        <v>65</v>
      </c>
    </row>
    <row r="3" ht="13.5" thickBot="1">
      <c r="A3" s="16" t="s">
        <v>62</v>
      </c>
    </row>
    <row r="4" spans="1:4" ht="14.25" thickBot="1" thickTop="1">
      <c r="A4" s="7" t="s">
        <v>0</v>
      </c>
      <c r="C4" s="2">
        <v>5830.0326</v>
      </c>
      <c r="D4" s="3">
        <v>2.051027</v>
      </c>
    </row>
    <row r="5" spans="1:3" ht="13.5" thickTop="1">
      <c r="A5" s="7" t="s">
        <v>77</v>
      </c>
      <c r="C5" s="34">
        <v>-9.5</v>
      </c>
    </row>
    <row r="6" ht="12.75">
      <c r="A6" s="7" t="s">
        <v>1</v>
      </c>
    </row>
    <row r="7" spans="1:3" ht="12.75">
      <c r="A7" t="s">
        <v>2</v>
      </c>
      <c r="C7">
        <f>+C4</f>
        <v>5830.0326</v>
      </c>
    </row>
    <row r="8" spans="1:3" ht="12.75">
      <c r="A8" t="s">
        <v>3</v>
      </c>
      <c r="C8">
        <f>+D4</f>
        <v>2.051027</v>
      </c>
    </row>
    <row r="10" spans="3:4" ht="13.5" thickBot="1">
      <c r="C10" s="6" t="s">
        <v>20</v>
      </c>
      <c r="D10" s="6" t="s">
        <v>21</v>
      </c>
    </row>
    <row r="11" spans="1:6" ht="12.75">
      <c r="A11" t="s">
        <v>16</v>
      </c>
      <c r="C11">
        <f>INTERCEPT(G21:G983,F21:F983)</f>
        <v>0.007443652654999381</v>
      </c>
      <c r="D11" s="5"/>
      <c r="E11" s="27" t="s">
        <v>71</v>
      </c>
      <c r="F11" s="28">
        <v>1</v>
      </c>
    </row>
    <row r="12" spans="1:6" ht="12.75">
      <c r="A12" t="s">
        <v>17</v>
      </c>
      <c r="C12">
        <f>SLOPE(G21:G983,F21:F983)</f>
        <v>-6.140026753588984E-07</v>
      </c>
      <c r="D12" s="5"/>
      <c r="E12" s="27" t="s">
        <v>72</v>
      </c>
      <c r="F12" s="29">
        <f ca="1">NOW()+15018.5+$C$5/24</f>
        <v>59900.793204166665</v>
      </c>
    </row>
    <row r="13" spans="1:6" ht="12.75">
      <c r="A13" t="s">
        <v>19</v>
      </c>
      <c r="C13" s="5" t="s">
        <v>14</v>
      </c>
      <c r="D13" s="5"/>
      <c r="E13" s="27" t="s">
        <v>73</v>
      </c>
      <c r="F13" s="30">
        <f>ROUND(2*(F12-$C$7)/$C$8,0)/2+F11</f>
        <v>26364</v>
      </c>
    </row>
    <row r="14" spans="1:6" ht="12.75">
      <c r="A14" t="s">
        <v>24</v>
      </c>
      <c r="E14" s="27" t="s">
        <v>74</v>
      </c>
      <c r="F14" s="31">
        <f>ROUND(2*(F12-$C$15)/$C$16,0)/2+F11</f>
        <v>2918</v>
      </c>
    </row>
    <row r="15" spans="1:6" ht="12.75">
      <c r="A15" s="4" t="s">
        <v>18</v>
      </c>
      <c r="C15" s="11">
        <f>(C7+C11)+(C8+C12)*INT(MAX(F21:F3523))</f>
        <v>53918.40468974593</v>
      </c>
      <c r="D15" s="10">
        <v>49860.437</v>
      </c>
      <c r="E15" s="27" t="s">
        <v>75</v>
      </c>
      <c r="F15" s="32">
        <f>+$C$15+$C$16*F14-15018.5-$C$5/24</f>
        <v>44885.19551741945</v>
      </c>
    </row>
    <row r="16" spans="1:6" ht="12.75">
      <c r="A16" s="7" t="s">
        <v>4</v>
      </c>
      <c r="C16" s="12">
        <f>+C8+C12</f>
        <v>2.0510263859973246</v>
      </c>
      <c r="F16" s="33" t="s">
        <v>76</v>
      </c>
    </row>
    <row r="17" spans="1:3" ht="13.5" thickBot="1">
      <c r="A17" s="14" t="s">
        <v>64</v>
      </c>
      <c r="C17">
        <f>COUNT(C21:C2181)</f>
        <v>54</v>
      </c>
    </row>
    <row r="18" spans="1:4" ht="12.75">
      <c r="A18" s="7" t="s">
        <v>5</v>
      </c>
      <c r="C18" s="2">
        <f>+C15</f>
        <v>53918.40468974593</v>
      </c>
      <c r="D18" s="3">
        <f>+C16</f>
        <v>2.0510263859973246</v>
      </c>
    </row>
    <row r="19" ht="13.5" thickTop="1"/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60</v>
      </c>
      <c r="J20" s="9" t="s">
        <v>61</v>
      </c>
      <c r="K20" s="9" t="s">
        <v>70</v>
      </c>
      <c r="L20" s="9" t="s">
        <v>26</v>
      </c>
      <c r="M20" s="9" t="s">
        <v>27</v>
      </c>
      <c r="N20" s="9" t="s">
        <v>28</v>
      </c>
      <c r="O20" s="9" t="s">
        <v>23</v>
      </c>
      <c r="P20" s="8" t="s">
        <v>22</v>
      </c>
      <c r="Q20" s="6" t="s">
        <v>15</v>
      </c>
    </row>
    <row r="21" spans="1:19" s="17" customFormat="1" ht="12.75">
      <c r="A21" s="17" t="s">
        <v>12</v>
      </c>
      <c r="C21" s="18">
        <v>5830.0326</v>
      </c>
      <c r="D21" s="18" t="s">
        <v>14</v>
      </c>
      <c r="E21" s="17">
        <f aca="true" t="shared" si="0" ref="E21:E52">+(C21-C$7)/C$8</f>
        <v>0</v>
      </c>
      <c r="F21" s="17">
        <f aca="true" t="shared" si="1" ref="F21:F52">ROUND(2*E21,0)/2</f>
        <v>0</v>
      </c>
      <c r="G21" s="17">
        <f aca="true" t="shared" si="2" ref="G21:G52">+C21-(C$7+F21*C$8)</f>
        <v>0</v>
      </c>
      <c r="H21" s="17">
        <f>+G21</f>
        <v>0</v>
      </c>
      <c r="O21" s="17">
        <f aca="true" t="shared" si="3" ref="O21:O52">+C$11+C$12*F21</f>
        <v>0.007443652654999381</v>
      </c>
      <c r="Q21" s="19">
        <f aca="true" t="shared" si="4" ref="Q21:Q52">+C21-15018.5</f>
        <v>-9188.467400000001</v>
      </c>
      <c r="S21" s="17">
        <v>2405830.0326</v>
      </c>
    </row>
    <row r="22" spans="1:17" s="17" customFormat="1" ht="12.75">
      <c r="A22" s="21" t="s">
        <v>66</v>
      </c>
      <c r="B22" s="22"/>
      <c r="C22" s="23">
        <v>38937.745</v>
      </c>
      <c r="D22" s="18"/>
      <c r="E22" s="17">
        <f t="shared" si="0"/>
        <v>16142.016853020465</v>
      </c>
      <c r="F22" s="17">
        <f t="shared" si="1"/>
        <v>16142</v>
      </c>
      <c r="G22" s="17">
        <f t="shared" si="2"/>
        <v>0.034566000002087094</v>
      </c>
      <c r="J22" s="17">
        <f>+G22</f>
        <v>0.034566000002087094</v>
      </c>
      <c r="O22" s="17">
        <f t="shared" si="3"/>
        <v>-0.0024675785306439556</v>
      </c>
      <c r="Q22" s="19">
        <f t="shared" si="4"/>
        <v>23919.245000000003</v>
      </c>
    </row>
    <row r="23" spans="1:17" s="17" customFormat="1" ht="12.75">
      <c r="A23" s="21" t="s">
        <v>67</v>
      </c>
      <c r="B23" s="22" t="s">
        <v>68</v>
      </c>
      <c r="C23" s="21">
        <v>40053.4646</v>
      </c>
      <c r="D23" s="23">
        <v>0.0002</v>
      </c>
      <c r="E23" s="17">
        <f t="shared" si="0"/>
        <v>16685.997795250867</v>
      </c>
      <c r="F23" s="17">
        <f t="shared" si="1"/>
        <v>16686</v>
      </c>
      <c r="G23" s="17">
        <f t="shared" si="2"/>
        <v>-0.0045219999956316315</v>
      </c>
      <c r="J23" s="17">
        <f>+G23</f>
        <v>-0.0045219999956316315</v>
      </c>
      <c r="O23" s="17">
        <f t="shared" si="3"/>
        <v>-0.002801595986039197</v>
      </c>
      <c r="Q23" s="19">
        <f t="shared" si="4"/>
        <v>25034.9646</v>
      </c>
    </row>
    <row r="24" spans="1:17" s="17" customFormat="1" ht="12.75">
      <c r="A24" s="21" t="s">
        <v>67</v>
      </c>
      <c r="B24" s="22" t="s">
        <v>59</v>
      </c>
      <c r="C24" s="21">
        <v>41176.402</v>
      </c>
      <c r="D24" s="23">
        <v>0.001</v>
      </c>
      <c r="E24" s="17">
        <f t="shared" si="0"/>
        <v>17233.497852539243</v>
      </c>
      <c r="F24" s="17">
        <f t="shared" si="1"/>
        <v>17233.5</v>
      </c>
      <c r="G24" s="17">
        <f t="shared" si="2"/>
        <v>-0.004404499995871447</v>
      </c>
      <c r="J24" s="17">
        <f>+G24</f>
        <v>-0.004404499995871447</v>
      </c>
      <c r="O24" s="17">
        <f t="shared" si="3"/>
        <v>-0.0031377624507981944</v>
      </c>
      <c r="Q24" s="19">
        <f t="shared" si="4"/>
        <v>26157.902000000002</v>
      </c>
    </row>
    <row r="25" spans="1:32" s="17" customFormat="1" ht="12.75">
      <c r="A25" s="17" t="s">
        <v>30</v>
      </c>
      <c r="B25" s="20" t="s">
        <v>59</v>
      </c>
      <c r="C25" s="18">
        <v>45636.384</v>
      </c>
      <c r="D25" s="18"/>
      <c r="E25" s="17">
        <f t="shared" si="0"/>
        <v>19408.0094508751</v>
      </c>
      <c r="F25" s="17">
        <f t="shared" si="1"/>
        <v>19408</v>
      </c>
      <c r="G25" s="17">
        <f t="shared" si="2"/>
        <v>0.019383999999263324</v>
      </c>
      <c r="N25" s="17">
        <f aca="true" t="shared" si="5" ref="N25:N32">+G25</f>
        <v>0.019383999999263324</v>
      </c>
      <c r="O25" s="17">
        <f t="shared" si="3"/>
        <v>-0.004472911268366119</v>
      </c>
      <c r="Q25" s="19">
        <f t="shared" si="4"/>
        <v>30617.884</v>
      </c>
      <c r="AC25" s="17" t="s">
        <v>29</v>
      </c>
      <c r="AF25" s="17" t="s">
        <v>31</v>
      </c>
    </row>
    <row r="26" spans="1:32" s="17" customFormat="1" ht="12.75">
      <c r="A26" s="17" t="s">
        <v>32</v>
      </c>
      <c r="B26" s="20"/>
      <c r="C26" s="18">
        <v>45702.011</v>
      </c>
      <c r="D26" s="18"/>
      <c r="E26" s="17">
        <f t="shared" si="0"/>
        <v>19440.006591819612</v>
      </c>
      <c r="F26" s="17">
        <f t="shared" si="1"/>
        <v>19440</v>
      </c>
      <c r="G26" s="17">
        <f t="shared" si="2"/>
        <v>0.01352000000042608</v>
      </c>
      <c r="N26" s="17">
        <f t="shared" si="5"/>
        <v>0.01352000000042608</v>
      </c>
      <c r="O26" s="17">
        <f t="shared" si="3"/>
        <v>-0.004492559353977603</v>
      </c>
      <c r="Q26" s="19">
        <f t="shared" si="4"/>
        <v>30683.511</v>
      </c>
      <c r="AC26" s="17" t="s">
        <v>29</v>
      </c>
      <c r="AF26" s="17" t="s">
        <v>31</v>
      </c>
    </row>
    <row r="27" spans="1:32" s="17" customFormat="1" ht="12.75">
      <c r="A27" s="17" t="s">
        <v>33</v>
      </c>
      <c r="B27" s="20"/>
      <c r="C27" s="18">
        <v>45946.065</v>
      </c>
      <c r="D27" s="18"/>
      <c r="E27" s="17">
        <f t="shared" si="0"/>
        <v>19558.997711878004</v>
      </c>
      <c r="F27" s="17">
        <f t="shared" si="1"/>
        <v>19559</v>
      </c>
      <c r="G27" s="17">
        <f t="shared" si="2"/>
        <v>-0.004692999995313585</v>
      </c>
      <c r="N27" s="17">
        <f t="shared" si="5"/>
        <v>-0.004692999995313585</v>
      </c>
      <c r="O27" s="17">
        <f t="shared" si="3"/>
        <v>-0.004565625672345312</v>
      </c>
      <c r="Q27" s="19">
        <f t="shared" si="4"/>
        <v>30927.565000000002</v>
      </c>
      <c r="AC27" s="17" t="s">
        <v>29</v>
      </c>
      <c r="AF27" s="17" t="s">
        <v>31</v>
      </c>
    </row>
    <row r="28" spans="1:32" s="17" customFormat="1" ht="12.75">
      <c r="A28" s="17" t="s">
        <v>32</v>
      </c>
      <c r="B28" s="20"/>
      <c r="C28" s="18">
        <v>45995.322</v>
      </c>
      <c r="D28" s="18"/>
      <c r="E28" s="17">
        <f t="shared" si="0"/>
        <v>19583.013485439245</v>
      </c>
      <c r="F28" s="17">
        <f t="shared" si="1"/>
        <v>19583</v>
      </c>
      <c r="G28" s="17">
        <f t="shared" si="2"/>
        <v>0.027658999999403022</v>
      </c>
      <c r="N28" s="17">
        <f t="shared" si="5"/>
        <v>0.027658999999403022</v>
      </c>
      <c r="O28" s="17">
        <f t="shared" si="3"/>
        <v>-0.004580361736553925</v>
      </c>
      <c r="Q28" s="19">
        <f t="shared" si="4"/>
        <v>30976.822</v>
      </c>
      <c r="AA28" s="17" t="s">
        <v>34</v>
      </c>
      <c r="AC28" s="17" t="s">
        <v>29</v>
      </c>
      <c r="AF28" s="17" t="s">
        <v>31</v>
      </c>
    </row>
    <row r="29" spans="1:32" s="17" customFormat="1" ht="12.75">
      <c r="A29" s="17" t="s">
        <v>32</v>
      </c>
      <c r="B29" s="20"/>
      <c r="C29" s="18">
        <v>46034.271</v>
      </c>
      <c r="D29" s="18"/>
      <c r="E29" s="17">
        <f t="shared" si="0"/>
        <v>19602.003484108205</v>
      </c>
      <c r="F29" s="17">
        <f t="shared" si="1"/>
        <v>19602</v>
      </c>
      <c r="G29" s="17">
        <f t="shared" si="2"/>
        <v>0.0071460000035585836</v>
      </c>
      <c r="N29" s="17">
        <f t="shared" si="5"/>
        <v>0.0071460000035585836</v>
      </c>
      <c r="O29" s="17">
        <f t="shared" si="3"/>
        <v>-0.004592027787385745</v>
      </c>
      <c r="Q29" s="19">
        <f t="shared" si="4"/>
        <v>31015.771</v>
      </c>
      <c r="AA29" s="17" t="s">
        <v>34</v>
      </c>
      <c r="AC29" s="17" t="s">
        <v>29</v>
      </c>
      <c r="AF29" s="17" t="s">
        <v>31</v>
      </c>
    </row>
    <row r="30" spans="1:32" s="17" customFormat="1" ht="12.75">
      <c r="A30" s="17" t="s">
        <v>35</v>
      </c>
      <c r="B30" s="20"/>
      <c r="C30" s="18">
        <v>46200.409</v>
      </c>
      <c r="D30" s="18"/>
      <c r="E30" s="17">
        <f t="shared" si="0"/>
        <v>19683.005830737482</v>
      </c>
      <c r="F30" s="17">
        <f t="shared" si="1"/>
        <v>19683</v>
      </c>
      <c r="G30" s="17">
        <f t="shared" si="2"/>
        <v>0.011959000003116671</v>
      </c>
      <c r="N30" s="17">
        <f t="shared" si="5"/>
        <v>0.011959000003116671</v>
      </c>
      <c r="O30" s="17">
        <f t="shared" si="3"/>
        <v>-0.004641762004089816</v>
      </c>
      <c r="Q30" s="19">
        <f t="shared" si="4"/>
        <v>31181.909</v>
      </c>
      <c r="AA30" s="17" t="s">
        <v>34</v>
      </c>
      <c r="AC30" s="17" t="s">
        <v>29</v>
      </c>
      <c r="AF30" s="17" t="s">
        <v>31</v>
      </c>
    </row>
    <row r="31" spans="1:32" s="17" customFormat="1" ht="12.75">
      <c r="A31" s="17" t="s">
        <v>36</v>
      </c>
      <c r="B31" s="20"/>
      <c r="C31" s="18">
        <v>46217.782</v>
      </c>
      <c r="D31" s="18"/>
      <c r="E31" s="17">
        <f t="shared" si="0"/>
        <v>19691.476221424684</v>
      </c>
      <c r="F31" s="17">
        <f t="shared" si="1"/>
        <v>19691.5</v>
      </c>
      <c r="G31" s="17">
        <f t="shared" si="2"/>
        <v>-0.048770499997772276</v>
      </c>
      <c r="N31" s="17">
        <f t="shared" si="5"/>
        <v>-0.048770499997772276</v>
      </c>
      <c r="O31" s="17">
        <f t="shared" si="3"/>
        <v>-0.004646981026830366</v>
      </c>
      <c r="Q31" s="19">
        <f t="shared" si="4"/>
        <v>31199.282</v>
      </c>
      <c r="AC31" s="17" t="s">
        <v>29</v>
      </c>
      <c r="AF31" s="17" t="s">
        <v>31</v>
      </c>
    </row>
    <row r="32" spans="1:32" s="17" customFormat="1" ht="12.75">
      <c r="A32" s="17" t="s">
        <v>36</v>
      </c>
      <c r="B32" s="20"/>
      <c r="C32" s="18">
        <v>46218.857</v>
      </c>
      <c r="D32" s="18"/>
      <c r="E32" s="17">
        <f t="shared" si="0"/>
        <v>19692.000349093407</v>
      </c>
      <c r="F32" s="17">
        <f t="shared" si="1"/>
        <v>19692</v>
      </c>
      <c r="G32" s="17">
        <f t="shared" si="2"/>
        <v>0.0007160000095609576</v>
      </c>
      <c r="N32" s="17">
        <f t="shared" si="5"/>
        <v>0.0007160000095609576</v>
      </c>
      <c r="O32" s="17">
        <f t="shared" si="3"/>
        <v>-0.0046472880281680454</v>
      </c>
      <c r="Q32" s="19">
        <f t="shared" si="4"/>
        <v>31200.357000000004</v>
      </c>
      <c r="AC32" s="17" t="s">
        <v>29</v>
      </c>
      <c r="AF32" s="17" t="s">
        <v>31</v>
      </c>
    </row>
    <row r="33" spans="1:32" s="17" customFormat="1" ht="12.75">
      <c r="A33" s="17" t="s">
        <v>37</v>
      </c>
      <c r="B33" s="20"/>
      <c r="C33" s="18">
        <v>46286.488</v>
      </c>
      <c r="D33" s="18"/>
      <c r="E33" s="17">
        <f t="shared" si="0"/>
        <v>19724.974561524545</v>
      </c>
      <c r="F33" s="17">
        <f t="shared" si="1"/>
        <v>19725</v>
      </c>
      <c r="G33" s="17">
        <f t="shared" si="2"/>
        <v>-0.052174999997077975</v>
      </c>
      <c r="I33" s="17">
        <f>+G33</f>
        <v>-0.052174999997077975</v>
      </c>
      <c r="O33" s="17">
        <f t="shared" si="3"/>
        <v>-0.004667550116454889</v>
      </c>
      <c r="Q33" s="19">
        <f t="shared" si="4"/>
        <v>31267.987999999998</v>
      </c>
      <c r="AC33" s="17" t="s">
        <v>29</v>
      </c>
      <c r="AF33" s="17" t="s">
        <v>31</v>
      </c>
    </row>
    <row r="34" spans="1:32" s="17" customFormat="1" ht="12.75">
      <c r="A34" s="17" t="s">
        <v>35</v>
      </c>
      <c r="B34" s="20"/>
      <c r="C34" s="18">
        <v>46286.561</v>
      </c>
      <c r="D34" s="18"/>
      <c r="E34" s="17">
        <f t="shared" si="0"/>
        <v>19725.010153449955</v>
      </c>
      <c r="F34" s="17">
        <f t="shared" si="1"/>
        <v>19725</v>
      </c>
      <c r="G34" s="17">
        <f t="shared" si="2"/>
        <v>0.020825000006880146</v>
      </c>
      <c r="N34" s="17">
        <f>+G34</f>
        <v>0.020825000006880146</v>
      </c>
      <c r="O34" s="17">
        <f t="shared" si="3"/>
        <v>-0.004667550116454889</v>
      </c>
      <c r="Q34" s="19">
        <f t="shared" si="4"/>
        <v>31268.061</v>
      </c>
      <c r="AA34" s="17" t="s">
        <v>34</v>
      </c>
      <c r="AC34" s="17" t="s">
        <v>29</v>
      </c>
      <c r="AF34" s="17" t="s">
        <v>31</v>
      </c>
    </row>
    <row r="35" spans="1:32" s="17" customFormat="1" ht="12.75">
      <c r="A35" s="17" t="s">
        <v>38</v>
      </c>
      <c r="B35" s="20" t="s">
        <v>59</v>
      </c>
      <c r="C35" s="18">
        <v>46314.201</v>
      </c>
      <c r="D35" s="18"/>
      <c r="E35" s="17">
        <f t="shared" si="0"/>
        <v>19738.48632904394</v>
      </c>
      <c r="F35" s="17">
        <f t="shared" si="1"/>
        <v>19738.5</v>
      </c>
      <c r="G35" s="17">
        <f t="shared" si="2"/>
        <v>-0.02803949999361066</v>
      </c>
      <c r="N35" s="17">
        <f>+G35</f>
        <v>-0.02803949999361066</v>
      </c>
      <c r="O35" s="17">
        <f t="shared" si="3"/>
        <v>-0.004675839152572234</v>
      </c>
      <c r="Q35" s="19">
        <f t="shared" si="4"/>
        <v>31295.701</v>
      </c>
      <c r="AA35" s="17" t="s">
        <v>34</v>
      </c>
      <c r="AC35" s="17" t="s">
        <v>29</v>
      </c>
      <c r="AF35" s="17" t="s">
        <v>31</v>
      </c>
    </row>
    <row r="36" spans="1:32" s="17" customFormat="1" ht="12.75">
      <c r="A36" s="7" t="s">
        <v>40</v>
      </c>
      <c r="B36" s="20" t="s">
        <v>59</v>
      </c>
      <c r="C36" s="18">
        <v>46314.2264</v>
      </c>
      <c r="D36" s="18"/>
      <c r="E36" s="17">
        <f t="shared" si="0"/>
        <v>19738.49871308374</v>
      </c>
      <c r="F36" s="17">
        <f t="shared" si="1"/>
        <v>19738.5</v>
      </c>
      <c r="G36" s="17">
        <f t="shared" si="2"/>
        <v>-0.0026394999949843623</v>
      </c>
      <c r="J36" s="17">
        <f>+G36</f>
        <v>-0.0026394999949843623</v>
      </c>
      <c r="O36" s="17">
        <f t="shared" si="3"/>
        <v>-0.004675839152572234</v>
      </c>
      <c r="Q36" s="19">
        <f t="shared" si="4"/>
        <v>31295.7264</v>
      </c>
      <c r="AC36" s="17" t="s">
        <v>39</v>
      </c>
      <c r="AF36" s="17" t="s">
        <v>31</v>
      </c>
    </row>
    <row r="37" spans="1:32" s="17" customFormat="1" ht="12.75">
      <c r="A37" s="17" t="s">
        <v>38</v>
      </c>
      <c r="B37" s="20"/>
      <c r="C37" s="18">
        <v>46315.231</v>
      </c>
      <c r="D37" s="18"/>
      <c r="E37" s="17">
        <f t="shared" si="0"/>
        <v>19738.98851648467</v>
      </c>
      <c r="F37" s="17">
        <f t="shared" si="1"/>
        <v>19739</v>
      </c>
      <c r="G37" s="17">
        <f t="shared" si="2"/>
        <v>-0.023552999999083113</v>
      </c>
      <c r="N37" s="17">
        <f>+G37</f>
        <v>-0.023552999999083113</v>
      </c>
      <c r="O37" s="17">
        <f t="shared" si="3"/>
        <v>-0.004676146153909913</v>
      </c>
      <c r="Q37" s="19">
        <f t="shared" si="4"/>
        <v>31296.731</v>
      </c>
      <c r="AA37" s="17" t="s">
        <v>34</v>
      </c>
      <c r="AC37" s="17" t="s">
        <v>29</v>
      </c>
      <c r="AF37" s="17" t="s">
        <v>31</v>
      </c>
    </row>
    <row r="38" spans="1:32" s="17" customFormat="1" ht="12.75">
      <c r="A38" s="7" t="s">
        <v>40</v>
      </c>
      <c r="B38" s="20"/>
      <c r="C38" s="18">
        <v>46315.2415</v>
      </c>
      <c r="D38" s="18"/>
      <c r="E38" s="17">
        <f t="shared" si="0"/>
        <v>19738.9936358712</v>
      </c>
      <c r="F38" s="17">
        <f t="shared" si="1"/>
        <v>19739</v>
      </c>
      <c r="G38" s="17">
        <f t="shared" si="2"/>
        <v>-0.01305300000240095</v>
      </c>
      <c r="J38" s="17">
        <f>+G38</f>
        <v>-0.01305300000240095</v>
      </c>
      <c r="O38" s="17">
        <f t="shared" si="3"/>
        <v>-0.004676146153909913</v>
      </c>
      <c r="Q38" s="19">
        <f t="shared" si="4"/>
        <v>31296.741499999996</v>
      </c>
      <c r="AC38" s="17" t="s">
        <v>39</v>
      </c>
      <c r="AF38" s="17" t="s">
        <v>31</v>
      </c>
    </row>
    <row r="39" spans="1:32" s="17" customFormat="1" ht="12.75">
      <c r="A39" s="17" t="s">
        <v>35</v>
      </c>
      <c r="B39" s="20"/>
      <c r="C39" s="18">
        <v>46317.304</v>
      </c>
      <c r="D39" s="18"/>
      <c r="E39" s="17">
        <f t="shared" si="0"/>
        <v>19739.999229654215</v>
      </c>
      <c r="F39" s="17">
        <f t="shared" si="1"/>
        <v>19740</v>
      </c>
      <c r="G39" s="17">
        <f t="shared" si="2"/>
        <v>-0.0015800000037415884</v>
      </c>
      <c r="N39" s="17">
        <f aca="true" t="shared" si="6" ref="N39:N52">+G39</f>
        <v>-0.0015800000037415884</v>
      </c>
      <c r="O39" s="17">
        <f t="shared" si="3"/>
        <v>-0.004676760156585273</v>
      </c>
      <c r="Q39" s="19">
        <f t="shared" si="4"/>
        <v>31298.803999999996</v>
      </c>
      <c r="AA39" s="17" t="s">
        <v>34</v>
      </c>
      <c r="AC39" s="17" t="s">
        <v>29</v>
      </c>
      <c r="AF39" s="17" t="s">
        <v>31</v>
      </c>
    </row>
    <row r="40" spans="1:32" s="17" customFormat="1" ht="12.75">
      <c r="A40" s="17" t="s">
        <v>36</v>
      </c>
      <c r="B40" s="20" t="s">
        <v>59</v>
      </c>
      <c r="C40" s="18">
        <v>46320.33</v>
      </c>
      <c r="D40" s="18"/>
      <c r="E40" s="17">
        <f t="shared" si="0"/>
        <v>19741.4745880966</v>
      </c>
      <c r="F40" s="17">
        <f t="shared" si="1"/>
        <v>19741.5</v>
      </c>
      <c r="G40" s="17">
        <f t="shared" si="2"/>
        <v>-0.05212049999681767</v>
      </c>
      <c r="N40" s="17">
        <f t="shared" si="6"/>
        <v>-0.05212049999681767</v>
      </c>
      <c r="O40" s="17">
        <f t="shared" si="3"/>
        <v>-0.00467768116059831</v>
      </c>
      <c r="Q40" s="19">
        <f t="shared" si="4"/>
        <v>31301.83</v>
      </c>
      <c r="AC40" s="17" t="s">
        <v>29</v>
      </c>
      <c r="AF40" s="17" t="s">
        <v>31</v>
      </c>
    </row>
    <row r="41" spans="1:32" s="17" customFormat="1" ht="12.75">
      <c r="A41" s="17" t="s">
        <v>41</v>
      </c>
      <c r="B41" s="20" t="s">
        <v>59</v>
      </c>
      <c r="C41" s="18">
        <v>46554.1982</v>
      </c>
      <c r="D41" s="18"/>
      <c r="E41" s="17">
        <f t="shared" si="0"/>
        <v>19855.49951317072</v>
      </c>
      <c r="F41" s="17">
        <f t="shared" si="1"/>
        <v>19855.5</v>
      </c>
      <c r="G41" s="17">
        <f t="shared" si="2"/>
        <v>-0.0009984999996959232</v>
      </c>
      <c r="N41" s="17">
        <f t="shared" si="6"/>
        <v>-0.0009984999996959232</v>
      </c>
      <c r="O41" s="17">
        <f t="shared" si="3"/>
        <v>-0.004747677465589226</v>
      </c>
      <c r="Q41" s="19">
        <f t="shared" si="4"/>
        <v>31535.6982</v>
      </c>
      <c r="AC41" s="17" t="s">
        <v>39</v>
      </c>
      <c r="AF41" s="17" t="s">
        <v>31</v>
      </c>
    </row>
    <row r="42" spans="1:32" s="17" customFormat="1" ht="12.75">
      <c r="A42" s="17" t="s">
        <v>42</v>
      </c>
      <c r="B42" s="20" t="s">
        <v>59</v>
      </c>
      <c r="C42" s="18">
        <v>46609.628</v>
      </c>
      <c r="D42" s="18"/>
      <c r="E42" s="17">
        <f t="shared" si="0"/>
        <v>19882.524900939872</v>
      </c>
      <c r="F42" s="17">
        <f t="shared" si="1"/>
        <v>19882.5</v>
      </c>
      <c r="G42" s="17">
        <f t="shared" si="2"/>
        <v>0.05107249999855412</v>
      </c>
      <c r="N42" s="17">
        <f t="shared" si="6"/>
        <v>0.05107249999855412</v>
      </c>
      <c r="O42" s="17">
        <f t="shared" si="3"/>
        <v>-0.004764255537823916</v>
      </c>
      <c r="Q42" s="19">
        <f t="shared" si="4"/>
        <v>31591.127999999997</v>
      </c>
      <c r="AC42" s="17" t="s">
        <v>29</v>
      </c>
      <c r="AF42" s="17" t="s">
        <v>31</v>
      </c>
    </row>
    <row r="43" spans="1:32" s="17" customFormat="1" ht="12.75">
      <c r="A43" s="17" t="s">
        <v>35</v>
      </c>
      <c r="B43" s="20" t="s">
        <v>59</v>
      </c>
      <c r="C43" s="18">
        <v>46609.628</v>
      </c>
      <c r="D43" s="18"/>
      <c r="E43" s="17">
        <f t="shared" si="0"/>
        <v>19882.524900939872</v>
      </c>
      <c r="F43" s="17">
        <f t="shared" si="1"/>
        <v>19882.5</v>
      </c>
      <c r="G43" s="17">
        <f t="shared" si="2"/>
        <v>0.05107249999855412</v>
      </c>
      <c r="N43" s="17">
        <f t="shared" si="6"/>
        <v>0.05107249999855412</v>
      </c>
      <c r="O43" s="17">
        <f t="shared" si="3"/>
        <v>-0.004764255537823916</v>
      </c>
      <c r="Q43" s="19">
        <f t="shared" si="4"/>
        <v>31591.127999999997</v>
      </c>
      <c r="AC43" s="17" t="s">
        <v>29</v>
      </c>
      <c r="AF43" s="17" t="s">
        <v>31</v>
      </c>
    </row>
    <row r="44" spans="1:32" s="17" customFormat="1" ht="12.75">
      <c r="A44" s="17" t="s">
        <v>42</v>
      </c>
      <c r="B44" s="20"/>
      <c r="C44" s="18">
        <v>46610.543</v>
      </c>
      <c r="D44" s="18"/>
      <c r="E44" s="17">
        <f t="shared" si="0"/>
        <v>19882.971018909066</v>
      </c>
      <c r="F44" s="17">
        <f t="shared" si="1"/>
        <v>19883</v>
      </c>
      <c r="G44" s="17">
        <f t="shared" si="2"/>
        <v>-0.059440999997605104</v>
      </c>
      <c r="N44" s="17">
        <f t="shared" si="6"/>
        <v>-0.059440999997605104</v>
      </c>
      <c r="O44" s="17">
        <f t="shared" si="3"/>
        <v>-0.0047645625391615955</v>
      </c>
      <c r="Q44" s="19">
        <f t="shared" si="4"/>
        <v>31592.042999999998</v>
      </c>
      <c r="AC44" s="17" t="s">
        <v>29</v>
      </c>
      <c r="AF44" s="17" t="s">
        <v>31</v>
      </c>
    </row>
    <row r="45" spans="1:32" s="17" customFormat="1" ht="12.75">
      <c r="A45" s="17" t="s">
        <v>38</v>
      </c>
      <c r="B45" s="20"/>
      <c r="C45" s="18">
        <v>46645.451</v>
      </c>
      <c r="D45" s="18"/>
      <c r="E45" s="17">
        <f t="shared" si="0"/>
        <v>19899.990785104244</v>
      </c>
      <c r="F45" s="17">
        <f t="shared" si="1"/>
        <v>19900</v>
      </c>
      <c r="G45" s="17">
        <f t="shared" si="2"/>
        <v>-0.018899999995483086</v>
      </c>
      <c r="N45" s="17">
        <f t="shared" si="6"/>
        <v>-0.018899999995483086</v>
      </c>
      <c r="O45" s="17">
        <f t="shared" si="3"/>
        <v>-0.004775000584642697</v>
      </c>
      <c r="Q45" s="19">
        <f t="shared" si="4"/>
        <v>31626.951</v>
      </c>
      <c r="AA45" s="17" t="s">
        <v>34</v>
      </c>
      <c r="AC45" s="17" t="s">
        <v>29</v>
      </c>
      <c r="AF45" s="17" t="s">
        <v>31</v>
      </c>
    </row>
    <row r="46" spans="1:32" s="17" customFormat="1" ht="12.75">
      <c r="A46" s="17" t="s">
        <v>38</v>
      </c>
      <c r="B46" s="20"/>
      <c r="C46" s="18">
        <v>46645.451</v>
      </c>
      <c r="D46" s="18"/>
      <c r="E46" s="17">
        <f t="shared" si="0"/>
        <v>19899.990785104244</v>
      </c>
      <c r="F46" s="17">
        <f t="shared" si="1"/>
        <v>19900</v>
      </c>
      <c r="G46" s="17">
        <f t="shared" si="2"/>
        <v>-0.018899999995483086</v>
      </c>
      <c r="N46" s="17">
        <f t="shared" si="6"/>
        <v>-0.018899999995483086</v>
      </c>
      <c r="O46" s="17">
        <f t="shared" si="3"/>
        <v>-0.004775000584642697</v>
      </c>
      <c r="Q46" s="19">
        <f t="shared" si="4"/>
        <v>31626.951</v>
      </c>
      <c r="AA46" s="17" t="s">
        <v>34</v>
      </c>
      <c r="AC46" s="17" t="s">
        <v>29</v>
      </c>
      <c r="AF46" s="17" t="s">
        <v>31</v>
      </c>
    </row>
    <row r="47" spans="1:32" s="17" customFormat="1" ht="12.75">
      <c r="A47" s="17" t="s">
        <v>43</v>
      </c>
      <c r="B47" s="20"/>
      <c r="C47" s="18">
        <v>46649.576</v>
      </c>
      <c r="D47" s="18"/>
      <c r="E47" s="17">
        <f t="shared" si="0"/>
        <v>19902.001972670278</v>
      </c>
      <c r="F47" s="17">
        <f t="shared" si="1"/>
        <v>19902</v>
      </c>
      <c r="G47" s="17">
        <f t="shared" si="2"/>
        <v>0.004046000001835637</v>
      </c>
      <c r="N47" s="17">
        <f t="shared" si="6"/>
        <v>0.004046000001835637</v>
      </c>
      <c r="O47" s="17">
        <f t="shared" si="3"/>
        <v>-0.004776228589993414</v>
      </c>
      <c r="Q47" s="19">
        <f t="shared" si="4"/>
        <v>31631.076</v>
      </c>
      <c r="AA47" s="17" t="s">
        <v>34</v>
      </c>
      <c r="AC47" s="17" t="s">
        <v>29</v>
      </c>
      <c r="AF47" s="17" t="s">
        <v>31</v>
      </c>
    </row>
    <row r="48" spans="1:32" s="17" customFormat="1" ht="12.75">
      <c r="A48" s="17" t="s">
        <v>38</v>
      </c>
      <c r="B48" s="20" t="s">
        <v>59</v>
      </c>
      <c r="C48" s="18">
        <v>46664.932</v>
      </c>
      <c r="D48" s="18"/>
      <c r="E48" s="17">
        <f t="shared" si="0"/>
        <v>19909.488953582768</v>
      </c>
      <c r="F48" s="17">
        <f t="shared" si="1"/>
        <v>19909.5</v>
      </c>
      <c r="G48" s="17">
        <f t="shared" si="2"/>
        <v>-0.02265649999753805</v>
      </c>
      <c r="N48" s="17">
        <f t="shared" si="6"/>
        <v>-0.02265649999753805</v>
      </c>
      <c r="O48" s="17">
        <f t="shared" si="3"/>
        <v>-0.004780833610058606</v>
      </c>
      <c r="Q48" s="19">
        <f t="shared" si="4"/>
        <v>31646.432</v>
      </c>
      <c r="AA48" s="17" t="s">
        <v>34</v>
      </c>
      <c r="AC48" s="17" t="s">
        <v>29</v>
      </c>
      <c r="AF48" s="17" t="s">
        <v>31</v>
      </c>
    </row>
    <row r="49" spans="1:32" s="17" customFormat="1" ht="12.75">
      <c r="A49" s="17" t="s">
        <v>38</v>
      </c>
      <c r="B49" s="20"/>
      <c r="C49" s="18">
        <v>46678.271</v>
      </c>
      <c r="D49" s="18"/>
      <c r="E49" s="17">
        <f t="shared" si="0"/>
        <v>19915.992524720543</v>
      </c>
      <c r="F49" s="17">
        <f t="shared" si="1"/>
        <v>19916</v>
      </c>
      <c r="G49" s="17">
        <f t="shared" si="2"/>
        <v>-0.015331999995396473</v>
      </c>
      <c r="N49" s="17">
        <f t="shared" si="6"/>
        <v>-0.015331999995396473</v>
      </c>
      <c r="O49" s="17">
        <f t="shared" si="3"/>
        <v>-0.004784824627448439</v>
      </c>
      <c r="Q49" s="19">
        <f t="shared" si="4"/>
        <v>31659.771</v>
      </c>
      <c r="AA49" s="17" t="s">
        <v>34</v>
      </c>
      <c r="AC49" s="17" t="s">
        <v>29</v>
      </c>
      <c r="AF49" s="17" t="s">
        <v>31</v>
      </c>
    </row>
    <row r="50" spans="1:32" s="17" customFormat="1" ht="12.75">
      <c r="A50" s="17" t="s">
        <v>42</v>
      </c>
      <c r="B50" s="20" t="s">
        <v>59</v>
      </c>
      <c r="C50" s="18">
        <v>46724.352</v>
      </c>
      <c r="D50" s="18"/>
      <c r="E50" s="17">
        <f t="shared" si="0"/>
        <v>19938.459805746097</v>
      </c>
      <c r="F50" s="17">
        <f t="shared" si="1"/>
        <v>19938.5</v>
      </c>
      <c r="G50" s="17">
        <f t="shared" si="2"/>
        <v>-0.08243950000178302</v>
      </c>
      <c r="N50" s="17">
        <f t="shared" si="6"/>
        <v>-0.08243950000178302</v>
      </c>
      <c r="O50" s="17">
        <f t="shared" si="3"/>
        <v>-0.004798639687644013</v>
      </c>
      <c r="Q50" s="19">
        <f t="shared" si="4"/>
        <v>31705.852</v>
      </c>
      <c r="AC50" s="17" t="s">
        <v>29</v>
      </c>
      <c r="AF50" s="17" t="s">
        <v>31</v>
      </c>
    </row>
    <row r="51" spans="1:32" s="17" customFormat="1" ht="12.75">
      <c r="A51" s="17" t="s">
        <v>42</v>
      </c>
      <c r="B51" s="20"/>
      <c r="C51" s="18">
        <v>46725.456</v>
      </c>
      <c r="D51" s="18"/>
      <c r="E51" s="17">
        <f t="shared" si="0"/>
        <v>19938.99807267286</v>
      </c>
      <c r="F51" s="17">
        <f t="shared" si="1"/>
        <v>19939</v>
      </c>
      <c r="G51" s="17">
        <f t="shared" si="2"/>
        <v>-0.003952999999455642</v>
      </c>
      <c r="N51" s="17">
        <f t="shared" si="6"/>
        <v>-0.003952999999455642</v>
      </c>
      <c r="O51" s="17">
        <f t="shared" si="3"/>
        <v>-0.004798946688981693</v>
      </c>
      <c r="Q51" s="19">
        <f t="shared" si="4"/>
        <v>31706.956</v>
      </c>
      <c r="AC51" s="17" t="s">
        <v>29</v>
      </c>
      <c r="AF51" s="17" t="s">
        <v>31</v>
      </c>
    </row>
    <row r="52" spans="1:32" s="17" customFormat="1" ht="12.75">
      <c r="A52" s="17" t="s">
        <v>41</v>
      </c>
      <c r="B52" s="20" t="s">
        <v>59</v>
      </c>
      <c r="C52" s="18">
        <v>46851.5879</v>
      </c>
      <c r="D52" s="18"/>
      <c r="E52" s="17">
        <f t="shared" si="0"/>
        <v>20000.495020299586</v>
      </c>
      <c r="F52" s="17">
        <f t="shared" si="1"/>
        <v>20000.5</v>
      </c>
      <c r="G52" s="17">
        <f t="shared" si="2"/>
        <v>-0.010213499997917097</v>
      </c>
      <c r="N52" s="17">
        <f t="shared" si="6"/>
        <v>-0.010213499997917097</v>
      </c>
      <c r="O52" s="17">
        <f t="shared" si="3"/>
        <v>-0.0048367078535162655</v>
      </c>
      <c r="Q52" s="19">
        <f t="shared" si="4"/>
        <v>31833.0879</v>
      </c>
      <c r="AC52" s="17" t="s">
        <v>39</v>
      </c>
      <c r="AF52" s="17" t="s">
        <v>31</v>
      </c>
    </row>
    <row r="53" spans="1:32" s="17" customFormat="1" ht="12.75">
      <c r="A53" s="17" t="s">
        <v>44</v>
      </c>
      <c r="B53" s="20" t="s">
        <v>59</v>
      </c>
      <c r="C53" s="18">
        <v>46925.447</v>
      </c>
      <c r="D53" s="18"/>
      <c r="E53" s="17">
        <f aca="true" t="shared" si="7" ref="E53:E74">+(C53-C$7)/C$8</f>
        <v>20036.505809041035</v>
      </c>
      <c r="F53" s="17">
        <f aca="true" t="shared" si="8" ref="F53:F84">ROUND(2*E53,0)/2</f>
        <v>20036.5</v>
      </c>
      <c r="G53" s="17">
        <f aca="true" t="shared" si="9" ref="G53:G84">+C53-(C$7+F53*C$8)</f>
        <v>0.011914500006241724</v>
      </c>
      <c r="I53" s="17">
        <f>+G53</f>
        <v>0.011914500006241724</v>
      </c>
      <c r="O53" s="17">
        <f aca="true" t="shared" si="10" ref="O53:O74">+C$11+C$12*F53</f>
        <v>-0.004858811949829185</v>
      </c>
      <c r="Q53" s="19">
        <f aca="true" t="shared" si="11" ref="Q53:Q74">+C53-15018.5</f>
        <v>31906.947</v>
      </c>
      <c r="AC53" s="17" t="s">
        <v>39</v>
      </c>
      <c r="AF53" s="17" t="s">
        <v>31</v>
      </c>
    </row>
    <row r="54" spans="1:32" s="17" customFormat="1" ht="12.75">
      <c r="A54" s="17" t="s">
        <v>45</v>
      </c>
      <c r="B54" s="20"/>
      <c r="C54" s="18">
        <v>46965.44</v>
      </c>
      <c r="D54" s="18"/>
      <c r="E54" s="17">
        <f t="shared" si="7"/>
        <v>20056.004820999435</v>
      </c>
      <c r="F54" s="17">
        <f t="shared" si="8"/>
        <v>20056</v>
      </c>
      <c r="G54" s="17">
        <f t="shared" si="9"/>
        <v>0.00988800000777701</v>
      </c>
      <c r="I54" s="17">
        <f>+G54</f>
        <v>0.00988800000777701</v>
      </c>
      <c r="O54" s="17">
        <f t="shared" si="10"/>
        <v>-0.004870785001998685</v>
      </c>
      <c r="Q54" s="19">
        <f t="shared" si="11"/>
        <v>31946.940000000002</v>
      </c>
      <c r="AC54" s="17" t="s">
        <v>29</v>
      </c>
      <c r="AF54" s="17" t="s">
        <v>31</v>
      </c>
    </row>
    <row r="55" spans="1:32" s="17" customFormat="1" ht="12.75">
      <c r="A55" s="17" t="s">
        <v>46</v>
      </c>
      <c r="B55" s="20"/>
      <c r="C55" s="18">
        <v>47002.35</v>
      </c>
      <c r="D55" s="18"/>
      <c r="E55" s="17">
        <f t="shared" si="7"/>
        <v>20074.000683559992</v>
      </c>
      <c r="F55" s="17">
        <f t="shared" si="8"/>
        <v>20074</v>
      </c>
      <c r="G55" s="17">
        <f t="shared" si="9"/>
        <v>0.0014020000016898848</v>
      </c>
      <c r="N55" s="17">
        <f aca="true" t="shared" si="12" ref="N55:N60">+G55</f>
        <v>0.0014020000016898848</v>
      </c>
      <c r="O55" s="17">
        <f t="shared" si="10"/>
        <v>-0.004881837050155144</v>
      </c>
      <c r="Q55" s="19">
        <f t="shared" si="11"/>
        <v>31983.85</v>
      </c>
      <c r="AA55" s="17" t="s">
        <v>34</v>
      </c>
      <c r="AC55" s="17" t="s">
        <v>29</v>
      </c>
      <c r="AF55" s="17" t="s">
        <v>31</v>
      </c>
    </row>
    <row r="56" spans="1:32" s="17" customFormat="1" ht="12.75">
      <c r="A56" s="17" t="s">
        <v>47</v>
      </c>
      <c r="B56" s="20"/>
      <c r="C56" s="18">
        <v>47361.277</v>
      </c>
      <c r="D56" s="18"/>
      <c r="E56" s="17">
        <f t="shared" si="7"/>
        <v>20248.9993549573</v>
      </c>
      <c r="F56" s="17">
        <f t="shared" si="8"/>
        <v>20249</v>
      </c>
      <c r="G56" s="17">
        <f t="shared" si="9"/>
        <v>-0.001322999996773433</v>
      </c>
      <c r="N56" s="17">
        <f t="shared" si="12"/>
        <v>-0.001322999996773433</v>
      </c>
      <c r="O56" s="17">
        <f t="shared" si="10"/>
        <v>-0.004989287518342952</v>
      </c>
      <c r="Q56" s="19">
        <f t="shared" si="11"/>
        <v>32342.777000000002</v>
      </c>
      <c r="AC56" s="17" t="s">
        <v>29</v>
      </c>
      <c r="AF56" s="17" t="s">
        <v>31</v>
      </c>
    </row>
    <row r="57" spans="1:32" s="17" customFormat="1" ht="12.75">
      <c r="A57" s="17" t="s">
        <v>47</v>
      </c>
      <c r="B57" s="20"/>
      <c r="C57" s="18">
        <v>47362.296</v>
      </c>
      <c r="D57" s="18"/>
      <c r="E57" s="17">
        <f t="shared" si="7"/>
        <v>20249.496179231188</v>
      </c>
      <c r="F57" s="17">
        <f t="shared" si="8"/>
        <v>20249.5</v>
      </c>
      <c r="G57" s="17">
        <f t="shared" si="9"/>
        <v>-0.007836499993572943</v>
      </c>
      <c r="N57" s="17">
        <f t="shared" si="12"/>
        <v>-0.007836499993572943</v>
      </c>
      <c r="O57" s="17">
        <f t="shared" si="10"/>
        <v>-0.004989594519680632</v>
      </c>
      <c r="Q57" s="19">
        <f t="shared" si="11"/>
        <v>32343.796000000002</v>
      </c>
      <c r="AC57" s="17" t="s">
        <v>29</v>
      </c>
      <c r="AF57" s="17" t="s">
        <v>31</v>
      </c>
    </row>
    <row r="58" spans="1:32" s="17" customFormat="1" ht="12.75">
      <c r="A58" s="17" t="s">
        <v>47</v>
      </c>
      <c r="B58" s="20"/>
      <c r="C58" s="18">
        <v>47379.791</v>
      </c>
      <c r="D58" s="18"/>
      <c r="E58" s="17">
        <f t="shared" si="7"/>
        <v>20258.02605231428</v>
      </c>
      <c r="F58" s="17">
        <f t="shared" si="8"/>
        <v>20258</v>
      </c>
      <c r="G58" s="17">
        <f t="shared" si="9"/>
        <v>0.05343400000128895</v>
      </c>
      <c r="N58" s="17">
        <f t="shared" si="12"/>
        <v>0.05343400000128895</v>
      </c>
      <c r="O58" s="17">
        <f t="shared" si="10"/>
        <v>-0.004994813542421182</v>
      </c>
      <c r="Q58" s="19">
        <f t="shared" si="11"/>
        <v>32361.290999999997</v>
      </c>
      <c r="AC58" s="17" t="s">
        <v>29</v>
      </c>
      <c r="AF58" s="17" t="s">
        <v>31</v>
      </c>
    </row>
    <row r="59" spans="1:32" s="17" customFormat="1" ht="12.75">
      <c r="A59" s="17" t="s">
        <v>43</v>
      </c>
      <c r="B59" s="20"/>
      <c r="C59" s="18">
        <v>47410.482</v>
      </c>
      <c r="D59" s="18"/>
      <c r="E59" s="17">
        <f t="shared" si="7"/>
        <v>20272.989775366197</v>
      </c>
      <c r="F59" s="17">
        <f t="shared" si="8"/>
        <v>20273</v>
      </c>
      <c r="G59" s="17">
        <f t="shared" si="9"/>
        <v>-0.020970999990822747</v>
      </c>
      <c r="N59" s="17">
        <f t="shared" si="12"/>
        <v>-0.020970999990822747</v>
      </c>
      <c r="O59" s="17">
        <f t="shared" si="10"/>
        <v>-0.005004023582551566</v>
      </c>
      <c r="Q59" s="19">
        <f t="shared" si="11"/>
        <v>32391.982000000004</v>
      </c>
      <c r="AC59" s="17" t="s">
        <v>29</v>
      </c>
      <c r="AF59" s="17" t="s">
        <v>31</v>
      </c>
    </row>
    <row r="60" spans="1:32" s="17" customFormat="1" ht="12.75">
      <c r="A60" s="17" t="s">
        <v>43</v>
      </c>
      <c r="B60" s="20"/>
      <c r="C60" s="18">
        <v>47426.883</v>
      </c>
      <c r="D60" s="18"/>
      <c r="E60" s="17">
        <f t="shared" si="7"/>
        <v>20280.98625712875</v>
      </c>
      <c r="F60" s="17">
        <f t="shared" si="8"/>
        <v>20281</v>
      </c>
      <c r="G60" s="17">
        <f t="shared" si="9"/>
        <v>-0.02818699999625096</v>
      </c>
      <c r="N60" s="17">
        <f t="shared" si="12"/>
        <v>-0.02818699999625096</v>
      </c>
      <c r="O60" s="17">
        <f t="shared" si="10"/>
        <v>-0.005008935603954436</v>
      </c>
      <c r="Q60" s="19">
        <f t="shared" si="11"/>
        <v>32408.383</v>
      </c>
      <c r="AA60" s="17" t="s">
        <v>34</v>
      </c>
      <c r="AC60" s="17" t="s">
        <v>29</v>
      </c>
      <c r="AF60" s="17" t="s">
        <v>31</v>
      </c>
    </row>
    <row r="61" spans="1:32" s="17" customFormat="1" ht="12.75">
      <c r="A61" s="7" t="s">
        <v>48</v>
      </c>
      <c r="B61" s="20"/>
      <c r="C61" s="18">
        <v>47611.5166</v>
      </c>
      <c r="D61" s="18"/>
      <c r="E61" s="17">
        <f t="shared" si="7"/>
        <v>20371.00632999956</v>
      </c>
      <c r="F61" s="17">
        <f t="shared" si="8"/>
        <v>20371</v>
      </c>
      <c r="G61" s="17">
        <f t="shared" si="9"/>
        <v>0.012983000007807277</v>
      </c>
      <c r="J61" s="17">
        <f>+G61</f>
        <v>0.012983000007807277</v>
      </c>
      <c r="O61" s="17">
        <f t="shared" si="10"/>
        <v>-0.005064195844736738</v>
      </c>
      <c r="Q61" s="19">
        <f t="shared" si="11"/>
        <v>32593.016600000003</v>
      </c>
      <c r="AC61" s="17" t="s">
        <v>39</v>
      </c>
      <c r="AF61" s="17" t="s">
        <v>31</v>
      </c>
    </row>
    <row r="62" spans="1:32" s="17" customFormat="1" ht="12.75">
      <c r="A62" s="7" t="s">
        <v>48</v>
      </c>
      <c r="B62" s="20"/>
      <c r="C62" s="18">
        <v>47611.5207</v>
      </c>
      <c r="D62" s="18"/>
      <c r="E62" s="17">
        <f t="shared" si="7"/>
        <v>20371.00832899811</v>
      </c>
      <c r="F62" s="17">
        <f t="shared" si="8"/>
        <v>20371</v>
      </c>
      <c r="G62" s="17">
        <f t="shared" si="9"/>
        <v>0.017083000006095972</v>
      </c>
      <c r="J62" s="17">
        <f>+G62</f>
        <v>0.017083000006095972</v>
      </c>
      <c r="O62" s="17">
        <f t="shared" si="10"/>
        <v>-0.005064195844736738</v>
      </c>
      <c r="Q62" s="19">
        <f t="shared" si="11"/>
        <v>32593.0207</v>
      </c>
      <c r="AC62" s="17" t="s">
        <v>39</v>
      </c>
      <c r="AF62" s="17" t="s">
        <v>31</v>
      </c>
    </row>
    <row r="63" spans="1:32" s="17" customFormat="1" ht="12.75">
      <c r="A63" s="17" t="s">
        <v>49</v>
      </c>
      <c r="B63" s="20"/>
      <c r="C63" s="18">
        <v>47767.371</v>
      </c>
      <c r="D63" s="18"/>
      <c r="E63" s="17">
        <f t="shared" si="7"/>
        <v>20446.994798215725</v>
      </c>
      <c r="F63" s="17">
        <f t="shared" si="8"/>
        <v>20447</v>
      </c>
      <c r="G63" s="17">
        <f t="shared" si="9"/>
        <v>-0.010668999995687045</v>
      </c>
      <c r="N63" s="17">
        <f>+G63</f>
        <v>-0.010668999995687045</v>
      </c>
      <c r="O63" s="17">
        <f t="shared" si="10"/>
        <v>-0.005110860048064013</v>
      </c>
      <c r="Q63" s="19">
        <f t="shared" si="11"/>
        <v>32748.871</v>
      </c>
      <c r="AA63" s="17" t="s">
        <v>34</v>
      </c>
      <c r="AC63" s="17" t="s">
        <v>29</v>
      </c>
      <c r="AF63" s="17" t="s">
        <v>31</v>
      </c>
    </row>
    <row r="64" spans="1:32" s="17" customFormat="1" ht="12.75">
      <c r="A64" s="17" t="s">
        <v>50</v>
      </c>
      <c r="B64" s="20"/>
      <c r="C64" s="18">
        <v>48011.419</v>
      </c>
      <c r="D64" s="18"/>
      <c r="E64" s="17">
        <f t="shared" si="7"/>
        <v>20565.982992910383</v>
      </c>
      <c r="F64" s="17">
        <f t="shared" si="8"/>
        <v>20566</v>
      </c>
      <c r="G64" s="17">
        <f t="shared" si="9"/>
        <v>-0.03488199999264907</v>
      </c>
      <c r="I64" s="17">
        <f>+G64</f>
        <v>-0.03488199999264907</v>
      </c>
      <c r="O64" s="17">
        <f t="shared" si="10"/>
        <v>-0.005183926366431722</v>
      </c>
      <c r="Q64" s="19">
        <f t="shared" si="11"/>
        <v>32992.919</v>
      </c>
      <c r="AC64" s="17" t="s">
        <v>29</v>
      </c>
      <c r="AF64" s="17" t="s">
        <v>31</v>
      </c>
    </row>
    <row r="65" spans="1:32" s="17" customFormat="1" ht="12.75">
      <c r="A65" s="7" t="s">
        <v>51</v>
      </c>
      <c r="B65" s="20" t="s">
        <v>59</v>
      </c>
      <c r="C65" s="18">
        <v>48022.7285</v>
      </c>
      <c r="D65" s="24">
        <v>0.00092</v>
      </c>
      <c r="E65" s="17">
        <f t="shared" si="7"/>
        <v>20571.49705976567</v>
      </c>
      <c r="F65" s="17">
        <f t="shared" si="8"/>
        <v>20571.5</v>
      </c>
      <c r="G65" s="17">
        <f t="shared" si="9"/>
        <v>-0.006030500000633765</v>
      </c>
      <c r="J65" s="17">
        <f>+G65</f>
        <v>-0.006030500000633765</v>
      </c>
      <c r="O65" s="17">
        <f t="shared" si="10"/>
        <v>-0.005187303381146197</v>
      </c>
      <c r="Q65" s="19">
        <f t="shared" si="11"/>
        <v>33004.2285</v>
      </c>
      <c r="AC65" s="17" t="s">
        <v>39</v>
      </c>
      <c r="AF65" s="17" t="s">
        <v>31</v>
      </c>
    </row>
    <row r="66" spans="1:32" s="17" customFormat="1" ht="12.75">
      <c r="A66" s="17" t="s">
        <v>52</v>
      </c>
      <c r="B66" s="20"/>
      <c r="C66" s="18">
        <v>48093.51</v>
      </c>
      <c r="D66" s="18"/>
      <c r="E66" s="17">
        <f t="shared" si="7"/>
        <v>20606.00733193664</v>
      </c>
      <c r="F66" s="17">
        <f t="shared" si="8"/>
        <v>20606</v>
      </c>
      <c r="G66" s="17">
        <f t="shared" si="9"/>
        <v>0.015038000005006324</v>
      </c>
      <c r="N66" s="17">
        <f>+G66</f>
        <v>0.015038000005006324</v>
      </c>
      <c r="O66" s="17">
        <f t="shared" si="10"/>
        <v>-0.005208486473446079</v>
      </c>
      <c r="Q66" s="19">
        <f t="shared" si="11"/>
        <v>33075.01</v>
      </c>
      <c r="AA66" s="17" t="s">
        <v>34</v>
      </c>
      <c r="AC66" s="17" t="s">
        <v>29</v>
      </c>
      <c r="AF66" s="17" t="s">
        <v>31</v>
      </c>
    </row>
    <row r="67" spans="1:32" s="17" customFormat="1" ht="12.75">
      <c r="A67" s="17" t="s">
        <v>53</v>
      </c>
      <c r="B67" s="20"/>
      <c r="C67" s="18">
        <v>48128.368</v>
      </c>
      <c r="D67" s="18"/>
      <c r="E67" s="17">
        <f t="shared" si="7"/>
        <v>20623.002720100714</v>
      </c>
      <c r="F67" s="17">
        <f t="shared" si="8"/>
        <v>20623</v>
      </c>
      <c r="G67" s="17">
        <f t="shared" si="9"/>
        <v>0.00557900000421796</v>
      </c>
      <c r="I67" s="17">
        <f>+G67</f>
        <v>0.00557900000421796</v>
      </c>
      <c r="O67" s="17">
        <f t="shared" si="10"/>
        <v>-0.0052189245189271805</v>
      </c>
      <c r="Q67" s="19">
        <f t="shared" si="11"/>
        <v>33109.868</v>
      </c>
      <c r="AC67" s="17" t="s">
        <v>29</v>
      </c>
      <c r="AF67" s="17" t="s">
        <v>31</v>
      </c>
    </row>
    <row r="68" spans="1:32" s="17" customFormat="1" ht="12.75">
      <c r="A68" s="17" t="s">
        <v>54</v>
      </c>
      <c r="B68" s="20"/>
      <c r="C68" s="18">
        <v>48454.492</v>
      </c>
      <c r="D68" s="18"/>
      <c r="E68" s="17">
        <f t="shared" si="7"/>
        <v>20782.00794041229</v>
      </c>
      <c r="F68" s="17">
        <f t="shared" si="8"/>
        <v>20782</v>
      </c>
      <c r="G68" s="17">
        <f t="shared" si="9"/>
        <v>0.01628599999821745</v>
      </c>
      <c r="I68" s="17">
        <f>+G68</f>
        <v>0.01628599999821745</v>
      </c>
      <c r="O68" s="17">
        <f t="shared" si="10"/>
        <v>-0.005316550944309245</v>
      </c>
      <c r="Q68" s="19">
        <f t="shared" si="11"/>
        <v>33435.992</v>
      </c>
      <c r="AC68" s="17" t="s">
        <v>29</v>
      </c>
      <c r="AF68" s="17" t="s">
        <v>31</v>
      </c>
    </row>
    <row r="69" spans="1:32" s="17" customFormat="1" ht="12.75">
      <c r="A69" s="17" t="s">
        <v>55</v>
      </c>
      <c r="B69" s="20"/>
      <c r="C69" s="18">
        <v>48456.521</v>
      </c>
      <c r="D69" s="18"/>
      <c r="E69" s="17">
        <f t="shared" si="7"/>
        <v>20782.99720091447</v>
      </c>
      <c r="F69" s="17">
        <f t="shared" si="8"/>
        <v>20783</v>
      </c>
      <c r="G69" s="17">
        <f t="shared" si="9"/>
        <v>-0.005740999993577134</v>
      </c>
      <c r="N69" s="17">
        <f>+G69</f>
        <v>-0.005740999993577134</v>
      </c>
      <c r="O69" s="17">
        <f t="shared" si="10"/>
        <v>-0.005317164946984603</v>
      </c>
      <c r="Q69" s="19">
        <f t="shared" si="11"/>
        <v>33438.021</v>
      </c>
      <c r="AA69" s="17" t="s">
        <v>34</v>
      </c>
      <c r="AC69" s="17" t="s">
        <v>29</v>
      </c>
      <c r="AF69" s="17" t="s">
        <v>31</v>
      </c>
    </row>
    <row r="70" spans="1:32" s="17" customFormat="1" ht="12.75">
      <c r="A70" s="7" t="s">
        <v>51</v>
      </c>
      <c r="B70" s="20" t="s">
        <v>59</v>
      </c>
      <c r="C70" s="18">
        <v>48746.7484</v>
      </c>
      <c r="D70" s="21">
        <v>0.00019</v>
      </c>
      <c r="E70" s="17">
        <f t="shared" si="7"/>
        <v>20924.50065259989</v>
      </c>
      <c r="F70" s="17">
        <f t="shared" si="8"/>
        <v>20924.5</v>
      </c>
      <c r="G70" s="17">
        <f t="shared" si="9"/>
        <v>0.0013384999983827583</v>
      </c>
      <c r="J70" s="17">
        <f>+G70</f>
        <v>0.0013384999983827583</v>
      </c>
      <c r="O70" s="17">
        <f t="shared" si="10"/>
        <v>-0.005404046325547888</v>
      </c>
      <c r="Q70" s="19">
        <f t="shared" si="11"/>
        <v>33728.2484</v>
      </c>
      <c r="AC70" s="17" t="s">
        <v>39</v>
      </c>
      <c r="AF70" s="17" t="s">
        <v>31</v>
      </c>
    </row>
    <row r="71" spans="1:32" s="17" customFormat="1" ht="12.75">
      <c r="A71" s="17" t="s">
        <v>57</v>
      </c>
      <c r="B71" s="20"/>
      <c r="C71" s="18">
        <v>48852.3679</v>
      </c>
      <c r="D71" s="18"/>
      <c r="E71" s="17">
        <f t="shared" si="7"/>
        <v>20975.99656172249</v>
      </c>
      <c r="F71" s="17">
        <f t="shared" si="8"/>
        <v>20976</v>
      </c>
      <c r="G71" s="17">
        <f t="shared" si="9"/>
        <v>-0.007052000000840053</v>
      </c>
      <c r="I71" s="17">
        <f>+G71</f>
        <v>-0.007052000000840053</v>
      </c>
      <c r="O71" s="17">
        <f t="shared" si="10"/>
        <v>-0.005435667463328872</v>
      </c>
      <c r="Q71" s="19">
        <f t="shared" si="11"/>
        <v>33833.8679</v>
      </c>
      <c r="AC71" s="17" t="s">
        <v>39</v>
      </c>
      <c r="AD71" s="17" t="s">
        <v>56</v>
      </c>
      <c r="AF71" s="17" t="s">
        <v>31</v>
      </c>
    </row>
    <row r="72" spans="1:32" s="17" customFormat="1" ht="12.75">
      <c r="A72" s="17" t="s">
        <v>58</v>
      </c>
      <c r="B72" s="20" t="s">
        <v>59</v>
      </c>
      <c r="C72" s="18">
        <v>49579.4536</v>
      </c>
      <c r="D72" s="18"/>
      <c r="E72" s="17">
        <f t="shared" si="7"/>
        <v>21330.49491791186</v>
      </c>
      <c r="F72" s="17">
        <f t="shared" si="8"/>
        <v>21330.5</v>
      </c>
      <c r="G72" s="17">
        <f t="shared" si="9"/>
        <v>-0.01042349999625003</v>
      </c>
      <c r="N72" s="17">
        <f>+G72</f>
        <v>-0.01042349999625003</v>
      </c>
      <c r="O72" s="17">
        <f t="shared" si="10"/>
        <v>-0.0056533314117436</v>
      </c>
      <c r="Q72" s="19">
        <f t="shared" si="11"/>
        <v>34560.9536</v>
      </c>
      <c r="AC72" s="17" t="s">
        <v>39</v>
      </c>
      <c r="AF72" s="17" t="s">
        <v>31</v>
      </c>
    </row>
    <row r="73" spans="1:32" s="17" customFormat="1" ht="12.75">
      <c r="A73" s="17" t="s">
        <v>45</v>
      </c>
      <c r="B73" s="20" t="s">
        <v>59</v>
      </c>
      <c r="C73" s="18">
        <v>49860.437</v>
      </c>
      <c r="D73" s="18"/>
      <c r="E73" s="17">
        <f t="shared" si="7"/>
        <v>21467.491359206877</v>
      </c>
      <c r="F73" s="17">
        <f t="shared" si="8"/>
        <v>21467.5</v>
      </c>
      <c r="G73" s="17">
        <f t="shared" si="9"/>
        <v>-0.01772250000067288</v>
      </c>
      <c r="I73" s="17">
        <f>+G73</f>
        <v>-0.01772250000067288</v>
      </c>
      <c r="O73" s="17">
        <f t="shared" si="10"/>
        <v>-0.00573744977826777</v>
      </c>
      <c r="Q73" s="19">
        <f t="shared" si="11"/>
        <v>34841.937</v>
      </c>
      <c r="AC73" s="17" t="s">
        <v>39</v>
      </c>
      <c r="AD73" s="17" t="s">
        <v>56</v>
      </c>
      <c r="AF73" s="17" t="s">
        <v>31</v>
      </c>
    </row>
    <row r="74" spans="1:17" s="17" customFormat="1" ht="12.75">
      <c r="A74" s="25" t="s">
        <v>69</v>
      </c>
      <c r="B74" s="26" t="s">
        <v>59</v>
      </c>
      <c r="C74" s="25">
        <v>53919.42165</v>
      </c>
      <c r="D74" s="25">
        <v>0.0016</v>
      </c>
      <c r="E74" s="17">
        <f t="shared" si="7"/>
        <v>23446.492440128775</v>
      </c>
      <c r="F74" s="17">
        <f t="shared" si="8"/>
        <v>23446.5</v>
      </c>
      <c r="G74" s="17">
        <f t="shared" si="9"/>
        <v>-0.015505499999562744</v>
      </c>
      <c r="K74" s="17">
        <f>+G74</f>
        <v>-0.015505499999562744</v>
      </c>
      <c r="O74" s="17">
        <f t="shared" si="10"/>
        <v>-0.006952561072803029</v>
      </c>
      <c r="Q74" s="19">
        <f t="shared" si="11"/>
        <v>38900.92165</v>
      </c>
    </row>
    <row r="75" spans="3:4" s="17" customFormat="1" ht="12.75">
      <c r="C75" s="18"/>
      <c r="D75" s="18"/>
    </row>
    <row r="76" spans="3:4" s="17" customFormat="1" ht="12.75">
      <c r="C76" s="18"/>
      <c r="D76" s="18"/>
    </row>
    <row r="77" spans="3:4" s="17" customFormat="1" ht="12.75">
      <c r="C77" s="18"/>
      <c r="D77" s="18"/>
    </row>
    <row r="78" spans="3:4" s="17" customFormat="1" ht="12.75">
      <c r="C78" s="18"/>
      <c r="D78" s="18"/>
    </row>
    <row r="79" spans="3:4" s="17" customFormat="1" ht="12.75">
      <c r="C79" s="18"/>
      <c r="D79" s="18"/>
    </row>
    <row r="80" spans="3:4" s="17" customFormat="1" ht="12.75">
      <c r="C80" s="18"/>
      <c r="D80" s="18"/>
    </row>
    <row r="81" spans="3:4" s="17" customFormat="1" ht="12.75">
      <c r="C81" s="18"/>
      <c r="D81" s="18"/>
    </row>
    <row r="82" spans="3:4" s="17" customFormat="1" ht="12.75">
      <c r="C82" s="18"/>
      <c r="D82" s="18"/>
    </row>
    <row r="83" spans="3:4" s="17" customFormat="1" ht="12.75">
      <c r="C83" s="18"/>
      <c r="D83" s="18"/>
    </row>
    <row r="84" spans="3:4" s="17" customFormat="1" ht="12.75">
      <c r="C84" s="18"/>
      <c r="D84" s="18"/>
    </row>
    <row r="85" spans="3:4" s="17" customFormat="1" ht="12.75">
      <c r="C85" s="18"/>
      <c r="D85" s="18"/>
    </row>
    <row r="86" spans="3:4" s="17" customFormat="1" ht="12.75">
      <c r="C86" s="18"/>
      <c r="D86" s="18"/>
    </row>
    <row r="87" spans="3:4" s="17" customFormat="1" ht="12.75">
      <c r="C87" s="18"/>
      <c r="D87" s="18"/>
    </row>
    <row r="88" spans="3:4" s="17" customFormat="1" ht="12.75">
      <c r="C88" s="18"/>
      <c r="D88" s="18"/>
    </row>
    <row r="89" spans="3:4" s="17" customFormat="1" ht="12.75">
      <c r="C89" s="18"/>
      <c r="D89" s="18"/>
    </row>
    <row r="90" spans="3:4" s="17" customFormat="1" ht="12.75">
      <c r="C90" s="18"/>
      <c r="D90" s="18"/>
    </row>
    <row r="91" spans="3:4" s="17" customFormat="1" ht="12.75">
      <c r="C91" s="18"/>
      <c r="D91" s="18"/>
    </row>
    <row r="92" spans="3:4" s="17" customFormat="1" ht="12.75">
      <c r="C92" s="18"/>
      <c r="D92" s="18"/>
    </row>
    <row r="93" spans="3:4" s="17" customFormat="1" ht="12.75">
      <c r="C93" s="18"/>
      <c r="D93" s="18"/>
    </row>
    <row r="94" spans="3:4" s="17" customFormat="1" ht="12.75">
      <c r="C94" s="18"/>
      <c r="D94" s="18"/>
    </row>
    <row r="95" spans="3:4" s="17" customFormat="1" ht="12.75">
      <c r="C95" s="18"/>
      <c r="D95" s="18"/>
    </row>
    <row r="96" spans="3:4" s="17" customFormat="1" ht="12.75">
      <c r="C96" s="18"/>
      <c r="D96" s="18"/>
    </row>
    <row r="97" spans="3:4" s="17" customFormat="1" ht="12.75">
      <c r="C97" s="18"/>
      <c r="D97" s="18"/>
    </row>
    <row r="98" spans="3:4" s="17" customFormat="1" ht="12.75">
      <c r="C98" s="18"/>
      <c r="D98" s="18"/>
    </row>
    <row r="99" spans="3:4" s="17" customFormat="1" ht="12.75">
      <c r="C99" s="18"/>
      <c r="D99" s="18"/>
    </row>
    <row r="100" spans="3:4" s="17" customFormat="1" ht="12.75">
      <c r="C100" s="18"/>
      <c r="D100" s="18"/>
    </row>
    <row r="101" spans="3:4" s="17" customFormat="1" ht="12.75">
      <c r="C101" s="18"/>
      <c r="D101" s="18"/>
    </row>
    <row r="102" spans="3:4" s="17" customFormat="1" ht="12.75">
      <c r="C102" s="18"/>
      <c r="D102" s="18"/>
    </row>
    <row r="103" spans="3:4" s="17" customFormat="1" ht="12.75">
      <c r="C103" s="18"/>
      <c r="D103" s="18"/>
    </row>
    <row r="104" spans="3:4" s="17" customFormat="1" ht="12.75">
      <c r="C104" s="18"/>
      <c r="D104" s="18"/>
    </row>
    <row r="105" spans="3:4" s="17" customFormat="1" ht="12.75">
      <c r="C105" s="18"/>
      <c r="D105" s="18"/>
    </row>
    <row r="106" spans="3:4" s="17" customFormat="1" ht="12.75">
      <c r="C106" s="18"/>
      <c r="D106" s="18"/>
    </row>
    <row r="107" spans="3:4" s="17" customFormat="1" ht="12.75">
      <c r="C107" s="18"/>
      <c r="D107" s="18"/>
    </row>
    <row r="108" spans="3:4" s="17" customFormat="1" ht="12.75">
      <c r="C108" s="18"/>
      <c r="D108" s="18"/>
    </row>
    <row r="109" spans="3:4" s="17" customFormat="1" ht="12.75">
      <c r="C109" s="18"/>
      <c r="D109" s="18"/>
    </row>
    <row r="110" spans="3:4" s="17" customFormat="1" ht="12.75">
      <c r="C110" s="18"/>
      <c r="D110" s="18"/>
    </row>
    <row r="111" spans="3:4" s="17" customFormat="1" ht="12.75">
      <c r="C111" s="18"/>
      <c r="D111" s="18"/>
    </row>
    <row r="112" spans="3:4" s="17" customFormat="1" ht="12.75">
      <c r="C112" s="18"/>
      <c r="D112" s="18"/>
    </row>
    <row r="113" spans="3:4" s="17" customFormat="1" ht="12.75">
      <c r="C113" s="18"/>
      <c r="D113" s="18"/>
    </row>
    <row r="114" spans="3:4" s="17" customFormat="1" ht="12.75">
      <c r="C114" s="18"/>
      <c r="D114" s="18"/>
    </row>
    <row r="115" spans="3:4" s="17" customFormat="1" ht="12.75">
      <c r="C115" s="18"/>
      <c r="D115" s="18"/>
    </row>
    <row r="116" spans="3:4" s="17" customFormat="1" ht="12.75">
      <c r="C116" s="18"/>
      <c r="D116" s="18"/>
    </row>
    <row r="117" spans="3:4" s="17" customFormat="1" ht="12.75">
      <c r="C117" s="18"/>
      <c r="D117" s="18"/>
    </row>
    <row r="118" spans="3:4" s="17" customFormat="1" ht="12.75">
      <c r="C118" s="18"/>
      <c r="D118" s="18"/>
    </row>
    <row r="119" spans="3:4" s="17" customFormat="1" ht="12.75">
      <c r="C119" s="18"/>
      <c r="D119" s="18"/>
    </row>
    <row r="120" spans="3:4" s="17" customFormat="1" ht="12.75">
      <c r="C120" s="18"/>
      <c r="D120" s="18"/>
    </row>
    <row r="121" spans="3:4" s="17" customFormat="1" ht="12.75">
      <c r="C121" s="18"/>
      <c r="D121" s="18"/>
    </row>
    <row r="122" spans="3:4" s="17" customFormat="1" ht="12.75">
      <c r="C122" s="18"/>
      <c r="D122" s="18"/>
    </row>
    <row r="123" spans="3:4" s="17" customFormat="1" ht="12.75">
      <c r="C123" s="18"/>
      <c r="D123" s="18"/>
    </row>
    <row r="124" spans="3:4" s="17" customFormat="1" ht="12.75">
      <c r="C124" s="18"/>
      <c r="D124" s="18"/>
    </row>
    <row r="125" spans="3:4" s="17" customFormat="1" ht="12.75">
      <c r="C125" s="18"/>
      <c r="D125" s="18"/>
    </row>
    <row r="126" spans="3:4" s="17" customFormat="1" ht="12.75">
      <c r="C126" s="18"/>
      <c r="D126" s="18"/>
    </row>
    <row r="127" spans="3:4" s="17" customFormat="1" ht="12.75">
      <c r="C127" s="18"/>
      <c r="D127" s="18"/>
    </row>
    <row r="128" spans="3:4" s="17" customFormat="1" ht="12.75">
      <c r="C128" s="18"/>
      <c r="D128" s="18"/>
    </row>
    <row r="129" spans="3:4" s="17" customFormat="1" ht="12.75">
      <c r="C129" s="18"/>
      <c r="D129" s="18"/>
    </row>
    <row r="130" spans="3:4" s="17" customFormat="1" ht="12.75">
      <c r="C130" s="18"/>
      <c r="D130" s="18"/>
    </row>
    <row r="131" spans="3:4" s="17" customFormat="1" ht="12.75">
      <c r="C131" s="18"/>
      <c r="D131" s="18"/>
    </row>
    <row r="132" spans="3:4" s="17" customFormat="1" ht="12.75">
      <c r="C132" s="18"/>
      <c r="D132" s="18"/>
    </row>
    <row r="133" spans="3:4" s="17" customFormat="1" ht="12.75">
      <c r="C133" s="18"/>
      <c r="D133" s="18"/>
    </row>
    <row r="134" spans="3:4" s="17" customFormat="1" ht="12.75">
      <c r="C134" s="18"/>
      <c r="D134" s="18"/>
    </row>
    <row r="135" spans="3:4" s="17" customFormat="1" ht="12.75">
      <c r="C135" s="18"/>
      <c r="D135" s="18"/>
    </row>
    <row r="136" spans="3:4" s="17" customFormat="1" ht="12.75">
      <c r="C136" s="18"/>
      <c r="D136" s="18"/>
    </row>
    <row r="137" spans="3:4" s="17" customFormat="1" ht="12.75">
      <c r="C137" s="18"/>
      <c r="D137" s="18"/>
    </row>
    <row r="138" spans="3:4" s="17" customFormat="1" ht="12.75">
      <c r="C138" s="18"/>
      <c r="D138" s="18"/>
    </row>
    <row r="139" spans="3:4" s="17" customFormat="1" ht="12.75">
      <c r="C139" s="18"/>
      <c r="D139" s="18"/>
    </row>
    <row r="140" spans="3:4" s="17" customFormat="1" ht="12.75">
      <c r="C140" s="18"/>
      <c r="D140" s="18"/>
    </row>
    <row r="141" spans="3:4" s="17" customFormat="1" ht="12.75">
      <c r="C141" s="18"/>
      <c r="D141" s="18"/>
    </row>
    <row r="142" spans="3:4" s="17" customFormat="1" ht="12.75">
      <c r="C142" s="18"/>
      <c r="D142" s="18"/>
    </row>
    <row r="143" spans="3:4" s="17" customFormat="1" ht="12.75">
      <c r="C143" s="18"/>
      <c r="D143" s="18"/>
    </row>
    <row r="144" spans="3:4" s="17" customFormat="1" ht="12.75">
      <c r="C144" s="18"/>
      <c r="D144" s="18"/>
    </row>
    <row r="145" spans="3:4" s="17" customFormat="1" ht="12.75">
      <c r="C145" s="18"/>
      <c r="D145" s="18"/>
    </row>
    <row r="146" spans="3:4" s="17" customFormat="1" ht="12.75">
      <c r="C146" s="18"/>
      <c r="D146" s="18"/>
    </row>
    <row r="147" spans="3:4" s="17" customFormat="1" ht="12.75">
      <c r="C147" s="18"/>
      <c r="D147" s="18"/>
    </row>
    <row r="148" spans="3:4" s="17" customFormat="1" ht="12.75">
      <c r="C148" s="18"/>
      <c r="D148" s="18"/>
    </row>
    <row r="149" spans="3:4" s="17" customFormat="1" ht="12.75">
      <c r="C149" s="18"/>
      <c r="D149" s="18"/>
    </row>
    <row r="150" spans="3:4" s="17" customFormat="1" ht="12.75">
      <c r="C150" s="18"/>
      <c r="D150" s="18"/>
    </row>
    <row r="151" spans="3:4" s="17" customFormat="1" ht="12.75">
      <c r="C151" s="18"/>
      <c r="D151" s="18"/>
    </row>
    <row r="152" spans="3:4" s="17" customFormat="1" ht="12.75">
      <c r="C152" s="18"/>
      <c r="D152" s="18"/>
    </row>
    <row r="153" spans="3:4" s="17" customFormat="1" ht="12.75">
      <c r="C153" s="18"/>
      <c r="D153" s="18"/>
    </row>
    <row r="154" spans="3:4" s="17" customFormat="1" ht="12.75">
      <c r="C154" s="18"/>
      <c r="D154" s="18"/>
    </row>
    <row r="155" spans="3:4" s="17" customFormat="1" ht="12.75">
      <c r="C155" s="18"/>
      <c r="D155" s="18"/>
    </row>
    <row r="156" spans="3:4" s="17" customFormat="1" ht="12.75">
      <c r="C156" s="18"/>
      <c r="D156" s="18"/>
    </row>
    <row r="157" spans="3:4" s="17" customFormat="1" ht="12.75">
      <c r="C157" s="18"/>
      <c r="D157" s="18"/>
    </row>
    <row r="158" spans="3:4" s="17" customFormat="1" ht="12.75">
      <c r="C158" s="18"/>
      <c r="D158" s="18"/>
    </row>
    <row r="159" spans="3:4" s="17" customFormat="1" ht="12.75">
      <c r="C159" s="18"/>
      <c r="D159" s="18"/>
    </row>
    <row r="160" spans="3:4" s="17" customFormat="1" ht="12.75">
      <c r="C160" s="18"/>
      <c r="D160" s="18"/>
    </row>
    <row r="161" spans="3:4" s="17" customFormat="1" ht="12.75">
      <c r="C161" s="18"/>
      <c r="D161" s="18"/>
    </row>
    <row r="162" spans="3:4" s="17" customFormat="1" ht="12.75">
      <c r="C162" s="18"/>
      <c r="D162" s="18"/>
    </row>
    <row r="163" spans="3:4" s="17" customFormat="1" ht="12.75">
      <c r="C163" s="18"/>
      <c r="D163" s="18"/>
    </row>
    <row r="164" spans="3:4" s="17" customFormat="1" ht="12.75">
      <c r="C164" s="18"/>
      <c r="D164" s="18"/>
    </row>
    <row r="165" spans="3:4" s="17" customFormat="1" ht="12.75">
      <c r="C165" s="18"/>
      <c r="D165" s="18"/>
    </row>
    <row r="166" spans="3:4" s="17" customFormat="1" ht="12.75">
      <c r="C166" s="18"/>
      <c r="D166" s="18"/>
    </row>
    <row r="167" spans="3:4" s="17" customFormat="1" ht="12.75">
      <c r="C167" s="18"/>
      <c r="D167" s="18"/>
    </row>
    <row r="168" spans="3:4" s="17" customFormat="1" ht="12.75">
      <c r="C168" s="18"/>
      <c r="D168" s="18"/>
    </row>
    <row r="169" spans="3:4" s="17" customFormat="1" ht="12.75">
      <c r="C169" s="18"/>
      <c r="D169" s="18"/>
    </row>
    <row r="170" spans="3:4" s="17" customFormat="1" ht="12.75">
      <c r="C170" s="18"/>
      <c r="D170" s="18"/>
    </row>
    <row r="171" spans="3:4" s="17" customFormat="1" ht="12.75">
      <c r="C171" s="18"/>
      <c r="D171" s="18"/>
    </row>
    <row r="172" spans="3:4" s="17" customFormat="1" ht="12.75">
      <c r="C172" s="18"/>
      <c r="D172" s="18"/>
    </row>
    <row r="173" spans="3:4" s="17" customFormat="1" ht="12.75">
      <c r="C173" s="18"/>
      <c r="D173" s="18"/>
    </row>
    <row r="174" spans="3:4" s="17" customFormat="1" ht="12.75">
      <c r="C174" s="18"/>
      <c r="D174" s="18"/>
    </row>
    <row r="175" spans="3:4" s="17" customFormat="1" ht="12.75">
      <c r="C175" s="18"/>
      <c r="D175" s="18"/>
    </row>
    <row r="176" spans="3:4" s="17" customFormat="1" ht="12.75">
      <c r="C176" s="18"/>
      <c r="D176" s="18"/>
    </row>
    <row r="177" spans="3:4" s="17" customFormat="1" ht="12.75">
      <c r="C177" s="18"/>
      <c r="D177" s="18"/>
    </row>
    <row r="178" spans="3:4" s="17" customFormat="1" ht="12.75">
      <c r="C178" s="18"/>
      <c r="D178" s="18"/>
    </row>
    <row r="179" spans="3:4" s="17" customFormat="1" ht="12.75">
      <c r="C179" s="18"/>
      <c r="D179" s="18"/>
    </row>
    <row r="180" spans="3:4" s="17" customFormat="1" ht="12.75">
      <c r="C180" s="18"/>
      <c r="D180" s="18"/>
    </row>
    <row r="181" spans="3:4" s="17" customFormat="1" ht="12.75">
      <c r="C181" s="18"/>
      <c r="D181" s="18"/>
    </row>
    <row r="182" spans="3:4" s="17" customFormat="1" ht="12.75">
      <c r="C182" s="18"/>
      <c r="D182" s="18"/>
    </row>
    <row r="183" spans="3:4" s="17" customFormat="1" ht="12.75">
      <c r="C183" s="18"/>
      <c r="D183" s="18"/>
    </row>
    <row r="184" spans="3:4" s="17" customFormat="1" ht="12.75">
      <c r="C184" s="18"/>
      <c r="D184" s="18"/>
    </row>
    <row r="185" spans="3:4" s="17" customFormat="1" ht="12.75">
      <c r="C185" s="18"/>
      <c r="D185" s="18"/>
    </row>
    <row r="186" spans="3:4" s="17" customFormat="1" ht="12.75">
      <c r="C186" s="18"/>
      <c r="D186" s="18"/>
    </row>
    <row r="187" spans="3:4" s="17" customFormat="1" ht="12.75">
      <c r="C187" s="18"/>
      <c r="D187" s="18"/>
    </row>
    <row r="188" spans="3:4" s="17" customFormat="1" ht="12.75">
      <c r="C188" s="18"/>
      <c r="D188" s="18"/>
    </row>
    <row r="189" spans="3:4" s="17" customFormat="1" ht="12.75">
      <c r="C189" s="18"/>
      <c r="D189" s="18"/>
    </row>
    <row r="190" spans="3:4" s="17" customFormat="1" ht="12.75">
      <c r="C190" s="18"/>
      <c r="D190" s="18"/>
    </row>
    <row r="191" spans="3:4" s="17" customFormat="1" ht="12.75">
      <c r="C191" s="18"/>
      <c r="D191" s="18"/>
    </row>
    <row r="192" spans="3:4" s="17" customFormat="1" ht="12.75">
      <c r="C192" s="18"/>
      <c r="D192" s="18"/>
    </row>
    <row r="193" spans="3:4" s="17" customFormat="1" ht="12.75">
      <c r="C193" s="18"/>
      <c r="D193" s="18"/>
    </row>
    <row r="194" spans="3:4" s="17" customFormat="1" ht="12.75">
      <c r="C194" s="18"/>
      <c r="D194" s="18"/>
    </row>
    <row r="195" spans="3:4" s="17" customFormat="1" ht="12.75">
      <c r="C195" s="18"/>
      <c r="D195" s="18"/>
    </row>
    <row r="196" spans="3:4" s="17" customFormat="1" ht="12.75">
      <c r="C196" s="18"/>
      <c r="D196" s="18"/>
    </row>
    <row r="197" spans="3:4" s="17" customFormat="1" ht="12.75">
      <c r="C197" s="18"/>
      <c r="D197" s="18"/>
    </row>
    <row r="198" spans="3:4" s="17" customFormat="1" ht="12.75">
      <c r="C198" s="18"/>
      <c r="D198" s="18"/>
    </row>
    <row r="199" spans="3:4" s="17" customFormat="1" ht="12.75">
      <c r="C199" s="18"/>
      <c r="D199" s="18"/>
    </row>
    <row r="200" spans="3:4" s="17" customFormat="1" ht="12.75">
      <c r="C200" s="18"/>
      <c r="D200" s="18"/>
    </row>
    <row r="201" spans="3:4" s="17" customFormat="1" ht="12.75">
      <c r="C201" s="18"/>
      <c r="D201" s="18"/>
    </row>
    <row r="202" spans="3:4" s="17" customFormat="1" ht="12.75">
      <c r="C202" s="18"/>
      <c r="D202" s="18"/>
    </row>
    <row r="203" spans="3:4" s="17" customFormat="1" ht="12.75">
      <c r="C203" s="18"/>
      <c r="D203" s="18"/>
    </row>
    <row r="204" spans="3:4" s="17" customFormat="1" ht="12.75">
      <c r="C204" s="18"/>
      <c r="D204" s="18"/>
    </row>
    <row r="205" spans="3:4" s="17" customFormat="1" ht="12.75">
      <c r="C205" s="18"/>
      <c r="D205" s="18"/>
    </row>
    <row r="206" spans="3:4" s="17" customFormat="1" ht="12.75">
      <c r="C206" s="18"/>
      <c r="D206" s="18"/>
    </row>
    <row r="207" spans="3:4" s="17" customFormat="1" ht="12.75">
      <c r="C207" s="18"/>
      <c r="D207" s="18"/>
    </row>
    <row r="208" spans="3:4" s="17" customFormat="1" ht="12.75">
      <c r="C208" s="18"/>
      <c r="D208" s="18"/>
    </row>
    <row r="209" spans="3:4" s="17" customFormat="1" ht="12.75">
      <c r="C209" s="18"/>
      <c r="D209" s="18"/>
    </row>
    <row r="210" spans="3:4" s="17" customFormat="1" ht="12.75">
      <c r="C210" s="18"/>
      <c r="D210" s="18"/>
    </row>
    <row r="211" spans="3:4" s="17" customFormat="1" ht="12.75">
      <c r="C211" s="18"/>
      <c r="D211" s="18"/>
    </row>
    <row r="212" spans="3:4" s="17" customFormat="1" ht="12.75">
      <c r="C212" s="18"/>
      <c r="D212" s="18"/>
    </row>
    <row r="213" spans="3:4" s="17" customFormat="1" ht="12.75">
      <c r="C213" s="18"/>
      <c r="D213" s="18"/>
    </row>
    <row r="214" spans="3:4" s="17" customFormat="1" ht="12.75">
      <c r="C214" s="18"/>
      <c r="D214" s="18"/>
    </row>
    <row r="215" spans="3:4" s="17" customFormat="1" ht="12.75">
      <c r="C215" s="18"/>
      <c r="D215" s="18"/>
    </row>
    <row r="216" spans="3:4" s="17" customFormat="1" ht="12.75">
      <c r="C216" s="18"/>
      <c r="D216" s="18"/>
    </row>
    <row r="217" spans="3:4" s="17" customFormat="1" ht="12.75">
      <c r="C217" s="18"/>
      <c r="D217" s="18"/>
    </row>
    <row r="218" spans="3:4" s="17" customFormat="1" ht="12.75">
      <c r="C218" s="18"/>
      <c r="D218" s="18"/>
    </row>
    <row r="219" spans="3:4" s="17" customFormat="1" ht="12.75">
      <c r="C219" s="18"/>
      <c r="D219" s="18"/>
    </row>
    <row r="220" spans="3:4" s="17" customFormat="1" ht="12.75">
      <c r="C220" s="18"/>
      <c r="D220" s="18"/>
    </row>
    <row r="221" spans="3:4" s="17" customFormat="1" ht="12.75">
      <c r="C221" s="18"/>
      <c r="D221" s="18"/>
    </row>
    <row r="222" spans="3:4" s="17" customFormat="1" ht="12.75">
      <c r="C222" s="18"/>
      <c r="D222" s="18"/>
    </row>
    <row r="223" spans="3:4" s="17" customFormat="1" ht="12.75">
      <c r="C223" s="18"/>
      <c r="D223" s="18"/>
    </row>
    <row r="224" spans="3:4" s="17" customFormat="1" ht="12.75">
      <c r="C224" s="18"/>
      <c r="D224" s="18"/>
    </row>
    <row r="225" spans="3:4" s="17" customFormat="1" ht="12.75">
      <c r="C225" s="18"/>
      <c r="D225" s="18"/>
    </row>
    <row r="226" spans="3:4" s="17" customFormat="1" ht="12.75">
      <c r="C226" s="18"/>
      <c r="D226" s="18"/>
    </row>
    <row r="227" spans="3:4" s="17" customFormat="1" ht="12.75">
      <c r="C227" s="18"/>
      <c r="D227" s="18"/>
    </row>
    <row r="228" spans="3:4" s="17" customFormat="1" ht="12.75">
      <c r="C228" s="18"/>
      <c r="D228" s="18"/>
    </row>
    <row r="229" spans="3:4" s="17" customFormat="1" ht="12.75">
      <c r="C229" s="18"/>
      <c r="D229" s="18"/>
    </row>
    <row r="230" spans="3:4" s="17" customFormat="1" ht="12.75">
      <c r="C230" s="18"/>
      <c r="D230" s="18"/>
    </row>
    <row r="231" spans="3:4" s="17" customFormat="1" ht="12.75">
      <c r="C231" s="18"/>
      <c r="D231" s="18"/>
    </row>
    <row r="232" spans="3:4" s="17" customFormat="1" ht="12.75">
      <c r="C232" s="18"/>
      <c r="D232" s="18"/>
    </row>
    <row r="233" spans="3:4" s="17" customFormat="1" ht="12.75">
      <c r="C233" s="18"/>
      <c r="D233" s="18"/>
    </row>
    <row r="234" spans="3:4" s="17" customFormat="1" ht="12.75">
      <c r="C234" s="18"/>
      <c r="D234" s="18"/>
    </row>
    <row r="235" spans="3:4" s="17" customFormat="1" ht="12.75">
      <c r="C235" s="18"/>
      <c r="D235" s="18"/>
    </row>
    <row r="236" spans="3:4" s="17" customFormat="1" ht="12.75">
      <c r="C236" s="18"/>
      <c r="D236" s="18"/>
    </row>
    <row r="237" spans="3:4" s="17" customFormat="1" ht="12.75">
      <c r="C237" s="18"/>
      <c r="D237" s="18"/>
    </row>
    <row r="238" spans="3:4" s="17" customFormat="1" ht="12.75">
      <c r="C238" s="18"/>
      <c r="D238" s="18"/>
    </row>
    <row r="239" spans="3:4" s="17" customFormat="1" ht="12.75">
      <c r="C239" s="18"/>
      <c r="D239" s="18"/>
    </row>
    <row r="240" spans="3:4" s="17" customFormat="1" ht="12.75">
      <c r="C240" s="18"/>
      <c r="D240" s="18"/>
    </row>
    <row r="241" spans="3:4" s="17" customFormat="1" ht="12.75">
      <c r="C241" s="18"/>
      <c r="D241" s="18"/>
    </row>
    <row r="242" spans="3:4" s="17" customFormat="1" ht="12.75">
      <c r="C242" s="18"/>
      <c r="D242" s="18"/>
    </row>
    <row r="243" spans="3:4" s="17" customFormat="1" ht="12.75">
      <c r="C243" s="18"/>
      <c r="D243" s="18"/>
    </row>
    <row r="244" spans="3:4" s="17" customFormat="1" ht="12.75">
      <c r="C244" s="18"/>
      <c r="D244" s="18"/>
    </row>
    <row r="245" spans="3:4" s="17" customFormat="1" ht="12.75">
      <c r="C245" s="18"/>
      <c r="D245" s="18"/>
    </row>
    <row r="246" spans="3:4" s="17" customFormat="1" ht="12.75">
      <c r="C246" s="18"/>
      <c r="D246" s="18"/>
    </row>
    <row r="247" spans="3:4" s="17" customFormat="1" ht="12.75">
      <c r="C247" s="18"/>
      <c r="D247" s="18"/>
    </row>
    <row r="248" spans="3:4" s="17" customFormat="1" ht="12.75">
      <c r="C248" s="18"/>
      <c r="D248" s="18"/>
    </row>
    <row r="249" spans="3:4" s="17" customFormat="1" ht="12.75">
      <c r="C249" s="18"/>
      <c r="D249" s="18"/>
    </row>
    <row r="250" spans="3:4" s="17" customFormat="1" ht="12.75">
      <c r="C250" s="18"/>
      <c r="D250" s="18"/>
    </row>
    <row r="251" spans="3:4" s="17" customFormat="1" ht="12.75">
      <c r="C251" s="18"/>
      <c r="D251" s="18"/>
    </row>
    <row r="252" spans="3:4" s="17" customFormat="1" ht="12.75">
      <c r="C252" s="18"/>
      <c r="D252" s="18"/>
    </row>
    <row r="253" spans="3:4" s="17" customFormat="1" ht="12.75">
      <c r="C253" s="18"/>
      <c r="D253" s="18"/>
    </row>
    <row r="254" spans="3:4" s="17" customFormat="1" ht="12.75">
      <c r="C254" s="18"/>
      <c r="D254" s="18"/>
    </row>
    <row r="255" spans="3:4" s="17" customFormat="1" ht="12.75">
      <c r="C255" s="18"/>
      <c r="D255" s="18"/>
    </row>
    <row r="256" spans="3:4" s="17" customFormat="1" ht="12.75">
      <c r="C256" s="18"/>
      <c r="D256" s="18"/>
    </row>
    <row r="257" spans="3:4" s="17" customFormat="1" ht="12.75">
      <c r="C257" s="18"/>
      <c r="D257" s="18"/>
    </row>
    <row r="258" spans="3:4" s="17" customFormat="1" ht="12.75">
      <c r="C258" s="18"/>
      <c r="D258" s="18"/>
    </row>
    <row r="259" spans="3:4" s="17" customFormat="1" ht="12.75">
      <c r="C259" s="18"/>
      <c r="D259" s="18"/>
    </row>
    <row r="260" spans="3:4" s="17" customFormat="1" ht="12.75">
      <c r="C260" s="18"/>
      <c r="D260" s="18"/>
    </row>
    <row r="261" spans="3:4" s="17" customFormat="1" ht="12.75">
      <c r="C261" s="18"/>
      <c r="D261" s="18"/>
    </row>
    <row r="262" spans="3:4" s="17" customFormat="1" ht="12.75">
      <c r="C262" s="18"/>
      <c r="D262" s="18"/>
    </row>
    <row r="263" spans="3:4" s="17" customFormat="1" ht="12.75">
      <c r="C263" s="18"/>
      <c r="D263" s="18"/>
    </row>
    <row r="264" spans="3:4" s="17" customFormat="1" ht="12.75">
      <c r="C264" s="18"/>
      <c r="D264" s="18"/>
    </row>
    <row r="265" spans="3:4" s="17" customFormat="1" ht="12.75">
      <c r="C265" s="18"/>
      <c r="D265" s="18"/>
    </row>
    <row r="266" spans="3:4" s="17" customFormat="1" ht="12.75">
      <c r="C266" s="18"/>
      <c r="D266" s="18"/>
    </row>
    <row r="267" spans="3:4" s="17" customFormat="1" ht="12.75">
      <c r="C267" s="18"/>
      <c r="D267" s="18"/>
    </row>
    <row r="268" spans="3:4" s="17" customFormat="1" ht="12.75">
      <c r="C268" s="18"/>
      <c r="D268" s="18"/>
    </row>
    <row r="269" spans="3:4" s="17" customFormat="1" ht="12.75">
      <c r="C269" s="18"/>
      <c r="D269" s="18"/>
    </row>
    <row r="270" spans="3:4" s="17" customFormat="1" ht="12.75">
      <c r="C270" s="18"/>
      <c r="D270" s="18"/>
    </row>
    <row r="271" spans="3:4" s="17" customFormat="1" ht="12.75">
      <c r="C271" s="18"/>
      <c r="D271" s="18"/>
    </row>
    <row r="272" spans="3:4" s="17" customFormat="1" ht="12.75">
      <c r="C272" s="18"/>
      <c r="D272" s="18"/>
    </row>
    <row r="273" spans="3:4" s="17" customFormat="1" ht="12.75">
      <c r="C273" s="18"/>
      <c r="D273" s="18"/>
    </row>
    <row r="274" spans="3:4" s="17" customFormat="1" ht="12.75">
      <c r="C274" s="18"/>
      <c r="D274" s="18"/>
    </row>
    <row r="275" spans="3:4" s="17" customFormat="1" ht="12.75">
      <c r="C275" s="18"/>
      <c r="D275" s="18"/>
    </row>
    <row r="276" spans="3:4" s="17" customFormat="1" ht="12.75">
      <c r="C276" s="18"/>
      <c r="D276" s="18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2022-11-17T06:02:42Z</dcterms:modified>
  <cp:category/>
  <cp:version/>
  <cp:contentType/>
  <cp:contentStatus/>
</cp:coreProperties>
</file>