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8_{6C97427D-F620-4CF4-B990-3BB7A97BB38D}" xr6:coauthVersionLast="47" xr6:coauthVersionMax="47" xr10:uidLastSave="{00000000-0000-0000-0000-000000000000}"/>
  <bookViews>
    <workbookView xWindow="14010" yWindow="885" windowWidth="12975" windowHeight="14640"/>
  </bookViews>
  <sheets>
    <sheet name="Active 1" sheetId="2" r:id="rId1"/>
    <sheet name="Active 2" sheetId="5" r:id="rId2"/>
    <sheet name="C" sheetId="3" r:id="rId3"/>
    <sheet name="A (old)" sheetId="1" r:id="rId4"/>
    <sheet name="BAV" sheetId="4" r:id="rId5"/>
  </sheets>
  <calcPr calcId="181029"/>
</workbook>
</file>

<file path=xl/calcChain.xml><?xml version="1.0" encoding="utf-8"?>
<calcChain xmlns="http://schemas.openxmlformats.org/spreadsheetml/2006/main">
  <c r="Q201" i="5" l="1"/>
  <c r="Q202" i="5"/>
  <c r="Q203" i="5"/>
  <c r="E202" i="2"/>
  <c r="F202" i="2" s="1"/>
  <c r="G202" i="2" s="1"/>
  <c r="Q202" i="2"/>
  <c r="E203" i="2"/>
  <c r="F203" i="2" s="1"/>
  <c r="G203" i="2" s="1"/>
  <c r="Q203" i="2"/>
  <c r="E204" i="2"/>
  <c r="F204" i="2" s="1"/>
  <c r="G204" i="2" s="1"/>
  <c r="Q204" i="2"/>
  <c r="Q192" i="5"/>
  <c r="Q193" i="5"/>
  <c r="Q194" i="5"/>
  <c r="Q195" i="5"/>
  <c r="Q196" i="5"/>
  <c r="Q197" i="5"/>
  <c r="Q198" i="5"/>
  <c r="Q199" i="5"/>
  <c r="Q200" i="5"/>
  <c r="E169" i="2"/>
  <c r="F169" i="2"/>
  <c r="E171" i="2"/>
  <c r="F171" i="2"/>
  <c r="E173" i="2"/>
  <c r="F173" i="2"/>
  <c r="E139" i="2"/>
  <c r="F139" i="2"/>
  <c r="G139" i="2"/>
  <c r="S139" i="2"/>
  <c r="E150" i="2"/>
  <c r="F150" i="2"/>
  <c r="E158" i="2"/>
  <c r="F158" i="2"/>
  <c r="G158" i="2"/>
  <c r="S158" i="2"/>
  <c r="E160" i="2"/>
  <c r="F160" i="2"/>
  <c r="E172" i="2"/>
  <c r="F172" i="2"/>
  <c r="G172" i="2"/>
  <c r="S172" i="2"/>
  <c r="E175" i="2"/>
  <c r="F175" i="2"/>
  <c r="E177" i="2"/>
  <c r="F177" i="2"/>
  <c r="G177" i="2"/>
  <c r="S177" i="2"/>
  <c r="E179" i="2"/>
  <c r="F179" i="2"/>
  <c r="Q200" i="2"/>
  <c r="Q201" i="2"/>
  <c r="Q194" i="2"/>
  <c r="Q186" i="2"/>
  <c r="C7" i="2"/>
  <c r="E200" i="2"/>
  <c r="F200" i="2"/>
  <c r="C14" i="2"/>
  <c r="C13" i="2"/>
  <c r="E21" i="2"/>
  <c r="F21" i="2"/>
  <c r="G21" i="2"/>
  <c r="R21" i="2"/>
  <c r="E22" i="2"/>
  <c r="F22" i="2"/>
  <c r="G22" i="2"/>
  <c r="R22" i="2"/>
  <c r="E23" i="2"/>
  <c r="F23" i="2"/>
  <c r="G23" i="2"/>
  <c r="R23" i="2"/>
  <c r="E24" i="2"/>
  <c r="F24" i="2"/>
  <c r="G24" i="2"/>
  <c r="R24" i="2"/>
  <c r="E25" i="2"/>
  <c r="F25" i="2"/>
  <c r="G25" i="2"/>
  <c r="R25" i="2"/>
  <c r="E26" i="2"/>
  <c r="F26" i="2"/>
  <c r="G26" i="2"/>
  <c r="R26" i="2"/>
  <c r="E27" i="2"/>
  <c r="F27" i="2"/>
  <c r="G27" i="2"/>
  <c r="R27" i="2"/>
  <c r="E28" i="2"/>
  <c r="F28" i="2"/>
  <c r="G28" i="2"/>
  <c r="R28" i="2"/>
  <c r="E29" i="2"/>
  <c r="F29" i="2"/>
  <c r="G29" i="2"/>
  <c r="R29" i="2"/>
  <c r="E30" i="2"/>
  <c r="F30" i="2"/>
  <c r="G30" i="2"/>
  <c r="R30" i="2"/>
  <c r="E31" i="2"/>
  <c r="F31" i="2"/>
  <c r="G31" i="2"/>
  <c r="R31" i="2"/>
  <c r="E32" i="2"/>
  <c r="F32" i="2"/>
  <c r="G32" i="2"/>
  <c r="R32" i="2"/>
  <c r="E33" i="2"/>
  <c r="F33" i="2"/>
  <c r="G33" i="2"/>
  <c r="R33" i="2"/>
  <c r="E34" i="2"/>
  <c r="F34" i="2"/>
  <c r="G34" i="2"/>
  <c r="R34" i="2"/>
  <c r="E35" i="2"/>
  <c r="F35" i="2"/>
  <c r="G35" i="2"/>
  <c r="R35" i="2"/>
  <c r="E36" i="2"/>
  <c r="F36" i="2"/>
  <c r="G36" i="2"/>
  <c r="R36" i="2"/>
  <c r="E37" i="2"/>
  <c r="F37" i="2"/>
  <c r="G37" i="2"/>
  <c r="R37" i="2"/>
  <c r="E38" i="2"/>
  <c r="F38" i="2"/>
  <c r="G38" i="2"/>
  <c r="R38" i="2"/>
  <c r="E39" i="2"/>
  <c r="F39" i="2"/>
  <c r="G39" i="2"/>
  <c r="R39" i="2"/>
  <c r="E40" i="2"/>
  <c r="F40" i="2"/>
  <c r="G40" i="2"/>
  <c r="R40" i="2"/>
  <c r="E41" i="2"/>
  <c r="F41" i="2"/>
  <c r="G41" i="2"/>
  <c r="R41" i="2"/>
  <c r="E44" i="2"/>
  <c r="F44" i="2"/>
  <c r="G44" i="2"/>
  <c r="R44" i="2"/>
  <c r="E46" i="2"/>
  <c r="F46" i="2"/>
  <c r="G46" i="2"/>
  <c r="R46" i="2"/>
  <c r="E49" i="2"/>
  <c r="F49" i="2"/>
  <c r="G49" i="2"/>
  <c r="R49" i="2"/>
  <c r="E51" i="2"/>
  <c r="F51" i="2"/>
  <c r="G51" i="2"/>
  <c r="R51" i="2"/>
  <c r="E52" i="2"/>
  <c r="F52" i="2"/>
  <c r="G52" i="2"/>
  <c r="R52" i="2"/>
  <c r="E54" i="2"/>
  <c r="F54" i="2"/>
  <c r="G54" i="2"/>
  <c r="R54" i="2"/>
  <c r="E56" i="2"/>
  <c r="F56" i="2"/>
  <c r="G56" i="2"/>
  <c r="R56" i="2"/>
  <c r="E57" i="2"/>
  <c r="F57" i="2"/>
  <c r="G57" i="2"/>
  <c r="R57" i="2"/>
  <c r="E59" i="2"/>
  <c r="F59" i="2"/>
  <c r="G59" i="2"/>
  <c r="R59" i="2"/>
  <c r="E61" i="2"/>
  <c r="F61" i="2"/>
  <c r="G61" i="2"/>
  <c r="R61" i="2"/>
  <c r="E62" i="2"/>
  <c r="F62" i="2"/>
  <c r="G62" i="2"/>
  <c r="R62" i="2"/>
  <c r="E63" i="2"/>
  <c r="F63" i="2"/>
  <c r="G63" i="2"/>
  <c r="R63" i="2"/>
  <c r="E64" i="2"/>
  <c r="F64" i="2"/>
  <c r="G64" i="2"/>
  <c r="R64" i="2"/>
  <c r="E66" i="2"/>
  <c r="F66" i="2"/>
  <c r="G66" i="2"/>
  <c r="R66" i="2"/>
  <c r="E67" i="2"/>
  <c r="F67" i="2"/>
  <c r="G67" i="2"/>
  <c r="R67" i="2"/>
  <c r="E68" i="2"/>
  <c r="F68" i="2"/>
  <c r="G68" i="2"/>
  <c r="R68" i="2"/>
  <c r="E69" i="2"/>
  <c r="F69" i="2"/>
  <c r="G69" i="2"/>
  <c r="R69" i="2"/>
  <c r="E72" i="2"/>
  <c r="F72" i="2"/>
  <c r="G72" i="2"/>
  <c r="R72" i="2"/>
  <c r="E73" i="2"/>
  <c r="F73" i="2"/>
  <c r="G73" i="2"/>
  <c r="R73" i="2"/>
  <c r="E74" i="2"/>
  <c r="F74" i="2"/>
  <c r="G74" i="2"/>
  <c r="R74" i="2"/>
  <c r="E75" i="2"/>
  <c r="F75" i="2"/>
  <c r="G75" i="2"/>
  <c r="R75" i="2"/>
  <c r="E76" i="2"/>
  <c r="F76" i="2"/>
  <c r="G76" i="2"/>
  <c r="R76" i="2"/>
  <c r="E77" i="2"/>
  <c r="F77" i="2"/>
  <c r="G77" i="2"/>
  <c r="R77" i="2"/>
  <c r="E79" i="2"/>
  <c r="F79" i="2"/>
  <c r="G79" i="2"/>
  <c r="R79" i="2"/>
  <c r="E81" i="2"/>
  <c r="F81" i="2"/>
  <c r="G81" i="2"/>
  <c r="R81" i="2"/>
  <c r="E82" i="2"/>
  <c r="F82" i="2"/>
  <c r="G82" i="2"/>
  <c r="R82" i="2"/>
  <c r="E83" i="2"/>
  <c r="F83" i="2"/>
  <c r="G83" i="2"/>
  <c r="R83" i="2"/>
  <c r="E84" i="2"/>
  <c r="F84" i="2"/>
  <c r="G84" i="2"/>
  <c r="R84" i="2"/>
  <c r="E85" i="2"/>
  <c r="F85" i="2"/>
  <c r="G85" i="2"/>
  <c r="R85" i="2"/>
  <c r="E88" i="2"/>
  <c r="F88" i="2"/>
  <c r="G88" i="2"/>
  <c r="R88" i="2"/>
  <c r="E89" i="2"/>
  <c r="F89" i="2"/>
  <c r="G89" i="2"/>
  <c r="R89" i="2"/>
  <c r="E92" i="2"/>
  <c r="F92" i="2"/>
  <c r="G92" i="2"/>
  <c r="R92" i="2"/>
  <c r="E93" i="2"/>
  <c r="F93" i="2"/>
  <c r="G93" i="2"/>
  <c r="R93" i="2"/>
  <c r="E94" i="2"/>
  <c r="F94" i="2"/>
  <c r="G94" i="2"/>
  <c r="R94" i="2"/>
  <c r="E95" i="2"/>
  <c r="F95" i="2"/>
  <c r="G95" i="2"/>
  <c r="R95" i="2"/>
  <c r="E98" i="2"/>
  <c r="F98" i="2"/>
  <c r="G98" i="2"/>
  <c r="R98" i="2"/>
  <c r="E100" i="2"/>
  <c r="F100" i="2"/>
  <c r="G100" i="2"/>
  <c r="R100" i="2"/>
  <c r="E103" i="2"/>
  <c r="F103" i="2"/>
  <c r="G103" i="2"/>
  <c r="R103" i="2"/>
  <c r="E104" i="2"/>
  <c r="F104" i="2"/>
  <c r="G104" i="2"/>
  <c r="R104" i="2"/>
  <c r="E107" i="2"/>
  <c r="F107" i="2"/>
  <c r="G107" i="2"/>
  <c r="R107" i="2"/>
  <c r="E108" i="2"/>
  <c r="F108" i="2"/>
  <c r="G108" i="2"/>
  <c r="R108" i="2"/>
  <c r="E112" i="2"/>
  <c r="F112" i="2"/>
  <c r="G112" i="2"/>
  <c r="R112" i="2"/>
  <c r="E113" i="2"/>
  <c r="F113" i="2"/>
  <c r="G113" i="2"/>
  <c r="R113" i="2"/>
  <c r="E114" i="2"/>
  <c r="F114" i="2"/>
  <c r="G114" i="2"/>
  <c r="R114" i="2"/>
  <c r="E115" i="2"/>
  <c r="F115" i="2"/>
  <c r="G115" i="2"/>
  <c r="R115" i="2"/>
  <c r="E116" i="2"/>
  <c r="F116" i="2"/>
  <c r="G116" i="2"/>
  <c r="R116" i="2"/>
  <c r="E119" i="2"/>
  <c r="F119" i="2"/>
  <c r="G119" i="2"/>
  <c r="R119" i="2"/>
  <c r="E120" i="2"/>
  <c r="F120" i="2"/>
  <c r="G120" i="2"/>
  <c r="R120" i="2"/>
  <c r="E121" i="2"/>
  <c r="F121" i="2"/>
  <c r="G121" i="2"/>
  <c r="R121" i="2"/>
  <c r="E123" i="2"/>
  <c r="F123" i="2"/>
  <c r="G123" i="2"/>
  <c r="R123" i="2"/>
  <c r="E124" i="2"/>
  <c r="F124" i="2"/>
  <c r="G124" i="2"/>
  <c r="R124" i="2"/>
  <c r="E125" i="2"/>
  <c r="F125" i="2"/>
  <c r="G125" i="2"/>
  <c r="R125" i="2"/>
  <c r="E128" i="2"/>
  <c r="F128" i="2"/>
  <c r="G128" i="2"/>
  <c r="R128" i="2"/>
  <c r="E134" i="2"/>
  <c r="F134" i="2"/>
  <c r="G134" i="2"/>
  <c r="R134" i="2"/>
  <c r="E135" i="2"/>
  <c r="F135" i="2"/>
  <c r="G135" i="2"/>
  <c r="R135" i="2"/>
  <c r="E138" i="2"/>
  <c r="F138" i="2"/>
  <c r="G138" i="2"/>
  <c r="R138" i="2"/>
  <c r="E42" i="2"/>
  <c r="F42" i="2"/>
  <c r="G42" i="2"/>
  <c r="S42" i="2"/>
  <c r="E43" i="2"/>
  <c r="F43" i="2"/>
  <c r="G43" i="2"/>
  <c r="S43" i="2"/>
  <c r="E45" i="2"/>
  <c r="F45" i="2"/>
  <c r="G45" i="2"/>
  <c r="S45" i="2"/>
  <c r="E47" i="2"/>
  <c r="F47" i="2"/>
  <c r="G47" i="2"/>
  <c r="S47" i="2"/>
  <c r="E48" i="2"/>
  <c r="F48" i="2"/>
  <c r="G48" i="2"/>
  <c r="S48" i="2"/>
  <c r="E50" i="2"/>
  <c r="F50" i="2"/>
  <c r="G50" i="2"/>
  <c r="E53" i="2"/>
  <c r="F53" i="2"/>
  <c r="G53" i="2"/>
  <c r="S53" i="2"/>
  <c r="E55" i="2"/>
  <c r="F55" i="2"/>
  <c r="G55" i="2"/>
  <c r="S55" i="2"/>
  <c r="E58" i="2"/>
  <c r="F58" i="2"/>
  <c r="G58" i="2"/>
  <c r="S58" i="2"/>
  <c r="E60" i="2"/>
  <c r="F60" i="2"/>
  <c r="E65" i="2"/>
  <c r="F65" i="2"/>
  <c r="G65" i="2"/>
  <c r="S65" i="2"/>
  <c r="E70" i="2"/>
  <c r="F70" i="2"/>
  <c r="G70" i="2"/>
  <c r="S70" i="2"/>
  <c r="E71" i="2"/>
  <c r="F71" i="2"/>
  <c r="G71" i="2"/>
  <c r="S71" i="2"/>
  <c r="E78" i="2"/>
  <c r="F78" i="2"/>
  <c r="G78" i="2"/>
  <c r="S78" i="2"/>
  <c r="E80" i="2"/>
  <c r="F80" i="2"/>
  <c r="G80" i="2"/>
  <c r="S80" i="2"/>
  <c r="E86" i="2"/>
  <c r="F86" i="2"/>
  <c r="G86" i="2"/>
  <c r="E87" i="2"/>
  <c r="F87" i="2"/>
  <c r="G87" i="2"/>
  <c r="S87" i="2"/>
  <c r="E90" i="2"/>
  <c r="F90" i="2"/>
  <c r="G90" i="2"/>
  <c r="S90" i="2"/>
  <c r="E91" i="2"/>
  <c r="F91" i="2"/>
  <c r="G91" i="2"/>
  <c r="S91" i="2"/>
  <c r="E96" i="2"/>
  <c r="F96" i="2"/>
  <c r="G96" i="2"/>
  <c r="S96" i="2"/>
  <c r="E97" i="2"/>
  <c r="F97" i="2"/>
  <c r="G97" i="2"/>
  <c r="S97" i="2"/>
  <c r="E99" i="2"/>
  <c r="F99" i="2"/>
  <c r="G99" i="2"/>
  <c r="S99" i="2"/>
  <c r="E101" i="2"/>
  <c r="F101" i="2"/>
  <c r="G101" i="2"/>
  <c r="S101" i="2"/>
  <c r="E102" i="2"/>
  <c r="F102" i="2"/>
  <c r="G102" i="2"/>
  <c r="S102" i="2"/>
  <c r="E105" i="2"/>
  <c r="F105" i="2"/>
  <c r="G105" i="2"/>
  <c r="S105" i="2"/>
  <c r="E106" i="2"/>
  <c r="F106" i="2"/>
  <c r="G106" i="2"/>
  <c r="S106" i="2"/>
  <c r="E109" i="2"/>
  <c r="F109" i="2"/>
  <c r="G109" i="2"/>
  <c r="S109" i="2"/>
  <c r="E110" i="2"/>
  <c r="F110" i="2"/>
  <c r="G110" i="2"/>
  <c r="S110" i="2"/>
  <c r="E111" i="2"/>
  <c r="F111" i="2"/>
  <c r="G111" i="2"/>
  <c r="S111" i="2"/>
  <c r="E117" i="2"/>
  <c r="F117" i="2"/>
  <c r="G117" i="2"/>
  <c r="S117" i="2"/>
  <c r="E118" i="2"/>
  <c r="F118" i="2"/>
  <c r="G118" i="2"/>
  <c r="S118" i="2"/>
  <c r="E122" i="2"/>
  <c r="F122" i="2"/>
  <c r="G122" i="2"/>
  <c r="S122" i="2"/>
  <c r="E126" i="2"/>
  <c r="F126" i="2"/>
  <c r="G126" i="2"/>
  <c r="S126" i="2"/>
  <c r="E127" i="2"/>
  <c r="F127" i="2"/>
  <c r="G127" i="2"/>
  <c r="S127" i="2"/>
  <c r="E129" i="2"/>
  <c r="F129" i="2"/>
  <c r="E130" i="2"/>
  <c r="F130" i="2"/>
  <c r="E131" i="2"/>
  <c r="F131" i="2"/>
  <c r="G131" i="2"/>
  <c r="S131" i="2"/>
  <c r="E132" i="2"/>
  <c r="F132" i="2"/>
  <c r="E133" i="2"/>
  <c r="F133" i="2"/>
  <c r="E136" i="2"/>
  <c r="F136" i="2"/>
  <c r="G136" i="2"/>
  <c r="E137" i="2"/>
  <c r="F137" i="2"/>
  <c r="G137" i="2"/>
  <c r="D14" i="2"/>
  <c r="D13" i="2"/>
  <c r="Q197" i="2"/>
  <c r="Q198" i="2"/>
  <c r="Q199" i="2"/>
  <c r="Q195" i="2"/>
  <c r="Q196" i="2"/>
  <c r="Q193" i="2"/>
  <c r="C8" i="5"/>
  <c r="C7" i="5"/>
  <c r="E201" i="5" s="1"/>
  <c r="F201" i="5" s="1"/>
  <c r="G201" i="5" s="1"/>
  <c r="C13" i="5"/>
  <c r="C14" i="5"/>
  <c r="E22" i="5"/>
  <c r="F22" i="5" s="1"/>
  <c r="G22" i="5" s="1"/>
  <c r="R22" i="5" s="1"/>
  <c r="E23" i="5"/>
  <c r="F23" i="5" s="1"/>
  <c r="G23" i="5" s="1"/>
  <c r="R23" i="5" s="1"/>
  <c r="E24" i="5"/>
  <c r="F24" i="5"/>
  <c r="G24" i="5" s="1"/>
  <c r="E25" i="5"/>
  <c r="F25" i="5"/>
  <c r="E27" i="5"/>
  <c r="F27" i="5"/>
  <c r="E28" i="5"/>
  <c r="F28" i="5"/>
  <c r="E30" i="5"/>
  <c r="F30" i="5" s="1"/>
  <c r="G30" i="5" s="1"/>
  <c r="R30" i="5" s="1"/>
  <c r="E31" i="5"/>
  <c r="F31" i="5"/>
  <c r="E33" i="5"/>
  <c r="F33" i="5"/>
  <c r="E34" i="5"/>
  <c r="F34" i="5"/>
  <c r="G34" i="5"/>
  <c r="R34" i="5" s="1"/>
  <c r="E36" i="5"/>
  <c r="F36" i="5"/>
  <c r="G36" i="5" s="1"/>
  <c r="I36" i="5" s="1"/>
  <c r="E37" i="5"/>
  <c r="F37" i="5" s="1"/>
  <c r="G37" i="5" s="1"/>
  <c r="R37" i="5" s="1"/>
  <c r="E38" i="5"/>
  <c r="F38" i="5"/>
  <c r="G38" i="5" s="1"/>
  <c r="I38" i="5" s="1"/>
  <c r="E39" i="5"/>
  <c r="F39" i="5"/>
  <c r="E40" i="5"/>
  <c r="F40" i="5"/>
  <c r="G40" i="5" s="1"/>
  <c r="I40" i="5" s="1"/>
  <c r="E41" i="5"/>
  <c r="F41" i="5"/>
  <c r="E44" i="5"/>
  <c r="F44" i="5" s="1"/>
  <c r="G44" i="5" s="1"/>
  <c r="E54" i="5"/>
  <c r="F54" i="5"/>
  <c r="E56" i="5"/>
  <c r="F56" i="5"/>
  <c r="E59" i="5"/>
  <c r="F59" i="5" s="1"/>
  <c r="G59" i="5" s="1"/>
  <c r="E64" i="5"/>
  <c r="F64" i="5"/>
  <c r="G64" i="5" s="1"/>
  <c r="E66" i="5"/>
  <c r="F66" i="5" s="1"/>
  <c r="G66" i="5" s="1"/>
  <c r="E68" i="5"/>
  <c r="F68" i="5"/>
  <c r="E69" i="5"/>
  <c r="F69" i="5" s="1"/>
  <c r="G69" i="5" s="1"/>
  <c r="E74" i="5"/>
  <c r="F74" i="5"/>
  <c r="G74" i="5" s="1"/>
  <c r="E76" i="5"/>
  <c r="F76" i="5"/>
  <c r="E77" i="5"/>
  <c r="F77" i="5" s="1"/>
  <c r="G77" i="5" s="1"/>
  <c r="E79" i="5"/>
  <c r="F79" i="5" s="1"/>
  <c r="G79" i="5" s="1"/>
  <c r="E81" i="5"/>
  <c r="F81" i="5" s="1"/>
  <c r="G81" i="5" s="1"/>
  <c r="E85" i="5"/>
  <c r="F85" i="5"/>
  <c r="E88" i="5"/>
  <c r="F88" i="5" s="1"/>
  <c r="G88" i="5" s="1"/>
  <c r="I88" i="5" s="1"/>
  <c r="E89" i="5"/>
  <c r="F89" i="5" s="1"/>
  <c r="E92" i="5"/>
  <c r="F92" i="5" s="1"/>
  <c r="G92" i="5" s="1"/>
  <c r="I92" i="5" s="1"/>
  <c r="E100" i="5"/>
  <c r="F100" i="5"/>
  <c r="G100" i="5" s="1"/>
  <c r="E103" i="5"/>
  <c r="F103" i="5"/>
  <c r="E107" i="5"/>
  <c r="F107" i="5"/>
  <c r="E108" i="5"/>
  <c r="F108" i="5"/>
  <c r="G108" i="5"/>
  <c r="E116" i="5"/>
  <c r="F116" i="5" s="1"/>
  <c r="G116" i="5" s="1"/>
  <c r="E119" i="5"/>
  <c r="F119" i="5" s="1"/>
  <c r="G119" i="5" s="1"/>
  <c r="R119" i="5" s="1"/>
  <c r="E121" i="5"/>
  <c r="F121" i="5" s="1"/>
  <c r="G121" i="5" s="1"/>
  <c r="E128" i="5"/>
  <c r="F128" i="5" s="1"/>
  <c r="G128" i="5" s="1"/>
  <c r="E134" i="5"/>
  <c r="F134" i="5" s="1"/>
  <c r="G134" i="5" s="1"/>
  <c r="R134" i="5" s="1"/>
  <c r="E135" i="5"/>
  <c r="F135" i="5" s="1"/>
  <c r="G135" i="5" s="1"/>
  <c r="E140" i="5"/>
  <c r="F140" i="5" s="1"/>
  <c r="G140" i="5" s="1"/>
  <c r="E142" i="5"/>
  <c r="F142" i="5" s="1"/>
  <c r="G142" i="5" s="1"/>
  <c r="E145" i="5"/>
  <c r="F145" i="5"/>
  <c r="E146" i="5"/>
  <c r="F146" i="5" s="1"/>
  <c r="G146" i="5" s="1"/>
  <c r="E147" i="5"/>
  <c r="F147" i="5"/>
  <c r="G147" i="5" s="1"/>
  <c r="E151" i="5"/>
  <c r="F151" i="5" s="1"/>
  <c r="E152" i="5"/>
  <c r="F152" i="5" s="1"/>
  <c r="G152" i="5" s="1"/>
  <c r="E154" i="5"/>
  <c r="F154" i="5"/>
  <c r="G154" i="5" s="1"/>
  <c r="E155" i="5"/>
  <c r="F155" i="5" s="1"/>
  <c r="G155" i="5" s="1"/>
  <c r="R155" i="5" s="1"/>
  <c r="E156" i="5"/>
  <c r="F156" i="5" s="1"/>
  <c r="G156" i="5" s="1"/>
  <c r="E162" i="5"/>
  <c r="F162" i="5"/>
  <c r="G162" i="5" s="1"/>
  <c r="E163" i="5"/>
  <c r="F163" i="5" s="1"/>
  <c r="G163" i="5" s="1"/>
  <c r="I163" i="5" s="1"/>
  <c r="E164" i="5"/>
  <c r="F164" i="5" s="1"/>
  <c r="G164" i="5" s="1"/>
  <c r="E167" i="5"/>
  <c r="F167" i="5" s="1"/>
  <c r="G167" i="5" s="1"/>
  <c r="E168" i="5"/>
  <c r="F168" i="5"/>
  <c r="E169" i="5"/>
  <c r="F169" i="5"/>
  <c r="G169" i="5" s="1"/>
  <c r="E171" i="5"/>
  <c r="F171" i="5" s="1"/>
  <c r="G171" i="5" s="1"/>
  <c r="E173" i="5"/>
  <c r="F173" i="5"/>
  <c r="E185" i="5"/>
  <c r="F185" i="5"/>
  <c r="G185" i="5" s="1"/>
  <c r="E187" i="5"/>
  <c r="F187" i="5" s="1"/>
  <c r="G187" i="5" s="1"/>
  <c r="R187" i="5" s="1"/>
  <c r="E189" i="5"/>
  <c r="F189" i="5" s="1"/>
  <c r="G189" i="5" s="1"/>
  <c r="E43" i="5"/>
  <c r="F43" i="5"/>
  <c r="G43" i="5" s="1"/>
  <c r="E47" i="5"/>
  <c r="F47" i="5" s="1"/>
  <c r="G47" i="5" s="1"/>
  <c r="J47" i="5" s="1"/>
  <c r="E50" i="5"/>
  <c r="F50" i="5"/>
  <c r="E53" i="5"/>
  <c r="F53" i="5"/>
  <c r="E55" i="5"/>
  <c r="F55" i="5" s="1"/>
  <c r="G55" i="5" s="1"/>
  <c r="E65" i="5"/>
  <c r="F65" i="5" s="1"/>
  <c r="G65" i="5" s="1"/>
  <c r="E70" i="5"/>
  <c r="F70" i="5"/>
  <c r="E71" i="5"/>
  <c r="F71" i="5" s="1"/>
  <c r="G71" i="5" s="1"/>
  <c r="E80" i="5"/>
  <c r="F80" i="5" s="1"/>
  <c r="G80" i="5" s="1"/>
  <c r="I80" i="5" s="1"/>
  <c r="E86" i="5"/>
  <c r="F86" i="5"/>
  <c r="E91" i="5"/>
  <c r="F91" i="5" s="1"/>
  <c r="G91" i="5" s="1"/>
  <c r="E96" i="5"/>
  <c r="F96" i="5" s="1"/>
  <c r="G96" i="5" s="1"/>
  <c r="E97" i="5"/>
  <c r="F97" i="5" s="1"/>
  <c r="G97" i="5" s="1"/>
  <c r="E101" i="5"/>
  <c r="F101" i="5" s="1"/>
  <c r="G101" i="5" s="1"/>
  <c r="E102" i="5"/>
  <c r="F102" i="5" s="1"/>
  <c r="G102" i="5" s="1"/>
  <c r="K102" i="5" s="1"/>
  <c r="E105" i="5"/>
  <c r="F105" i="5" s="1"/>
  <c r="G105" i="5" s="1"/>
  <c r="E109" i="5"/>
  <c r="F109" i="5" s="1"/>
  <c r="G109" i="5" s="1"/>
  <c r="E110" i="5"/>
  <c r="F110" i="5" s="1"/>
  <c r="E111" i="5"/>
  <c r="F111" i="5" s="1"/>
  <c r="G111" i="5" s="1"/>
  <c r="E118" i="5"/>
  <c r="F118" i="5" s="1"/>
  <c r="G118" i="5" s="1"/>
  <c r="E122" i="5"/>
  <c r="F122" i="5" s="1"/>
  <c r="G122" i="5" s="1"/>
  <c r="S122" i="5" s="1"/>
  <c r="E126" i="5"/>
  <c r="F126" i="5" s="1"/>
  <c r="G126" i="5" s="1"/>
  <c r="E129" i="5"/>
  <c r="F129" i="5" s="1"/>
  <c r="G129" i="5" s="1"/>
  <c r="K129" i="5" s="1"/>
  <c r="E130" i="5"/>
  <c r="F130" i="5"/>
  <c r="G130" i="5" s="1"/>
  <c r="K130" i="5" s="1"/>
  <c r="E131" i="5"/>
  <c r="F131" i="5"/>
  <c r="G131" i="5" s="1"/>
  <c r="E132" i="5"/>
  <c r="F132" i="5"/>
  <c r="G132" i="5" s="1"/>
  <c r="K132" i="5" s="1"/>
  <c r="E133" i="5"/>
  <c r="F133" i="5"/>
  <c r="G133" i="5" s="1"/>
  <c r="K133" i="5" s="1"/>
  <c r="E136" i="5"/>
  <c r="F136" i="5"/>
  <c r="G136" i="5" s="1"/>
  <c r="E137" i="5"/>
  <c r="F137" i="5" s="1"/>
  <c r="G137" i="5" s="1"/>
  <c r="E139" i="5"/>
  <c r="F139" i="5" s="1"/>
  <c r="G139" i="5" s="1"/>
  <c r="E150" i="5"/>
  <c r="F150" i="5"/>
  <c r="G150" i="5" s="1"/>
  <c r="E157" i="5"/>
  <c r="F157" i="5" s="1"/>
  <c r="G157" i="5" s="1"/>
  <c r="E158" i="5"/>
  <c r="F158" i="5" s="1"/>
  <c r="G158" i="5" s="1"/>
  <c r="E160" i="5"/>
  <c r="F160" i="5"/>
  <c r="G160" i="5" s="1"/>
  <c r="E165" i="5"/>
  <c r="F165" i="5" s="1"/>
  <c r="E172" i="5"/>
  <c r="F172" i="5" s="1"/>
  <c r="G172" i="5" s="1"/>
  <c r="K172" i="5" s="1"/>
  <c r="E175" i="5"/>
  <c r="F175" i="5"/>
  <c r="G175" i="5" s="1"/>
  <c r="E176" i="5"/>
  <c r="F176" i="5" s="1"/>
  <c r="G176" i="5" s="1"/>
  <c r="E177" i="5"/>
  <c r="F177" i="5" s="1"/>
  <c r="G177" i="5" s="1"/>
  <c r="E179" i="5"/>
  <c r="F179" i="5"/>
  <c r="G179" i="5" s="1"/>
  <c r="E180" i="5"/>
  <c r="F180" i="5" s="1"/>
  <c r="G180" i="5" s="1"/>
  <c r="E181" i="5"/>
  <c r="F181" i="5" s="1"/>
  <c r="G181" i="5" s="1"/>
  <c r="E186" i="5"/>
  <c r="F186" i="5"/>
  <c r="G186" i="5" s="1"/>
  <c r="E188" i="5"/>
  <c r="F188" i="5" s="1"/>
  <c r="G188" i="5" s="1"/>
  <c r="E190" i="5"/>
  <c r="F190" i="5" s="1"/>
  <c r="G190" i="5" s="1"/>
  <c r="D13" i="5"/>
  <c r="F12" i="5"/>
  <c r="F13" i="5" s="1"/>
  <c r="D14" i="5"/>
  <c r="C17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I34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7" i="5"/>
  <c r="Q188" i="5"/>
  <c r="Q189" i="5"/>
  <c r="Q190" i="5"/>
  <c r="Q191" i="5"/>
  <c r="I22" i="2"/>
  <c r="Q22" i="2"/>
  <c r="I23" i="2"/>
  <c r="Q23" i="2"/>
  <c r="I24" i="2"/>
  <c r="Q24" i="2"/>
  <c r="I25" i="2"/>
  <c r="Q25" i="2"/>
  <c r="I26" i="2"/>
  <c r="Q26" i="2"/>
  <c r="I27" i="2"/>
  <c r="Q27" i="2"/>
  <c r="I28" i="2"/>
  <c r="Q28" i="2"/>
  <c r="I29" i="2"/>
  <c r="Q29" i="2"/>
  <c r="I30" i="2"/>
  <c r="Q30" i="2"/>
  <c r="I31" i="2"/>
  <c r="Q31" i="2"/>
  <c r="I32" i="2"/>
  <c r="Q32" i="2"/>
  <c r="I33" i="2"/>
  <c r="Q33" i="2"/>
  <c r="I34" i="2"/>
  <c r="Q34" i="2"/>
  <c r="I35" i="2"/>
  <c r="Q35" i="2"/>
  <c r="I36" i="2"/>
  <c r="Q36" i="2"/>
  <c r="I37" i="2"/>
  <c r="Q37" i="2"/>
  <c r="I38" i="2"/>
  <c r="Q38" i="2"/>
  <c r="I39" i="2"/>
  <c r="Q39" i="2"/>
  <c r="I40" i="2"/>
  <c r="Q40" i="2"/>
  <c r="I41" i="2"/>
  <c r="Q41" i="2"/>
  <c r="I42" i="2"/>
  <c r="Q42" i="2"/>
  <c r="Q44" i="2"/>
  <c r="I45" i="2"/>
  <c r="Q45" i="2"/>
  <c r="I48" i="2"/>
  <c r="Q48" i="2"/>
  <c r="I49" i="2"/>
  <c r="Q49" i="2"/>
  <c r="Q50" i="2"/>
  <c r="I51" i="2"/>
  <c r="Q51" i="2"/>
  <c r="I57" i="2"/>
  <c r="Q57" i="2"/>
  <c r="I58" i="2"/>
  <c r="Q58" i="2"/>
  <c r="Q59" i="2"/>
  <c r="I63" i="2"/>
  <c r="Q63" i="2"/>
  <c r="I64" i="2"/>
  <c r="Q64" i="2"/>
  <c r="I71" i="2"/>
  <c r="Q71" i="2"/>
  <c r="I72" i="2"/>
  <c r="Q72" i="2"/>
  <c r="I73" i="2"/>
  <c r="Q73" i="2"/>
  <c r="I76" i="2"/>
  <c r="Q76" i="2"/>
  <c r="I77" i="2"/>
  <c r="Q77" i="2"/>
  <c r="I78" i="2"/>
  <c r="Q78" i="2"/>
  <c r="I79" i="2"/>
  <c r="Q79" i="2"/>
  <c r="I80" i="2"/>
  <c r="Q80" i="2"/>
  <c r="I82" i="2"/>
  <c r="Q82" i="2"/>
  <c r="I83" i="2"/>
  <c r="Q83" i="2"/>
  <c r="Q86" i="2"/>
  <c r="I116" i="2"/>
  <c r="Q116" i="2"/>
  <c r="I118" i="2"/>
  <c r="Q118" i="2"/>
  <c r="I120" i="2"/>
  <c r="Q120" i="2"/>
  <c r="I123" i="2"/>
  <c r="Q123" i="2"/>
  <c r="I125" i="2"/>
  <c r="Q125" i="2"/>
  <c r="I131" i="2"/>
  <c r="Q131" i="2"/>
  <c r="Q136" i="2"/>
  <c r="Q137" i="2"/>
  <c r="I138" i="2"/>
  <c r="Q138" i="2"/>
  <c r="I139" i="2"/>
  <c r="Q139" i="2"/>
  <c r="Q140" i="2"/>
  <c r="Q142" i="2"/>
  <c r="Q153" i="2"/>
  <c r="Q155" i="2"/>
  <c r="Q157" i="2"/>
  <c r="Q159" i="2"/>
  <c r="Q161" i="2"/>
  <c r="Q163" i="2"/>
  <c r="Q166" i="2"/>
  <c r="Q168" i="2"/>
  <c r="Q170" i="2"/>
  <c r="Q174" i="2"/>
  <c r="Q176" i="2"/>
  <c r="Q178" i="2"/>
  <c r="Q191" i="2"/>
  <c r="I21" i="2"/>
  <c r="Q21" i="2"/>
  <c r="G86" i="4"/>
  <c r="C86" i="4"/>
  <c r="E86" i="4"/>
  <c r="G87" i="4"/>
  <c r="C87" i="4"/>
  <c r="E87" i="4"/>
  <c r="G88" i="4"/>
  <c r="C88" i="4"/>
  <c r="E88" i="4"/>
  <c r="G89" i="4"/>
  <c r="C89" i="4"/>
  <c r="E89" i="4"/>
  <c r="G90" i="4"/>
  <c r="C90" i="4"/>
  <c r="E90" i="4"/>
  <c r="G91" i="4"/>
  <c r="C91" i="4"/>
  <c r="E91" i="4"/>
  <c r="G92" i="4"/>
  <c r="C92" i="4"/>
  <c r="E92" i="4"/>
  <c r="G93" i="4"/>
  <c r="C93" i="4"/>
  <c r="E93" i="4"/>
  <c r="G94" i="4"/>
  <c r="C94" i="4"/>
  <c r="E94" i="4"/>
  <c r="G95" i="4"/>
  <c r="C95" i="4"/>
  <c r="E95" i="4"/>
  <c r="G96" i="4"/>
  <c r="C96" i="4"/>
  <c r="E96" i="4"/>
  <c r="G97" i="4"/>
  <c r="C97" i="4"/>
  <c r="E97" i="4"/>
  <c r="G98" i="4"/>
  <c r="C98" i="4"/>
  <c r="E98" i="4"/>
  <c r="G99" i="4"/>
  <c r="C99" i="4"/>
  <c r="E99" i="4"/>
  <c r="G100" i="4"/>
  <c r="C100" i="4"/>
  <c r="E100" i="4"/>
  <c r="G101" i="4"/>
  <c r="C101" i="4"/>
  <c r="E101" i="4"/>
  <c r="G102" i="4"/>
  <c r="C102" i="4"/>
  <c r="E102" i="4"/>
  <c r="G103" i="4"/>
  <c r="C103" i="4"/>
  <c r="E103" i="4"/>
  <c r="G104" i="4"/>
  <c r="C104" i="4"/>
  <c r="E104" i="4"/>
  <c r="G105" i="4"/>
  <c r="C105" i="4"/>
  <c r="E105" i="4"/>
  <c r="G106" i="4"/>
  <c r="C106" i="4"/>
  <c r="E106" i="4"/>
  <c r="G107" i="4"/>
  <c r="C107" i="4"/>
  <c r="E107" i="4"/>
  <c r="G108" i="4"/>
  <c r="C108" i="4"/>
  <c r="E108" i="4"/>
  <c r="G109" i="4"/>
  <c r="C109" i="4"/>
  <c r="E109" i="4"/>
  <c r="G110" i="4"/>
  <c r="C110" i="4"/>
  <c r="E110" i="4"/>
  <c r="G111" i="4"/>
  <c r="C111" i="4"/>
  <c r="E111" i="4"/>
  <c r="G112" i="4"/>
  <c r="C112" i="4"/>
  <c r="E112" i="4"/>
  <c r="G11" i="4"/>
  <c r="C11" i="4"/>
  <c r="E11" i="4"/>
  <c r="G12" i="4"/>
  <c r="C12" i="4"/>
  <c r="E12" i="4"/>
  <c r="G13" i="4"/>
  <c r="C13" i="4"/>
  <c r="E13" i="4"/>
  <c r="G14" i="4"/>
  <c r="C14" i="4"/>
  <c r="E14" i="4"/>
  <c r="G15" i="4"/>
  <c r="C15" i="4"/>
  <c r="E15" i="4"/>
  <c r="G113" i="4"/>
  <c r="C113" i="4"/>
  <c r="E113" i="4"/>
  <c r="G114" i="4"/>
  <c r="C114" i="4"/>
  <c r="E114" i="4"/>
  <c r="G115" i="4"/>
  <c r="C115" i="4"/>
  <c r="E115" i="4"/>
  <c r="G16" i="4"/>
  <c r="C16" i="4"/>
  <c r="E16" i="4"/>
  <c r="G17" i="4"/>
  <c r="C17" i="4"/>
  <c r="E17" i="4"/>
  <c r="G116" i="4"/>
  <c r="C116" i="4"/>
  <c r="E116" i="4"/>
  <c r="G117" i="4"/>
  <c r="C117" i="4"/>
  <c r="E117" i="4"/>
  <c r="G18" i="4"/>
  <c r="C18" i="4"/>
  <c r="E18" i="4"/>
  <c r="G19" i="4"/>
  <c r="C19" i="4"/>
  <c r="E19" i="4"/>
  <c r="G20" i="4"/>
  <c r="C20" i="4"/>
  <c r="E20" i="4"/>
  <c r="G21" i="4"/>
  <c r="C21" i="4"/>
  <c r="E21" i="4"/>
  <c r="G22" i="4"/>
  <c r="C22" i="4"/>
  <c r="E22" i="4"/>
  <c r="G23" i="4"/>
  <c r="C23" i="4"/>
  <c r="E23" i="4"/>
  <c r="G118" i="4"/>
  <c r="C118" i="4"/>
  <c r="E118" i="4"/>
  <c r="G119" i="4"/>
  <c r="C119" i="4"/>
  <c r="E119" i="4"/>
  <c r="G120" i="4"/>
  <c r="C120" i="4"/>
  <c r="E120" i="4"/>
  <c r="G121" i="4"/>
  <c r="C121" i="4"/>
  <c r="E121" i="4"/>
  <c r="G122" i="4"/>
  <c r="C122" i="4"/>
  <c r="E122" i="4"/>
  <c r="G123" i="4"/>
  <c r="C123" i="4"/>
  <c r="E123" i="4"/>
  <c r="G124" i="4"/>
  <c r="C124" i="4"/>
  <c r="E124" i="4"/>
  <c r="G125" i="4"/>
  <c r="C125" i="4"/>
  <c r="E125" i="4"/>
  <c r="G24" i="4"/>
  <c r="C24" i="4"/>
  <c r="E24" i="4"/>
  <c r="G126" i="4"/>
  <c r="C126" i="4"/>
  <c r="E126" i="4"/>
  <c r="G127" i="4"/>
  <c r="C127" i="4"/>
  <c r="E127" i="4"/>
  <c r="G25" i="4"/>
  <c r="C25" i="4"/>
  <c r="E25" i="4"/>
  <c r="G128" i="4"/>
  <c r="C128" i="4"/>
  <c r="E128" i="4"/>
  <c r="G26" i="4"/>
  <c r="C26" i="4"/>
  <c r="E26" i="4"/>
  <c r="G27" i="4"/>
  <c r="C27" i="4"/>
  <c r="E27" i="4"/>
  <c r="G28" i="4"/>
  <c r="C28" i="4"/>
  <c r="E28" i="4"/>
  <c r="G29" i="4"/>
  <c r="C29" i="4"/>
  <c r="E29" i="4"/>
  <c r="G30" i="4"/>
  <c r="C30" i="4"/>
  <c r="E30" i="4"/>
  <c r="G31" i="4"/>
  <c r="C31" i="4"/>
  <c r="E31" i="4"/>
  <c r="G32" i="4"/>
  <c r="C32" i="4"/>
  <c r="E32" i="4"/>
  <c r="G33" i="4"/>
  <c r="C33" i="4"/>
  <c r="E33" i="4"/>
  <c r="G34" i="4"/>
  <c r="C34" i="4"/>
  <c r="E34" i="4"/>
  <c r="G35" i="4"/>
  <c r="C35" i="4"/>
  <c r="E35" i="4"/>
  <c r="G36" i="4"/>
  <c r="C36" i="4"/>
  <c r="E36" i="4"/>
  <c r="G37" i="4"/>
  <c r="C37" i="4"/>
  <c r="E37" i="4"/>
  <c r="G38" i="4"/>
  <c r="C38" i="4"/>
  <c r="E38" i="4"/>
  <c r="G39" i="4"/>
  <c r="C39" i="4"/>
  <c r="E39" i="4"/>
  <c r="G40" i="4"/>
  <c r="C40" i="4"/>
  <c r="E40" i="4"/>
  <c r="G41" i="4"/>
  <c r="C41" i="4"/>
  <c r="E41" i="4"/>
  <c r="G42" i="4"/>
  <c r="C42" i="4"/>
  <c r="E42" i="4"/>
  <c r="G43" i="4"/>
  <c r="C43" i="4"/>
  <c r="E43" i="4"/>
  <c r="G44" i="4"/>
  <c r="C44" i="4"/>
  <c r="E44" i="4"/>
  <c r="G45" i="4"/>
  <c r="C45" i="4"/>
  <c r="E45" i="4"/>
  <c r="G46" i="4"/>
  <c r="C46" i="4"/>
  <c r="E46" i="4"/>
  <c r="G47" i="4"/>
  <c r="C47" i="4"/>
  <c r="E47" i="4"/>
  <c r="G48" i="4"/>
  <c r="C48" i="4"/>
  <c r="E48" i="4"/>
  <c r="G49" i="4"/>
  <c r="C49" i="4"/>
  <c r="E49" i="4"/>
  <c r="G50" i="4"/>
  <c r="C50" i="4"/>
  <c r="E50" i="4"/>
  <c r="G51" i="4"/>
  <c r="C51" i="4"/>
  <c r="E51" i="4"/>
  <c r="G52" i="4"/>
  <c r="C52" i="4"/>
  <c r="E52" i="4"/>
  <c r="G129" i="4"/>
  <c r="C129" i="4"/>
  <c r="E129" i="4"/>
  <c r="G130" i="4"/>
  <c r="C130" i="4"/>
  <c r="E130" i="4"/>
  <c r="G131" i="4"/>
  <c r="C131" i="4"/>
  <c r="E131" i="4"/>
  <c r="G53" i="4"/>
  <c r="C53" i="4"/>
  <c r="E53" i="4"/>
  <c r="G54" i="4"/>
  <c r="C54" i="4"/>
  <c r="E54" i="4"/>
  <c r="G132" i="4"/>
  <c r="C132" i="4"/>
  <c r="E132" i="4"/>
  <c r="G133" i="4"/>
  <c r="C133" i="4"/>
  <c r="E133" i="4"/>
  <c r="G55" i="4"/>
  <c r="C55" i="4"/>
  <c r="E55" i="4"/>
  <c r="G56" i="4"/>
  <c r="C56" i="4"/>
  <c r="E56" i="4"/>
  <c r="G57" i="4"/>
  <c r="C57" i="4"/>
  <c r="E57" i="4"/>
  <c r="G58" i="4"/>
  <c r="C58" i="4"/>
  <c r="E58" i="4"/>
  <c r="G59" i="4"/>
  <c r="C59" i="4"/>
  <c r="E59" i="4"/>
  <c r="G134" i="4"/>
  <c r="C134" i="4"/>
  <c r="E134" i="4"/>
  <c r="G60" i="4"/>
  <c r="C60" i="4"/>
  <c r="E60" i="4"/>
  <c r="G61" i="4"/>
  <c r="C61" i="4"/>
  <c r="E61" i="4"/>
  <c r="G135" i="4"/>
  <c r="C135" i="4"/>
  <c r="E135" i="4"/>
  <c r="G136" i="4"/>
  <c r="C136" i="4"/>
  <c r="E136" i="4"/>
  <c r="G137" i="4"/>
  <c r="C137" i="4"/>
  <c r="E137" i="4"/>
  <c r="G138" i="4"/>
  <c r="C138" i="4"/>
  <c r="E138" i="4"/>
  <c r="G139" i="4"/>
  <c r="C139" i="4"/>
  <c r="G62" i="4"/>
  <c r="C62" i="4"/>
  <c r="G140" i="4"/>
  <c r="C140" i="4"/>
  <c r="G63" i="4"/>
  <c r="C63" i="4"/>
  <c r="G64" i="4"/>
  <c r="C64" i="4"/>
  <c r="G65" i="4"/>
  <c r="C65" i="4"/>
  <c r="G66" i="4"/>
  <c r="C66" i="4"/>
  <c r="G67" i="4"/>
  <c r="C67" i="4"/>
  <c r="G68" i="4"/>
  <c r="C68" i="4"/>
  <c r="G69" i="4"/>
  <c r="C69" i="4"/>
  <c r="E69" i="4"/>
  <c r="G70" i="4"/>
  <c r="C70" i="4"/>
  <c r="G71" i="4"/>
  <c r="C71" i="4"/>
  <c r="G141" i="4"/>
  <c r="C141" i="4"/>
  <c r="G142" i="4"/>
  <c r="C142" i="4"/>
  <c r="G143" i="4"/>
  <c r="C143" i="4"/>
  <c r="G144" i="4"/>
  <c r="C144" i="4"/>
  <c r="G145" i="4"/>
  <c r="C145" i="4"/>
  <c r="G146" i="4"/>
  <c r="C146" i="4"/>
  <c r="G72" i="4"/>
  <c r="C72" i="4"/>
  <c r="G147" i="4"/>
  <c r="C147" i="4"/>
  <c r="G148" i="4"/>
  <c r="C148" i="4"/>
  <c r="G149" i="4"/>
  <c r="C149" i="4"/>
  <c r="G73" i="4"/>
  <c r="C73" i="4"/>
  <c r="E73" i="4"/>
  <c r="G74" i="4"/>
  <c r="C74" i="4"/>
  <c r="E74" i="4"/>
  <c r="G150" i="4"/>
  <c r="C150" i="4"/>
  <c r="G151" i="4"/>
  <c r="C151" i="4"/>
  <c r="G152" i="4"/>
  <c r="C152" i="4"/>
  <c r="G75" i="4"/>
  <c r="C75" i="4"/>
  <c r="G76" i="4"/>
  <c r="C76" i="4"/>
  <c r="G77" i="4"/>
  <c r="C77" i="4"/>
  <c r="G78" i="4"/>
  <c r="C78" i="4"/>
  <c r="G79" i="4"/>
  <c r="C79" i="4"/>
  <c r="G80" i="4"/>
  <c r="C80" i="4"/>
  <c r="G81" i="4"/>
  <c r="C81" i="4"/>
  <c r="G82" i="4"/>
  <c r="C82" i="4"/>
  <c r="G83" i="4"/>
  <c r="C83" i="4"/>
  <c r="G84" i="4"/>
  <c r="C84" i="4"/>
  <c r="G153" i="4"/>
  <c r="C153" i="4"/>
  <c r="G85" i="4"/>
  <c r="C85" i="4"/>
  <c r="E85" i="4"/>
  <c r="H153" i="4"/>
  <c r="B153" i="4"/>
  <c r="D153" i="4"/>
  <c r="A153" i="4"/>
  <c r="H84" i="4"/>
  <c r="B84" i="4"/>
  <c r="D84" i="4"/>
  <c r="A84" i="4"/>
  <c r="H83" i="4"/>
  <c r="B83" i="4"/>
  <c r="D83" i="4"/>
  <c r="A83" i="4"/>
  <c r="H82" i="4"/>
  <c r="B82" i="4"/>
  <c r="D82" i="4"/>
  <c r="A82" i="4"/>
  <c r="H81" i="4"/>
  <c r="B81" i="4"/>
  <c r="D81" i="4"/>
  <c r="A81" i="4"/>
  <c r="H80" i="4"/>
  <c r="B80" i="4"/>
  <c r="D80" i="4"/>
  <c r="A80" i="4"/>
  <c r="H79" i="4"/>
  <c r="B79" i="4"/>
  <c r="D79" i="4"/>
  <c r="A79" i="4"/>
  <c r="H78" i="4"/>
  <c r="B78" i="4"/>
  <c r="D78" i="4"/>
  <c r="A78" i="4"/>
  <c r="H77" i="4"/>
  <c r="B77" i="4"/>
  <c r="D77" i="4"/>
  <c r="A77" i="4"/>
  <c r="H76" i="4"/>
  <c r="B76" i="4"/>
  <c r="D76" i="4"/>
  <c r="A76" i="4"/>
  <c r="H75" i="4"/>
  <c r="B75" i="4"/>
  <c r="D75" i="4"/>
  <c r="A75" i="4"/>
  <c r="H152" i="4"/>
  <c r="B152" i="4"/>
  <c r="D152" i="4"/>
  <c r="A152" i="4"/>
  <c r="H151" i="4"/>
  <c r="B151" i="4"/>
  <c r="D151" i="4"/>
  <c r="A151" i="4"/>
  <c r="H150" i="4"/>
  <c r="B150" i="4"/>
  <c r="D150" i="4"/>
  <c r="A150" i="4"/>
  <c r="H74" i="4"/>
  <c r="B74" i="4"/>
  <c r="D74" i="4"/>
  <c r="A74" i="4"/>
  <c r="H73" i="4"/>
  <c r="B73" i="4"/>
  <c r="D73" i="4"/>
  <c r="A73" i="4"/>
  <c r="H149" i="4"/>
  <c r="B149" i="4"/>
  <c r="D149" i="4"/>
  <c r="A149" i="4"/>
  <c r="H148" i="4"/>
  <c r="B148" i="4"/>
  <c r="D148" i="4"/>
  <c r="A148" i="4"/>
  <c r="H147" i="4"/>
  <c r="B147" i="4"/>
  <c r="D147" i="4"/>
  <c r="A147" i="4"/>
  <c r="H72" i="4"/>
  <c r="B72" i="4"/>
  <c r="D72" i="4"/>
  <c r="A72" i="4"/>
  <c r="H146" i="4"/>
  <c r="B146" i="4"/>
  <c r="D146" i="4"/>
  <c r="A146" i="4"/>
  <c r="H145" i="4"/>
  <c r="B145" i="4"/>
  <c r="D145" i="4"/>
  <c r="A145" i="4"/>
  <c r="H144" i="4"/>
  <c r="B144" i="4"/>
  <c r="D144" i="4"/>
  <c r="A144" i="4"/>
  <c r="H143" i="4"/>
  <c r="B143" i="4"/>
  <c r="D143" i="4"/>
  <c r="A143" i="4"/>
  <c r="H142" i="4"/>
  <c r="B142" i="4"/>
  <c r="D142" i="4"/>
  <c r="A142" i="4"/>
  <c r="H141" i="4"/>
  <c r="B141" i="4"/>
  <c r="D141" i="4"/>
  <c r="A141" i="4"/>
  <c r="H71" i="4"/>
  <c r="B71" i="4"/>
  <c r="D71" i="4"/>
  <c r="A71" i="4"/>
  <c r="H70" i="4"/>
  <c r="B70" i="4"/>
  <c r="D70" i="4"/>
  <c r="A70" i="4"/>
  <c r="H69" i="4"/>
  <c r="B69" i="4"/>
  <c r="D69" i="4"/>
  <c r="A69" i="4"/>
  <c r="H68" i="4"/>
  <c r="B68" i="4"/>
  <c r="D68" i="4"/>
  <c r="A68" i="4"/>
  <c r="H67" i="4"/>
  <c r="B67" i="4"/>
  <c r="D67" i="4"/>
  <c r="A67" i="4"/>
  <c r="H66" i="4"/>
  <c r="B66" i="4"/>
  <c r="D66" i="4"/>
  <c r="A66" i="4"/>
  <c r="H65" i="4"/>
  <c r="B65" i="4"/>
  <c r="D65" i="4"/>
  <c r="A65" i="4"/>
  <c r="H64" i="4"/>
  <c r="B64" i="4"/>
  <c r="D64" i="4"/>
  <c r="A64" i="4"/>
  <c r="H63" i="4"/>
  <c r="B63" i="4"/>
  <c r="D63" i="4"/>
  <c r="A63" i="4"/>
  <c r="H140" i="4"/>
  <c r="B140" i="4"/>
  <c r="D140" i="4"/>
  <c r="A140" i="4"/>
  <c r="H62" i="4"/>
  <c r="B62" i="4"/>
  <c r="D62" i="4"/>
  <c r="A62" i="4"/>
  <c r="H139" i="4"/>
  <c r="B139" i="4"/>
  <c r="D139" i="4"/>
  <c r="A139" i="4"/>
  <c r="H138" i="4"/>
  <c r="B138" i="4"/>
  <c r="D138" i="4"/>
  <c r="A138" i="4"/>
  <c r="H137" i="4"/>
  <c r="B137" i="4"/>
  <c r="D137" i="4"/>
  <c r="A137" i="4"/>
  <c r="H136" i="4"/>
  <c r="B136" i="4"/>
  <c r="D136" i="4"/>
  <c r="A136" i="4"/>
  <c r="H135" i="4"/>
  <c r="B135" i="4"/>
  <c r="D135" i="4"/>
  <c r="A135" i="4"/>
  <c r="H61" i="4"/>
  <c r="B61" i="4"/>
  <c r="D61" i="4"/>
  <c r="A61" i="4"/>
  <c r="H60" i="4"/>
  <c r="B60" i="4"/>
  <c r="D60" i="4"/>
  <c r="A60" i="4"/>
  <c r="H134" i="4"/>
  <c r="B134" i="4"/>
  <c r="D134" i="4"/>
  <c r="A134" i="4"/>
  <c r="H59" i="4"/>
  <c r="B59" i="4"/>
  <c r="D59" i="4"/>
  <c r="A59" i="4"/>
  <c r="H58" i="4"/>
  <c r="B58" i="4"/>
  <c r="D58" i="4"/>
  <c r="A58" i="4"/>
  <c r="H57" i="4"/>
  <c r="B57" i="4"/>
  <c r="D57" i="4"/>
  <c r="A57" i="4"/>
  <c r="H56" i="4"/>
  <c r="B56" i="4"/>
  <c r="D56" i="4"/>
  <c r="A56" i="4"/>
  <c r="H55" i="4"/>
  <c r="B55" i="4"/>
  <c r="D55" i="4"/>
  <c r="A55" i="4"/>
  <c r="H133" i="4"/>
  <c r="B133" i="4"/>
  <c r="D133" i="4"/>
  <c r="A133" i="4"/>
  <c r="H132" i="4"/>
  <c r="B132" i="4"/>
  <c r="D132" i="4"/>
  <c r="A132" i="4"/>
  <c r="H54" i="4"/>
  <c r="B54" i="4"/>
  <c r="D54" i="4"/>
  <c r="A54" i="4"/>
  <c r="H53" i="4"/>
  <c r="B53" i="4"/>
  <c r="D53" i="4"/>
  <c r="A53" i="4"/>
  <c r="H131" i="4"/>
  <c r="B131" i="4"/>
  <c r="D131" i="4"/>
  <c r="A131" i="4"/>
  <c r="H130" i="4"/>
  <c r="B130" i="4"/>
  <c r="D130" i="4"/>
  <c r="A130" i="4"/>
  <c r="H129" i="4"/>
  <c r="B129" i="4"/>
  <c r="D129" i="4"/>
  <c r="A129" i="4"/>
  <c r="H52" i="4"/>
  <c r="B52" i="4"/>
  <c r="D52" i="4"/>
  <c r="A52" i="4"/>
  <c r="H51" i="4"/>
  <c r="B51" i="4"/>
  <c r="D51" i="4"/>
  <c r="A51" i="4"/>
  <c r="H50" i="4"/>
  <c r="B50" i="4"/>
  <c r="D50" i="4"/>
  <c r="A50" i="4"/>
  <c r="H49" i="4"/>
  <c r="B49" i="4"/>
  <c r="D49" i="4"/>
  <c r="A49" i="4"/>
  <c r="H48" i="4"/>
  <c r="B48" i="4"/>
  <c r="D48" i="4"/>
  <c r="A48" i="4"/>
  <c r="H47" i="4"/>
  <c r="B47" i="4"/>
  <c r="D47" i="4"/>
  <c r="A47" i="4"/>
  <c r="H46" i="4"/>
  <c r="B46" i="4"/>
  <c r="D46" i="4"/>
  <c r="A46" i="4"/>
  <c r="H45" i="4"/>
  <c r="B45" i="4"/>
  <c r="D45" i="4"/>
  <c r="A45" i="4"/>
  <c r="H44" i="4"/>
  <c r="B44" i="4"/>
  <c r="D44" i="4"/>
  <c r="A44" i="4"/>
  <c r="H43" i="4"/>
  <c r="B43" i="4"/>
  <c r="D43" i="4"/>
  <c r="A43" i="4"/>
  <c r="H42" i="4"/>
  <c r="B42" i="4"/>
  <c r="D42" i="4"/>
  <c r="A42" i="4"/>
  <c r="H41" i="4"/>
  <c r="B41" i="4"/>
  <c r="D41" i="4"/>
  <c r="A41" i="4"/>
  <c r="H40" i="4"/>
  <c r="B40" i="4"/>
  <c r="D40" i="4"/>
  <c r="A40" i="4"/>
  <c r="H39" i="4"/>
  <c r="B39" i="4"/>
  <c r="D39" i="4"/>
  <c r="A39" i="4"/>
  <c r="H38" i="4"/>
  <c r="B38" i="4"/>
  <c r="D38" i="4"/>
  <c r="A38" i="4"/>
  <c r="H37" i="4"/>
  <c r="B37" i="4"/>
  <c r="D37" i="4"/>
  <c r="A37" i="4"/>
  <c r="H36" i="4"/>
  <c r="B36" i="4"/>
  <c r="D36" i="4"/>
  <c r="A36" i="4"/>
  <c r="H35" i="4"/>
  <c r="B35" i="4"/>
  <c r="D35" i="4"/>
  <c r="A35" i="4"/>
  <c r="H34" i="4"/>
  <c r="B34" i="4"/>
  <c r="D34" i="4"/>
  <c r="A34" i="4"/>
  <c r="H33" i="4"/>
  <c r="B33" i="4"/>
  <c r="D33" i="4"/>
  <c r="A33" i="4"/>
  <c r="H32" i="4"/>
  <c r="B32" i="4"/>
  <c r="D32" i="4"/>
  <c r="A32" i="4"/>
  <c r="H31" i="4"/>
  <c r="B31" i="4"/>
  <c r="D31" i="4"/>
  <c r="A31" i="4"/>
  <c r="H30" i="4"/>
  <c r="B30" i="4"/>
  <c r="D30" i="4"/>
  <c r="A30" i="4"/>
  <c r="H29" i="4"/>
  <c r="B29" i="4"/>
  <c r="D29" i="4"/>
  <c r="A29" i="4"/>
  <c r="H28" i="4"/>
  <c r="B28" i="4"/>
  <c r="D28" i="4"/>
  <c r="A28" i="4"/>
  <c r="H27" i="4"/>
  <c r="B27" i="4"/>
  <c r="D27" i="4"/>
  <c r="A27" i="4"/>
  <c r="H26" i="4"/>
  <c r="B26" i="4"/>
  <c r="D26" i="4"/>
  <c r="A26" i="4"/>
  <c r="H128" i="4"/>
  <c r="B128" i="4"/>
  <c r="D128" i="4"/>
  <c r="A128" i="4"/>
  <c r="H25" i="4"/>
  <c r="B25" i="4"/>
  <c r="D25" i="4"/>
  <c r="A25" i="4"/>
  <c r="H127" i="4"/>
  <c r="B127" i="4"/>
  <c r="D127" i="4"/>
  <c r="A127" i="4"/>
  <c r="H126" i="4"/>
  <c r="B126" i="4"/>
  <c r="D126" i="4"/>
  <c r="A126" i="4"/>
  <c r="H24" i="4"/>
  <c r="B24" i="4"/>
  <c r="D24" i="4"/>
  <c r="A24" i="4"/>
  <c r="H125" i="4"/>
  <c r="B125" i="4"/>
  <c r="D125" i="4"/>
  <c r="A125" i="4"/>
  <c r="H124" i="4"/>
  <c r="B124" i="4"/>
  <c r="D124" i="4"/>
  <c r="A124" i="4"/>
  <c r="H123" i="4"/>
  <c r="B123" i="4"/>
  <c r="D123" i="4"/>
  <c r="A123" i="4"/>
  <c r="H122" i="4"/>
  <c r="B122" i="4"/>
  <c r="D122" i="4"/>
  <c r="A122" i="4"/>
  <c r="H121" i="4"/>
  <c r="B121" i="4"/>
  <c r="D121" i="4"/>
  <c r="A121" i="4"/>
  <c r="H120" i="4"/>
  <c r="B120" i="4"/>
  <c r="D120" i="4"/>
  <c r="A120" i="4"/>
  <c r="H119" i="4"/>
  <c r="B119" i="4"/>
  <c r="D119" i="4"/>
  <c r="A119" i="4"/>
  <c r="H118" i="4"/>
  <c r="B118" i="4"/>
  <c r="D118" i="4"/>
  <c r="A118" i="4"/>
  <c r="H23" i="4"/>
  <c r="B23" i="4"/>
  <c r="D23" i="4"/>
  <c r="A23" i="4"/>
  <c r="H22" i="4"/>
  <c r="B22" i="4"/>
  <c r="D22" i="4"/>
  <c r="A22" i="4"/>
  <c r="H21" i="4"/>
  <c r="B21" i="4"/>
  <c r="D21" i="4"/>
  <c r="A21" i="4"/>
  <c r="H20" i="4"/>
  <c r="B20" i="4"/>
  <c r="D20" i="4"/>
  <c r="A20" i="4"/>
  <c r="H19" i="4"/>
  <c r="B19" i="4"/>
  <c r="D19" i="4"/>
  <c r="A19" i="4"/>
  <c r="H18" i="4"/>
  <c r="B18" i="4"/>
  <c r="D18" i="4"/>
  <c r="A18" i="4"/>
  <c r="H117" i="4"/>
  <c r="B117" i="4"/>
  <c r="D117" i="4"/>
  <c r="A117" i="4"/>
  <c r="H116" i="4"/>
  <c r="B116" i="4"/>
  <c r="D116" i="4"/>
  <c r="A116" i="4"/>
  <c r="H17" i="4"/>
  <c r="B17" i="4"/>
  <c r="D17" i="4"/>
  <c r="A17" i="4"/>
  <c r="H16" i="4"/>
  <c r="B16" i="4"/>
  <c r="D16" i="4"/>
  <c r="A16" i="4"/>
  <c r="H115" i="4"/>
  <c r="B115" i="4"/>
  <c r="D115" i="4"/>
  <c r="A115" i="4"/>
  <c r="H114" i="4"/>
  <c r="B114" i="4"/>
  <c r="D114" i="4"/>
  <c r="A114" i="4"/>
  <c r="H113" i="4"/>
  <c r="B113" i="4"/>
  <c r="D113" i="4"/>
  <c r="A113" i="4"/>
  <c r="H15" i="4"/>
  <c r="B15" i="4"/>
  <c r="D15" i="4"/>
  <c r="A15" i="4"/>
  <c r="H14" i="4"/>
  <c r="B14" i="4"/>
  <c r="D14" i="4"/>
  <c r="A14" i="4"/>
  <c r="H13" i="4"/>
  <c r="B13" i="4"/>
  <c r="D13" i="4"/>
  <c r="A13" i="4"/>
  <c r="H12" i="4"/>
  <c r="B12" i="4"/>
  <c r="D12" i="4"/>
  <c r="A12" i="4"/>
  <c r="H11" i="4"/>
  <c r="B11" i="4"/>
  <c r="D11" i="4"/>
  <c r="A11" i="4"/>
  <c r="H112" i="4"/>
  <c r="B112" i="4"/>
  <c r="D112" i="4"/>
  <c r="A112" i="4"/>
  <c r="H111" i="4"/>
  <c r="B111" i="4"/>
  <c r="D111" i="4"/>
  <c r="A111" i="4"/>
  <c r="H110" i="4"/>
  <c r="B110" i="4"/>
  <c r="D110" i="4"/>
  <c r="A110" i="4"/>
  <c r="H109" i="4"/>
  <c r="B109" i="4"/>
  <c r="D109" i="4"/>
  <c r="A109" i="4"/>
  <c r="H108" i="4"/>
  <c r="B108" i="4"/>
  <c r="D108" i="4"/>
  <c r="A108" i="4"/>
  <c r="H107" i="4"/>
  <c r="B107" i="4"/>
  <c r="D107" i="4"/>
  <c r="A107" i="4"/>
  <c r="H106" i="4"/>
  <c r="B106" i="4"/>
  <c r="D106" i="4"/>
  <c r="A106" i="4"/>
  <c r="H105" i="4"/>
  <c r="B105" i="4"/>
  <c r="D105" i="4"/>
  <c r="A105" i="4"/>
  <c r="H104" i="4"/>
  <c r="B104" i="4"/>
  <c r="D104" i="4"/>
  <c r="A104" i="4"/>
  <c r="H103" i="4"/>
  <c r="B103" i="4"/>
  <c r="D103" i="4"/>
  <c r="A103" i="4"/>
  <c r="H102" i="4"/>
  <c r="B102" i="4"/>
  <c r="D102" i="4"/>
  <c r="A102" i="4"/>
  <c r="H101" i="4"/>
  <c r="B101" i="4"/>
  <c r="D101" i="4"/>
  <c r="A101" i="4"/>
  <c r="H100" i="4"/>
  <c r="B100" i="4"/>
  <c r="D100" i="4"/>
  <c r="A100" i="4"/>
  <c r="H99" i="4"/>
  <c r="B99" i="4"/>
  <c r="D99" i="4"/>
  <c r="A99" i="4"/>
  <c r="H98" i="4"/>
  <c r="B98" i="4"/>
  <c r="D98" i="4"/>
  <c r="A98" i="4"/>
  <c r="H97" i="4"/>
  <c r="B97" i="4"/>
  <c r="D97" i="4"/>
  <c r="A97" i="4"/>
  <c r="H96" i="4"/>
  <c r="B96" i="4"/>
  <c r="D96" i="4"/>
  <c r="A96" i="4"/>
  <c r="H95" i="4"/>
  <c r="B95" i="4"/>
  <c r="D95" i="4"/>
  <c r="A95" i="4"/>
  <c r="H94" i="4"/>
  <c r="B94" i="4"/>
  <c r="D94" i="4"/>
  <c r="A94" i="4"/>
  <c r="H93" i="4"/>
  <c r="B93" i="4"/>
  <c r="D93" i="4"/>
  <c r="A93" i="4"/>
  <c r="H92" i="4"/>
  <c r="B92" i="4"/>
  <c r="D92" i="4"/>
  <c r="A92" i="4"/>
  <c r="H91" i="4"/>
  <c r="B91" i="4"/>
  <c r="D91" i="4"/>
  <c r="A91" i="4"/>
  <c r="H90" i="4"/>
  <c r="B90" i="4"/>
  <c r="D90" i="4"/>
  <c r="A90" i="4"/>
  <c r="H89" i="4"/>
  <c r="B89" i="4"/>
  <c r="F89" i="4"/>
  <c r="D89" i="4"/>
  <c r="A89" i="4"/>
  <c r="H88" i="4"/>
  <c r="B88" i="4"/>
  <c r="F88" i="4"/>
  <c r="D88" i="4"/>
  <c r="A88" i="4"/>
  <c r="H87" i="4"/>
  <c r="B87" i="4"/>
  <c r="F87" i="4"/>
  <c r="D87" i="4"/>
  <c r="A87" i="4"/>
  <c r="H86" i="4"/>
  <c r="B86" i="4"/>
  <c r="F86" i="4"/>
  <c r="D86" i="4"/>
  <c r="A86" i="4"/>
  <c r="H85" i="4"/>
  <c r="B85" i="4"/>
  <c r="F85" i="4"/>
  <c r="D85" i="4"/>
  <c r="A85" i="4"/>
  <c r="K172" i="2"/>
  <c r="K177" i="2"/>
  <c r="J66" i="2"/>
  <c r="J67" i="2"/>
  <c r="J68" i="2"/>
  <c r="J69" i="2"/>
  <c r="J70" i="2"/>
  <c r="G133" i="2"/>
  <c r="K133" i="2"/>
  <c r="Q133" i="2"/>
  <c r="G132" i="2"/>
  <c r="K132" i="2"/>
  <c r="Q132" i="2"/>
  <c r="G130" i="2"/>
  <c r="K130" i="2"/>
  <c r="Q130" i="2"/>
  <c r="G129" i="2"/>
  <c r="K129" i="2"/>
  <c r="Q129" i="2"/>
  <c r="F12" i="2"/>
  <c r="F13" i="2" s="1"/>
  <c r="I122" i="2"/>
  <c r="Q122" i="2"/>
  <c r="Q192" i="2"/>
  <c r="Q190" i="2"/>
  <c r="Q180" i="2"/>
  <c r="Q181" i="2"/>
  <c r="Q182" i="2"/>
  <c r="Q183" i="2"/>
  <c r="Q184" i="2"/>
  <c r="Q189" i="2"/>
  <c r="Q187" i="2"/>
  <c r="Q188" i="2"/>
  <c r="Q151" i="2"/>
  <c r="Q150" i="2"/>
  <c r="Q143" i="2"/>
  <c r="Q185" i="2"/>
  <c r="Q149" i="2"/>
  <c r="Q148" i="2"/>
  <c r="Q172" i="2"/>
  <c r="Q173" i="2"/>
  <c r="Q154" i="2"/>
  <c r="Q156" i="2"/>
  <c r="K158" i="2"/>
  <c r="Q158" i="2"/>
  <c r="Q160" i="2"/>
  <c r="Q162" i="2"/>
  <c r="Q164" i="2"/>
  <c r="Q167" i="2"/>
  <c r="Q169" i="2"/>
  <c r="Q171" i="2"/>
  <c r="Q175" i="2"/>
  <c r="Q177" i="2"/>
  <c r="Q179" i="2"/>
  <c r="Q165" i="2"/>
  <c r="Q152" i="2"/>
  <c r="K135" i="2"/>
  <c r="Q135" i="2"/>
  <c r="Q147" i="2"/>
  <c r="Q144" i="2"/>
  <c r="Q145" i="2"/>
  <c r="C17" i="2"/>
  <c r="Q146" i="2"/>
  <c r="Q141" i="2"/>
  <c r="G60" i="2"/>
  <c r="K84" i="2"/>
  <c r="Q84" i="2"/>
  <c r="K87" i="2"/>
  <c r="Q87" i="2"/>
  <c r="K95" i="2"/>
  <c r="Q95" i="2"/>
  <c r="K97" i="2"/>
  <c r="Q97" i="2"/>
  <c r="K98" i="2"/>
  <c r="Q98" i="2"/>
  <c r="K99" i="2"/>
  <c r="Q99" i="2"/>
  <c r="K102" i="2"/>
  <c r="Q102" i="2"/>
  <c r="K103" i="2"/>
  <c r="Q103" i="2"/>
  <c r="K104" i="2"/>
  <c r="Q104" i="2"/>
  <c r="K105" i="2"/>
  <c r="Q105" i="2"/>
  <c r="K106" i="2"/>
  <c r="Q106" i="2"/>
  <c r="K107" i="2"/>
  <c r="Q107" i="2"/>
  <c r="K108" i="2"/>
  <c r="Q108" i="2"/>
  <c r="K109" i="2"/>
  <c r="Q109" i="2"/>
  <c r="K110" i="2"/>
  <c r="Q110" i="2"/>
  <c r="K111" i="2"/>
  <c r="Q111" i="2"/>
  <c r="K112" i="2"/>
  <c r="Q112" i="2"/>
  <c r="K113" i="2"/>
  <c r="Q113" i="2"/>
  <c r="K114" i="2"/>
  <c r="Q114" i="2"/>
  <c r="K74" i="2"/>
  <c r="Q74" i="2"/>
  <c r="K75" i="2"/>
  <c r="Q75" i="2"/>
  <c r="K101" i="2"/>
  <c r="Q101" i="2"/>
  <c r="K115" i="2"/>
  <c r="Q115" i="2"/>
  <c r="K117" i="2"/>
  <c r="Q117" i="2"/>
  <c r="K119" i="2"/>
  <c r="Q119" i="2"/>
  <c r="K127" i="2"/>
  <c r="Q127" i="2"/>
  <c r="K128" i="2"/>
  <c r="Q128" i="2"/>
  <c r="E22" i="3"/>
  <c r="F22" i="3"/>
  <c r="G22" i="3"/>
  <c r="R22" i="3"/>
  <c r="E24" i="3"/>
  <c r="F24" i="3"/>
  <c r="G24" i="3"/>
  <c r="E26" i="3"/>
  <c r="F26" i="3"/>
  <c r="G26" i="3"/>
  <c r="N26" i="3"/>
  <c r="R26" i="3"/>
  <c r="E28" i="3"/>
  <c r="F28" i="3"/>
  <c r="G28" i="3"/>
  <c r="E29" i="3"/>
  <c r="F29" i="3"/>
  <c r="G29" i="3"/>
  <c r="R29" i="3"/>
  <c r="E30" i="3"/>
  <c r="F30" i="3"/>
  <c r="G30" i="3"/>
  <c r="E31" i="3"/>
  <c r="F31" i="3"/>
  <c r="G31" i="3"/>
  <c r="E33" i="3"/>
  <c r="F33" i="3"/>
  <c r="G33" i="3"/>
  <c r="E34" i="3"/>
  <c r="F34" i="3"/>
  <c r="G34" i="3"/>
  <c r="E35" i="3"/>
  <c r="F35" i="3"/>
  <c r="G35" i="3"/>
  <c r="K35" i="3"/>
  <c r="E36" i="3"/>
  <c r="F36" i="3"/>
  <c r="G36" i="3"/>
  <c r="J36" i="3"/>
  <c r="E38" i="3"/>
  <c r="F38" i="3"/>
  <c r="G38" i="3"/>
  <c r="R38" i="3"/>
  <c r="E39" i="3"/>
  <c r="F39" i="3"/>
  <c r="G39" i="3"/>
  <c r="E40" i="3"/>
  <c r="F40" i="3"/>
  <c r="G40" i="3"/>
  <c r="E41" i="3"/>
  <c r="F41" i="3"/>
  <c r="G41" i="3"/>
  <c r="E42" i="3"/>
  <c r="F42" i="3"/>
  <c r="G42" i="3"/>
  <c r="E44" i="3"/>
  <c r="F44" i="3"/>
  <c r="G44" i="3"/>
  <c r="E45" i="3"/>
  <c r="F45" i="3"/>
  <c r="G45" i="3"/>
  <c r="E48" i="3"/>
  <c r="F48" i="3"/>
  <c r="G48" i="3"/>
  <c r="E49" i="3"/>
  <c r="F49" i="3"/>
  <c r="G49" i="3"/>
  <c r="E50" i="3"/>
  <c r="F50" i="3"/>
  <c r="G50" i="3"/>
  <c r="R50" i="3"/>
  <c r="E53" i="3"/>
  <c r="F53" i="3"/>
  <c r="G53" i="3"/>
  <c r="E55" i="3"/>
  <c r="F55" i="3"/>
  <c r="G55" i="3"/>
  <c r="J55" i="3"/>
  <c r="E58" i="3"/>
  <c r="F58" i="3"/>
  <c r="G58" i="3"/>
  <c r="R58" i="3"/>
  <c r="E59" i="3"/>
  <c r="F59" i="3"/>
  <c r="G59" i="3"/>
  <c r="E62" i="3"/>
  <c r="F62" i="3"/>
  <c r="G62" i="3"/>
  <c r="E63" i="3"/>
  <c r="F63" i="3"/>
  <c r="G63" i="3"/>
  <c r="R63" i="3"/>
  <c r="E68" i="3"/>
  <c r="F68" i="3"/>
  <c r="G68" i="3"/>
  <c r="E69" i="3"/>
  <c r="F69" i="3"/>
  <c r="G69" i="3"/>
  <c r="K69" i="3"/>
  <c r="E70" i="3"/>
  <c r="F70" i="3"/>
  <c r="G70" i="3"/>
  <c r="K70" i="3"/>
  <c r="E71" i="3"/>
  <c r="F71" i="3"/>
  <c r="G71" i="3"/>
  <c r="E73" i="3"/>
  <c r="F73" i="3"/>
  <c r="G73" i="3"/>
  <c r="E74" i="3"/>
  <c r="F74" i="3"/>
  <c r="G74" i="3"/>
  <c r="K74" i="3"/>
  <c r="E75" i="3"/>
  <c r="F75" i="3"/>
  <c r="G75" i="3"/>
  <c r="E77" i="3"/>
  <c r="F77" i="3"/>
  <c r="G77" i="3"/>
  <c r="R77" i="3"/>
  <c r="E21" i="3"/>
  <c r="F21" i="3"/>
  <c r="E23" i="3"/>
  <c r="F23" i="3"/>
  <c r="G23" i="3"/>
  <c r="E25" i="3"/>
  <c r="F25" i="3"/>
  <c r="G25" i="3"/>
  <c r="E27" i="3"/>
  <c r="F27" i="3"/>
  <c r="G27" i="3"/>
  <c r="E32" i="3"/>
  <c r="F32" i="3"/>
  <c r="G32" i="3"/>
  <c r="E37" i="3"/>
  <c r="F37" i="3"/>
  <c r="E43" i="3"/>
  <c r="F43" i="3"/>
  <c r="G43" i="3"/>
  <c r="E46" i="3"/>
  <c r="F46" i="3"/>
  <c r="G46" i="3"/>
  <c r="E47" i="3"/>
  <c r="F47" i="3"/>
  <c r="G47" i="3"/>
  <c r="E51" i="3"/>
  <c r="F51" i="3"/>
  <c r="G51" i="3"/>
  <c r="E52" i="3"/>
  <c r="F52" i="3"/>
  <c r="G52" i="3"/>
  <c r="K52" i="3"/>
  <c r="E54" i="3"/>
  <c r="F54" i="3"/>
  <c r="G54" i="3"/>
  <c r="K54" i="3"/>
  <c r="E56" i="3"/>
  <c r="F56" i="3"/>
  <c r="G56" i="3"/>
  <c r="E57" i="3"/>
  <c r="F57" i="3"/>
  <c r="G57" i="3"/>
  <c r="K57" i="3"/>
  <c r="E60" i="3"/>
  <c r="F60" i="3"/>
  <c r="G60" i="3"/>
  <c r="E61" i="3"/>
  <c r="F61" i="3"/>
  <c r="G61" i="3"/>
  <c r="K61" i="3"/>
  <c r="E64" i="3"/>
  <c r="F64" i="3"/>
  <c r="G64" i="3"/>
  <c r="E65" i="3"/>
  <c r="F65" i="3"/>
  <c r="G65" i="3"/>
  <c r="E66" i="3"/>
  <c r="F66" i="3"/>
  <c r="G66" i="3"/>
  <c r="K66" i="3"/>
  <c r="E67" i="3"/>
  <c r="F67" i="3"/>
  <c r="G67" i="3"/>
  <c r="E72" i="3"/>
  <c r="F72" i="3"/>
  <c r="G72" i="3"/>
  <c r="E76" i="3"/>
  <c r="F76" i="3"/>
  <c r="S27" i="3"/>
  <c r="G37" i="3"/>
  <c r="S54" i="3"/>
  <c r="S57" i="3"/>
  <c r="S61" i="3"/>
  <c r="G76" i="3"/>
  <c r="S76" i="3"/>
  <c r="C18" i="3"/>
  <c r="C19" i="3"/>
  <c r="Q21" i="3"/>
  <c r="Q22" i="3"/>
  <c r="Q23" i="3"/>
  <c r="Q24" i="3"/>
  <c r="Q25" i="3"/>
  <c r="Q26" i="3"/>
  <c r="N27" i="3"/>
  <c r="Q27" i="3"/>
  <c r="Q28" i="3"/>
  <c r="N29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K76" i="3"/>
  <c r="Q76" i="3"/>
  <c r="Q77" i="3"/>
  <c r="J55" i="2"/>
  <c r="Q55" i="2"/>
  <c r="J65" i="2"/>
  <c r="Q65" i="2"/>
  <c r="J53" i="2"/>
  <c r="Q53" i="2"/>
  <c r="K121" i="2"/>
  <c r="Q121" i="2"/>
  <c r="J60" i="2"/>
  <c r="Q60" i="2"/>
  <c r="K134" i="2"/>
  <c r="Q134" i="2"/>
  <c r="J43" i="2"/>
  <c r="Q43" i="2"/>
  <c r="K124" i="2"/>
  <c r="Q124" i="2"/>
  <c r="J47" i="2"/>
  <c r="Q47" i="2"/>
  <c r="I90" i="2"/>
  <c r="Q90" i="2"/>
  <c r="I91" i="2"/>
  <c r="Q91" i="2"/>
  <c r="I100" i="2"/>
  <c r="Q100" i="2"/>
  <c r="K96" i="2"/>
  <c r="Q96" i="2"/>
  <c r="I88" i="2"/>
  <c r="Q88" i="2"/>
  <c r="I89" i="2"/>
  <c r="Q89" i="2"/>
  <c r="I92" i="2"/>
  <c r="Q92" i="2"/>
  <c r="K85" i="2"/>
  <c r="Q85" i="2"/>
  <c r="I93" i="2"/>
  <c r="Q93" i="2"/>
  <c r="K126" i="2"/>
  <c r="Q126" i="2"/>
  <c r="K81" i="2"/>
  <c r="Q81" i="2"/>
  <c r="Q70" i="2"/>
  <c r="K94" i="2"/>
  <c r="Q94" i="2"/>
  <c r="Q68" i="2"/>
  <c r="Q66" i="2"/>
  <c r="J61" i="2"/>
  <c r="Q61" i="2"/>
  <c r="H62" i="2"/>
  <c r="Q62" i="2"/>
  <c r="J54" i="2"/>
  <c r="Q54" i="2"/>
  <c r="J56" i="2"/>
  <c r="Q56" i="2"/>
  <c r="Q67" i="2"/>
  <c r="J52" i="2"/>
  <c r="Q52" i="2"/>
  <c r="J46" i="2"/>
  <c r="Q46" i="2"/>
  <c r="Q69" i="2"/>
  <c r="F76" i="1"/>
  <c r="G76" i="1"/>
  <c r="E72" i="1"/>
  <c r="F72" i="1"/>
  <c r="E74" i="1"/>
  <c r="F74" i="1"/>
  <c r="E60" i="1"/>
  <c r="F60" i="1"/>
  <c r="E36" i="1"/>
  <c r="F36" i="1"/>
  <c r="G36" i="1"/>
  <c r="S36" i="1"/>
  <c r="E58" i="1"/>
  <c r="F58" i="1"/>
  <c r="E55" i="1"/>
  <c r="F55" i="1"/>
  <c r="E51" i="1"/>
  <c r="F51" i="1"/>
  <c r="E31" i="1"/>
  <c r="F31" i="1"/>
  <c r="Q30" i="1"/>
  <c r="Q34" i="1"/>
  <c r="Q27" i="1"/>
  <c r="Q57" i="1"/>
  <c r="Q31" i="1"/>
  <c r="Q76" i="1"/>
  <c r="Q35" i="1"/>
  <c r="Q75" i="1"/>
  <c r="Q26" i="1"/>
  <c r="Q72" i="1"/>
  <c r="Q23" i="1"/>
  <c r="Q73" i="1"/>
  <c r="Q29" i="1"/>
  <c r="Q70" i="1"/>
  <c r="Q24" i="1"/>
  <c r="Q69" i="1"/>
  <c r="Q74" i="1"/>
  <c r="Q66" i="1"/>
  <c r="Q77" i="1"/>
  <c r="Q64" i="1"/>
  <c r="Q60" i="1"/>
  <c r="Q67" i="1"/>
  <c r="Q62" i="1"/>
  <c r="Q63" i="1"/>
  <c r="Q54" i="1"/>
  <c r="Q32" i="1"/>
  <c r="Q49" i="1"/>
  <c r="Q50" i="1"/>
  <c r="Q36" i="1"/>
  <c r="Q38" i="1"/>
  <c r="Q53" i="1"/>
  <c r="Q56" i="1"/>
  <c r="Q65" i="1"/>
  <c r="Q42" i="1"/>
  <c r="Q68" i="1"/>
  <c r="Q46" i="1"/>
  <c r="Q41" i="1"/>
  <c r="Q39" i="1"/>
  <c r="Q22" i="1"/>
  <c r="Q37" i="1"/>
  <c r="Q58" i="1"/>
  <c r="Q61" i="1"/>
  <c r="Q40" i="1"/>
  <c r="Q44" i="1"/>
  <c r="Q33" i="1"/>
  <c r="Q52" i="1"/>
  <c r="Q47" i="1"/>
  <c r="Q48" i="1"/>
  <c r="Q55" i="1"/>
  <c r="Q59" i="1"/>
  <c r="Q43" i="1"/>
  <c r="Q45" i="1"/>
  <c r="Q51" i="1"/>
  <c r="Q21" i="1"/>
  <c r="Q25" i="1"/>
  <c r="Q28" i="1"/>
  <c r="C7" i="1"/>
  <c r="E76" i="1"/>
  <c r="C8" i="1"/>
  <c r="C18" i="1"/>
  <c r="Q71" i="1"/>
  <c r="R74" i="3"/>
  <c r="R69" i="3"/>
  <c r="K50" i="3"/>
  <c r="R70" i="3"/>
  <c r="R35" i="3"/>
  <c r="S66" i="3"/>
  <c r="S52" i="3"/>
  <c r="K77" i="3"/>
  <c r="R55" i="3"/>
  <c r="K58" i="3"/>
  <c r="K38" i="3"/>
  <c r="E45" i="1"/>
  <c r="F45" i="1"/>
  <c r="E48" i="1"/>
  <c r="F48" i="1"/>
  <c r="G48" i="1"/>
  <c r="K48" i="1"/>
  <c r="E50" i="1"/>
  <c r="F50" i="1"/>
  <c r="E64" i="1"/>
  <c r="F64" i="1"/>
  <c r="G64" i="1"/>
  <c r="J64" i="1"/>
  <c r="E57" i="1"/>
  <c r="F57" i="1"/>
  <c r="G57" i="1"/>
  <c r="E25" i="1"/>
  <c r="F25" i="1"/>
  <c r="G25" i="1"/>
  <c r="G51" i="1"/>
  <c r="E43" i="1"/>
  <c r="F43" i="1"/>
  <c r="G43" i="1"/>
  <c r="E47" i="1"/>
  <c r="F47" i="1"/>
  <c r="E40" i="1"/>
  <c r="F40" i="1"/>
  <c r="G40" i="1"/>
  <c r="S40" i="1"/>
  <c r="E22" i="1"/>
  <c r="F22" i="1"/>
  <c r="G22" i="1"/>
  <c r="S22" i="1"/>
  <c r="E68" i="1"/>
  <c r="F68" i="1"/>
  <c r="G68" i="1"/>
  <c r="S68" i="1"/>
  <c r="E53" i="1"/>
  <c r="F53" i="1"/>
  <c r="G53" i="1"/>
  <c r="E62" i="1"/>
  <c r="F62" i="1"/>
  <c r="G62" i="1"/>
  <c r="R62" i="1"/>
  <c r="G60" i="1"/>
  <c r="E77" i="1"/>
  <c r="F77" i="1"/>
  <c r="G77" i="1"/>
  <c r="E24" i="1"/>
  <c r="F24" i="1"/>
  <c r="G24" i="1"/>
  <c r="E73" i="1"/>
  <c r="F73" i="1"/>
  <c r="E75" i="1"/>
  <c r="F75" i="1"/>
  <c r="G75" i="1"/>
  <c r="E34" i="1"/>
  <c r="F34" i="1"/>
  <c r="G34" i="1"/>
  <c r="R34" i="1"/>
  <c r="E59" i="1"/>
  <c r="F59" i="1"/>
  <c r="G59" i="1"/>
  <c r="K59" i="1"/>
  <c r="E52" i="1"/>
  <c r="F52" i="1"/>
  <c r="E61" i="1"/>
  <c r="F61" i="1"/>
  <c r="G61" i="1"/>
  <c r="R61" i="1"/>
  <c r="E39" i="1"/>
  <c r="F39" i="1"/>
  <c r="G39" i="1"/>
  <c r="J39" i="1"/>
  <c r="E42" i="1"/>
  <c r="F42" i="1"/>
  <c r="E38" i="1"/>
  <c r="F38" i="1"/>
  <c r="G38" i="1"/>
  <c r="E32" i="1"/>
  <c r="F32" i="1"/>
  <c r="G32" i="1"/>
  <c r="S32" i="1"/>
  <c r="E66" i="1"/>
  <c r="F66" i="1"/>
  <c r="G69" i="1"/>
  <c r="R69" i="1"/>
  <c r="E71" i="1"/>
  <c r="F71" i="1"/>
  <c r="E35" i="1"/>
  <c r="F35" i="1"/>
  <c r="G35" i="1"/>
  <c r="N22" i="3"/>
  <c r="E30" i="1"/>
  <c r="F30" i="1"/>
  <c r="G30" i="1"/>
  <c r="R30" i="1"/>
  <c r="E28" i="1"/>
  <c r="F28" i="1"/>
  <c r="E44" i="1"/>
  <c r="F44" i="1"/>
  <c r="G44" i="1"/>
  <c r="K44" i="1"/>
  <c r="E37" i="1"/>
  <c r="F37" i="1"/>
  <c r="G37" i="1"/>
  <c r="S37" i="1"/>
  <c r="E46" i="1"/>
  <c r="F46" i="1"/>
  <c r="G46" i="1"/>
  <c r="R46" i="1"/>
  <c r="E63" i="1"/>
  <c r="F63" i="1"/>
  <c r="G63" i="1"/>
  <c r="R63" i="1"/>
  <c r="E69" i="1"/>
  <c r="F69" i="1"/>
  <c r="E29" i="1"/>
  <c r="F29" i="1"/>
  <c r="G29" i="1"/>
  <c r="N29" i="1"/>
  <c r="E26" i="1"/>
  <c r="F26" i="1"/>
  <c r="G26" i="1"/>
  <c r="S47" i="5"/>
  <c r="S80" i="5"/>
  <c r="K108" i="5"/>
  <c r="R108" i="5"/>
  <c r="K46" i="1"/>
  <c r="K30" i="1"/>
  <c r="R29" i="1"/>
  <c r="K34" i="1"/>
  <c r="S44" i="1"/>
  <c r="S38" i="1"/>
  <c r="I38" i="1"/>
  <c r="K61" i="1"/>
  <c r="K32" i="1"/>
  <c r="S64" i="1"/>
  <c r="R77" i="1"/>
  <c r="J77" i="1"/>
  <c r="K68" i="1"/>
  <c r="K40" i="1"/>
  <c r="R43" i="1"/>
  <c r="K43" i="1"/>
  <c r="S57" i="1"/>
  <c r="K57" i="1"/>
  <c r="S26" i="1"/>
  <c r="N26" i="1"/>
  <c r="K69" i="1"/>
  <c r="S48" i="1"/>
  <c r="S24" i="1"/>
  <c r="N24" i="1"/>
  <c r="R53" i="1"/>
  <c r="I53" i="1"/>
  <c r="K22" i="1"/>
  <c r="S25" i="1"/>
  <c r="K25" i="1"/>
  <c r="R76" i="1"/>
  <c r="N76" i="1"/>
  <c r="R60" i="1"/>
  <c r="K60" i="1"/>
  <c r="I36" i="1"/>
  <c r="R51" i="1"/>
  <c r="K51" i="1"/>
  <c r="R75" i="1"/>
  <c r="N75" i="1"/>
  <c r="N35" i="1"/>
  <c r="S35" i="1"/>
  <c r="K59" i="3"/>
  <c r="R59" i="3"/>
  <c r="R39" i="1"/>
  <c r="S59" i="1"/>
  <c r="K37" i="1"/>
  <c r="K63" i="1"/>
  <c r="N23" i="3"/>
  <c r="S23" i="3"/>
  <c r="R73" i="3"/>
  <c r="K73" i="3"/>
  <c r="R34" i="3"/>
  <c r="J34" i="3"/>
  <c r="R28" i="3"/>
  <c r="K28" i="3"/>
  <c r="J62" i="1"/>
  <c r="K72" i="3"/>
  <c r="S72" i="3"/>
  <c r="K67" i="3"/>
  <c r="S67" i="3"/>
  <c r="K60" i="3"/>
  <c r="S60" i="3"/>
  <c r="J51" i="3"/>
  <c r="S51" i="3"/>
  <c r="I46" i="3"/>
  <c r="S46" i="3"/>
  <c r="R49" i="3"/>
  <c r="I49" i="3"/>
  <c r="R42" i="3"/>
  <c r="J42" i="3"/>
  <c r="H31" i="3"/>
  <c r="R31" i="3"/>
  <c r="R24" i="3"/>
  <c r="N24" i="3"/>
  <c r="K63" i="3"/>
  <c r="N32" i="3"/>
  <c r="S32" i="3"/>
  <c r="G21" i="3"/>
  <c r="R53" i="3"/>
  <c r="K53" i="3"/>
  <c r="I45" i="3"/>
  <c r="R45" i="3"/>
  <c r="R39" i="3"/>
  <c r="K39" i="3"/>
  <c r="S47" i="3"/>
  <c r="I47" i="3"/>
  <c r="J37" i="3"/>
  <c r="S37" i="3"/>
  <c r="S65" i="3"/>
  <c r="K65" i="3"/>
  <c r="S56" i="3"/>
  <c r="K56" i="3"/>
  <c r="K71" i="3"/>
  <c r="R71" i="3"/>
  <c r="I44" i="3"/>
  <c r="R44" i="3"/>
  <c r="K33" i="3"/>
  <c r="R33" i="3"/>
  <c r="K62" i="3"/>
  <c r="R62" i="3"/>
  <c r="S43" i="3"/>
  <c r="K43" i="3"/>
  <c r="N25" i="3"/>
  <c r="S25" i="3"/>
  <c r="K75" i="3"/>
  <c r="R75" i="3"/>
  <c r="R30" i="3"/>
  <c r="K30" i="3"/>
  <c r="K64" i="3"/>
  <c r="S64" i="3"/>
  <c r="R68" i="3"/>
  <c r="K68" i="3"/>
  <c r="K41" i="3"/>
  <c r="R41" i="3"/>
  <c r="R36" i="3"/>
  <c r="R48" i="3"/>
  <c r="I48" i="3"/>
  <c r="R40" i="3"/>
  <c r="J40" i="3"/>
  <c r="E140" i="4"/>
  <c r="E27" i="1"/>
  <c r="F27" i="1"/>
  <c r="E41" i="1"/>
  <c r="F41" i="1"/>
  <c r="E65" i="1"/>
  <c r="F65" i="1"/>
  <c r="G65" i="1"/>
  <c r="E70" i="1"/>
  <c r="F70" i="1"/>
  <c r="G70" i="1"/>
  <c r="E66" i="4"/>
  <c r="G71" i="1"/>
  <c r="G28" i="1"/>
  <c r="G66" i="1"/>
  <c r="G73" i="1"/>
  <c r="E49" i="1"/>
  <c r="F49" i="1"/>
  <c r="G49" i="1"/>
  <c r="G41" i="1"/>
  <c r="G47" i="1"/>
  <c r="G21" i="1"/>
  <c r="E54" i="1"/>
  <c r="F54" i="1"/>
  <c r="E83" i="4"/>
  <c r="R40" i="5"/>
  <c r="G45" i="1"/>
  <c r="G50" i="1"/>
  <c r="G27" i="1"/>
  <c r="G55" i="1"/>
  <c r="G58" i="1"/>
  <c r="G54" i="1"/>
  <c r="G74" i="1"/>
  <c r="G72" i="1"/>
  <c r="E21" i="1"/>
  <c r="F21" i="1"/>
  <c r="G52" i="1"/>
  <c r="G42" i="1"/>
  <c r="E67" i="1"/>
  <c r="F67" i="1"/>
  <c r="G67" i="1"/>
  <c r="E23" i="1"/>
  <c r="F23" i="1"/>
  <c r="G23" i="1"/>
  <c r="E56" i="1"/>
  <c r="F56" i="1"/>
  <c r="G56" i="1"/>
  <c r="G31" i="1"/>
  <c r="E33" i="1"/>
  <c r="F33" i="1"/>
  <c r="G33" i="1"/>
  <c r="E147" i="4"/>
  <c r="S137" i="2"/>
  <c r="I137" i="2"/>
  <c r="S50" i="2"/>
  <c r="I50" i="2"/>
  <c r="R36" i="5"/>
  <c r="S136" i="2"/>
  <c r="I136" i="2"/>
  <c r="S86" i="2"/>
  <c r="I86" i="2"/>
  <c r="R38" i="5"/>
  <c r="G25" i="5"/>
  <c r="G27" i="5"/>
  <c r="G31" i="5"/>
  <c r="G33" i="5"/>
  <c r="G39" i="5"/>
  <c r="G41" i="5"/>
  <c r="E52" i="5"/>
  <c r="F52" i="5"/>
  <c r="G52" i="5"/>
  <c r="E63" i="5"/>
  <c r="F63" i="5" s="1"/>
  <c r="G63" i="5" s="1"/>
  <c r="G68" i="5"/>
  <c r="E75" i="5"/>
  <c r="F75" i="5"/>
  <c r="G75" i="5"/>
  <c r="E49" i="5"/>
  <c r="F49" i="5" s="1"/>
  <c r="G49" i="5" s="1"/>
  <c r="I49" i="5" s="1"/>
  <c r="G56" i="5"/>
  <c r="E61" i="5"/>
  <c r="F61" i="5"/>
  <c r="G61" i="5"/>
  <c r="E73" i="5"/>
  <c r="F73" i="5" s="1"/>
  <c r="G73" i="5" s="1"/>
  <c r="E82" i="5"/>
  <c r="F82" i="5"/>
  <c r="G82" i="5"/>
  <c r="E84" i="5"/>
  <c r="F84" i="5"/>
  <c r="G84" i="5" s="1"/>
  <c r="K84" i="5" s="1"/>
  <c r="E95" i="5"/>
  <c r="F95" i="5"/>
  <c r="G95" i="5"/>
  <c r="E112" i="5"/>
  <c r="F112" i="5"/>
  <c r="G112" i="5" s="1"/>
  <c r="E114" i="5"/>
  <c r="F114" i="5" s="1"/>
  <c r="G114" i="5" s="1"/>
  <c r="E124" i="5"/>
  <c r="F124" i="5" s="1"/>
  <c r="G124" i="5" s="1"/>
  <c r="E138" i="5"/>
  <c r="F138" i="5"/>
  <c r="G138" i="5" s="1"/>
  <c r="E148" i="5"/>
  <c r="F148" i="5"/>
  <c r="G148" i="5" s="1"/>
  <c r="G151" i="5"/>
  <c r="E161" i="5"/>
  <c r="F161" i="5"/>
  <c r="G161" i="5" s="1"/>
  <c r="I161" i="5" s="1"/>
  <c r="E170" i="5"/>
  <c r="F170" i="5"/>
  <c r="G170" i="5" s="1"/>
  <c r="I170" i="5" s="1"/>
  <c r="G173" i="5"/>
  <c r="E42" i="5"/>
  <c r="F42" i="5"/>
  <c r="G42" i="5" s="1"/>
  <c r="I42" i="5" s="1"/>
  <c r="E58" i="5"/>
  <c r="F58" i="5"/>
  <c r="G58" i="5" s="1"/>
  <c r="E78" i="5"/>
  <c r="F78" i="5" s="1"/>
  <c r="G78" i="5" s="1"/>
  <c r="I78" i="5" s="1"/>
  <c r="G86" i="5"/>
  <c r="E99" i="5"/>
  <c r="F99" i="5"/>
  <c r="G99" i="5"/>
  <c r="E117" i="5"/>
  <c r="F117" i="5" s="1"/>
  <c r="G117" i="5" s="1"/>
  <c r="S117" i="5" s="1"/>
  <c r="E143" i="5"/>
  <c r="F143" i="5"/>
  <c r="G143" i="5"/>
  <c r="K143" i="5" s="1"/>
  <c r="E174" i="5"/>
  <c r="F174" i="5" s="1"/>
  <c r="G174" i="5" s="1"/>
  <c r="E182" i="5"/>
  <c r="F182" i="5"/>
  <c r="G182" i="5"/>
  <c r="S182" i="5" s="1"/>
  <c r="E46" i="5"/>
  <c r="F46" i="5" s="1"/>
  <c r="G46" i="5" s="1"/>
  <c r="J46" i="5" s="1"/>
  <c r="G54" i="5"/>
  <c r="E62" i="5"/>
  <c r="F62" i="5"/>
  <c r="G62" i="5"/>
  <c r="R62" i="5" s="1"/>
  <c r="E72" i="5"/>
  <c r="F72" i="5"/>
  <c r="G72" i="5" s="1"/>
  <c r="G76" i="5"/>
  <c r="E83" i="5"/>
  <c r="F83" i="5" s="1"/>
  <c r="G83" i="5" s="1"/>
  <c r="I83" i="5" s="1"/>
  <c r="G89" i="5"/>
  <c r="R89" i="5" s="1"/>
  <c r="E94" i="5"/>
  <c r="F94" i="5"/>
  <c r="G94" i="5" s="1"/>
  <c r="R94" i="5" s="1"/>
  <c r="E98" i="5"/>
  <c r="F98" i="5" s="1"/>
  <c r="G98" i="5" s="1"/>
  <c r="R98" i="5" s="1"/>
  <c r="G103" i="5"/>
  <c r="G107" i="5"/>
  <c r="E113" i="5"/>
  <c r="F113" i="5"/>
  <c r="G113" i="5" s="1"/>
  <c r="E123" i="5"/>
  <c r="F123" i="5" s="1"/>
  <c r="G123" i="5" s="1"/>
  <c r="I123" i="5" s="1"/>
  <c r="E125" i="5"/>
  <c r="F125" i="5" s="1"/>
  <c r="G125" i="5"/>
  <c r="I125" i="5" s="1"/>
  <c r="E144" i="5"/>
  <c r="F144" i="5" s="1"/>
  <c r="G144" i="5" s="1"/>
  <c r="E153" i="5"/>
  <c r="F153" i="5" s="1"/>
  <c r="G153" i="5"/>
  <c r="R153" i="5" s="1"/>
  <c r="E166" i="5"/>
  <c r="F166" i="5" s="1"/>
  <c r="G166" i="5" s="1"/>
  <c r="G168" i="5"/>
  <c r="E184" i="5"/>
  <c r="F184" i="5" s="1"/>
  <c r="G184" i="5"/>
  <c r="R184" i="5" s="1"/>
  <c r="E48" i="5"/>
  <c r="F48" i="5" s="1"/>
  <c r="G48" i="5" s="1"/>
  <c r="I48" i="5" s="1"/>
  <c r="G53" i="5"/>
  <c r="G70" i="5"/>
  <c r="E90" i="5"/>
  <c r="F90" i="5"/>
  <c r="G90" i="5" s="1"/>
  <c r="E106" i="5"/>
  <c r="F106" i="5" s="1"/>
  <c r="G106" i="5" s="1"/>
  <c r="G110" i="5"/>
  <c r="S110" i="5" s="1"/>
  <c r="E127" i="5"/>
  <c r="F127" i="5"/>
  <c r="G127" i="5" s="1"/>
  <c r="K127" i="5" s="1"/>
  <c r="E159" i="5"/>
  <c r="F159" i="5" s="1"/>
  <c r="G159" i="5" s="1"/>
  <c r="G165" i="5"/>
  <c r="E178" i="5"/>
  <c r="F178" i="5"/>
  <c r="G178" i="5" s="1"/>
  <c r="I178" i="5" s="1"/>
  <c r="E191" i="5"/>
  <c r="F191" i="5" s="1"/>
  <c r="G191" i="5" s="1"/>
  <c r="S191" i="5" s="1"/>
  <c r="E29" i="5"/>
  <c r="F29" i="5" s="1"/>
  <c r="G29" i="5"/>
  <c r="R29" i="5" s="1"/>
  <c r="E26" i="5"/>
  <c r="F26" i="5"/>
  <c r="I59" i="2"/>
  <c r="I44" i="2"/>
  <c r="E87" i="5"/>
  <c r="F87" i="5" s="1"/>
  <c r="G87" i="5"/>
  <c r="E60" i="5"/>
  <c r="F60" i="5"/>
  <c r="G60" i="5" s="1"/>
  <c r="J60" i="5" s="1"/>
  <c r="G50" i="5"/>
  <c r="S50" i="5" s="1"/>
  <c r="E45" i="5"/>
  <c r="F45" i="5" s="1"/>
  <c r="G45" i="5" s="1"/>
  <c r="E183" i="5"/>
  <c r="F183" i="5" s="1"/>
  <c r="G183" i="5"/>
  <c r="K183" i="5" s="1"/>
  <c r="E149" i="5"/>
  <c r="F149" i="5"/>
  <c r="G149" i="5"/>
  <c r="G145" i="5"/>
  <c r="E141" i="5"/>
  <c r="F141" i="5" s="1"/>
  <c r="G141" i="5" s="1"/>
  <c r="R141" i="5" s="1"/>
  <c r="E120" i="5"/>
  <c r="F120" i="5" s="1"/>
  <c r="G120" i="5" s="1"/>
  <c r="I120" i="5" s="1"/>
  <c r="E115" i="5"/>
  <c r="F115" i="5"/>
  <c r="G115" i="5" s="1"/>
  <c r="K115" i="5" s="1"/>
  <c r="E104" i="5"/>
  <c r="F104" i="5" s="1"/>
  <c r="G104" i="5"/>
  <c r="R104" i="5" s="1"/>
  <c r="E93" i="5"/>
  <c r="F93" i="5" s="1"/>
  <c r="G93" i="5" s="1"/>
  <c r="G85" i="5"/>
  <c r="E67" i="5"/>
  <c r="F67" i="5" s="1"/>
  <c r="G67" i="5" s="1"/>
  <c r="E57" i="5"/>
  <c r="F57" i="5" s="1"/>
  <c r="G57" i="5" s="1"/>
  <c r="E51" i="5"/>
  <c r="F51" i="5" s="1"/>
  <c r="G51" i="5" s="1"/>
  <c r="E35" i="5"/>
  <c r="F35" i="5"/>
  <c r="G35" i="5" s="1"/>
  <c r="R35" i="5" s="1"/>
  <c r="E32" i="5"/>
  <c r="F32" i="5"/>
  <c r="G32" i="5"/>
  <c r="R32" i="5" s="1"/>
  <c r="G28" i="5"/>
  <c r="E167" i="2"/>
  <c r="F167" i="2"/>
  <c r="E164" i="2"/>
  <c r="F164" i="2"/>
  <c r="E162" i="2"/>
  <c r="F162" i="2"/>
  <c r="G162" i="2"/>
  <c r="E156" i="2"/>
  <c r="F156" i="2"/>
  <c r="E154" i="2"/>
  <c r="F154" i="2"/>
  <c r="E152" i="2"/>
  <c r="F152" i="2"/>
  <c r="G152" i="2"/>
  <c r="E149" i="2"/>
  <c r="F149" i="2"/>
  <c r="E147" i="2"/>
  <c r="F147" i="2"/>
  <c r="E145" i="2"/>
  <c r="F145" i="2"/>
  <c r="E142" i="2"/>
  <c r="F142" i="2"/>
  <c r="E140" i="2"/>
  <c r="F140" i="2"/>
  <c r="G140" i="2"/>
  <c r="E196" i="2"/>
  <c r="F196" i="2"/>
  <c r="G196" i="2"/>
  <c r="E189" i="2"/>
  <c r="F189" i="2"/>
  <c r="G189" i="2"/>
  <c r="G180" i="2"/>
  <c r="G176" i="2"/>
  <c r="G157" i="2"/>
  <c r="G187" i="2"/>
  <c r="E180" i="2"/>
  <c r="F180" i="2"/>
  <c r="E176" i="2"/>
  <c r="F176" i="2"/>
  <c r="E165" i="2"/>
  <c r="F165" i="2"/>
  <c r="G165" i="2"/>
  <c r="E157" i="2"/>
  <c r="F157" i="2"/>
  <c r="G173" i="2"/>
  <c r="G163" i="2"/>
  <c r="G155" i="2"/>
  <c r="G151" i="2"/>
  <c r="G141" i="2"/>
  <c r="E199" i="2"/>
  <c r="F199" i="2"/>
  <c r="G199" i="2"/>
  <c r="E195" i="2"/>
  <c r="F195" i="2"/>
  <c r="G195" i="2"/>
  <c r="E187" i="2"/>
  <c r="F187" i="2"/>
  <c r="E194" i="2"/>
  <c r="F194" i="2"/>
  <c r="G194" i="2"/>
  <c r="E190" i="2"/>
  <c r="F190" i="2"/>
  <c r="G190" i="2"/>
  <c r="E186" i="2"/>
  <c r="F186" i="2"/>
  <c r="G186" i="2"/>
  <c r="E184" i="2"/>
  <c r="E201" i="2"/>
  <c r="F201" i="2"/>
  <c r="G201" i="2"/>
  <c r="G179" i="2"/>
  <c r="G175" i="2"/>
  <c r="G160" i="2"/>
  <c r="G150" i="2"/>
  <c r="G192" i="2"/>
  <c r="G182" i="2"/>
  <c r="E170" i="2"/>
  <c r="F170" i="2"/>
  <c r="G170" i="2"/>
  <c r="E168" i="2"/>
  <c r="F168" i="2"/>
  <c r="G168" i="2"/>
  <c r="E166" i="2"/>
  <c r="F166" i="2"/>
  <c r="G166" i="2"/>
  <c r="E163" i="2"/>
  <c r="F163" i="2"/>
  <c r="E161" i="2"/>
  <c r="F161" i="2"/>
  <c r="G161" i="2"/>
  <c r="E155" i="2"/>
  <c r="F155" i="2"/>
  <c r="E153" i="2"/>
  <c r="F153" i="2"/>
  <c r="G153" i="2"/>
  <c r="E151" i="2"/>
  <c r="F151" i="2"/>
  <c r="E148" i="2"/>
  <c r="E146" i="2"/>
  <c r="F146" i="2"/>
  <c r="G146" i="2"/>
  <c r="E144" i="2"/>
  <c r="F144" i="2"/>
  <c r="G144" i="2"/>
  <c r="E141" i="2"/>
  <c r="F141" i="2"/>
  <c r="E198" i="2"/>
  <c r="F198" i="2"/>
  <c r="G198" i="2"/>
  <c r="E192" i="2"/>
  <c r="F192" i="2"/>
  <c r="E182" i="2"/>
  <c r="F182" i="2"/>
  <c r="G191" i="2"/>
  <c r="G181" i="2"/>
  <c r="G200" i="2"/>
  <c r="E178" i="2"/>
  <c r="F178" i="2"/>
  <c r="G178" i="2"/>
  <c r="E174" i="2"/>
  <c r="F174" i="2"/>
  <c r="G174" i="2"/>
  <c r="E159" i="2"/>
  <c r="E143" i="2"/>
  <c r="F143" i="2"/>
  <c r="G143" i="2"/>
  <c r="G171" i="2"/>
  <c r="G169" i="2"/>
  <c r="G167" i="2"/>
  <c r="G164" i="2"/>
  <c r="G156" i="2"/>
  <c r="G154" i="2"/>
  <c r="G149" i="2"/>
  <c r="G147" i="2"/>
  <c r="G145" i="2"/>
  <c r="G142" i="2"/>
  <c r="E197" i="2"/>
  <c r="F197" i="2"/>
  <c r="G197" i="2"/>
  <c r="E191" i="2"/>
  <c r="F191" i="2"/>
  <c r="E181" i="2"/>
  <c r="F181" i="2"/>
  <c r="E193" i="2"/>
  <c r="F193" i="2"/>
  <c r="G193" i="2"/>
  <c r="E188" i="2"/>
  <c r="F188" i="2"/>
  <c r="G188" i="2"/>
  <c r="E185" i="2"/>
  <c r="F185" i="2"/>
  <c r="G185" i="2"/>
  <c r="E183" i="2"/>
  <c r="F183" i="2"/>
  <c r="G183" i="2"/>
  <c r="R183" i="2"/>
  <c r="K183" i="2"/>
  <c r="R153" i="2"/>
  <c r="I153" i="2"/>
  <c r="I29" i="5"/>
  <c r="R185" i="2"/>
  <c r="K185" i="2"/>
  <c r="S143" i="2"/>
  <c r="K143" i="2"/>
  <c r="R194" i="2"/>
  <c r="K194" i="2"/>
  <c r="R152" i="2"/>
  <c r="K152" i="2"/>
  <c r="I35" i="5"/>
  <c r="R188" i="2"/>
  <c r="K188" i="2"/>
  <c r="S198" i="2"/>
  <c r="K198" i="2"/>
  <c r="R161" i="2"/>
  <c r="I161" i="2"/>
  <c r="R120" i="5"/>
  <c r="R193" i="2"/>
  <c r="K193" i="2"/>
  <c r="S174" i="2"/>
  <c r="I174" i="2"/>
  <c r="R195" i="2"/>
  <c r="K195" i="2"/>
  <c r="S165" i="2"/>
  <c r="K165" i="2"/>
  <c r="K65" i="1"/>
  <c r="R65" i="1"/>
  <c r="R190" i="2"/>
  <c r="K190" i="2"/>
  <c r="K104" i="5"/>
  <c r="S178" i="2"/>
  <c r="I178" i="2"/>
  <c r="R144" i="2"/>
  <c r="K144" i="2"/>
  <c r="R166" i="2"/>
  <c r="I166" i="2"/>
  <c r="S199" i="2"/>
  <c r="K199" i="2"/>
  <c r="R140" i="2"/>
  <c r="I140" i="2"/>
  <c r="R162" i="2"/>
  <c r="K162" i="2"/>
  <c r="R146" i="2"/>
  <c r="K146" i="2"/>
  <c r="R168" i="2"/>
  <c r="I168" i="2"/>
  <c r="R201" i="2"/>
  <c r="K201" i="2"/>
  <c r="R197" i="2"/>
  <c r="K197" i="2"/>
  <c r="R170" i="2"/>
  <c r="I170" i="2"/>
  <c r="R186" i="2"/>
  <c r="K186" i="2"/>
  <c r="R151" i="2"/>
  <c r="K151" i="2"/>
  <c r="I22" i="5"/>
  <c r="S143" i="5"/>
  <c r="S160" i="2"/>
  <c r="K160" i="2"/>
  <c r="S189" i="2"/>
  <c r="K189" i="2"/>
  <c r="I32" i="5"/>
  <c r="G26" i="5"/>
  <c r="K187" i="5"/>
  <c r="K134" i="5"/>
  <c r="J54" i="5"/>
  <c r="R54" i="5"/>
  <c r="I122" i="5"/>
  <c r="S42" i="5"/>
  <c r="I138" i="5"/>
  <c r="R138" i="5"/>
  <c r="R92" i="5"/>
  <c r="R56" i="5"/>
  <c r="J56" i="5"/>
  <c r="R41" i="5"/>
  <c r="I41" i="5"/>
  <c r="R25" i="5"/>
  <c r="I25" i="5"/>
  <c r="E78" i="4"/>
  <c r="R50" i="1"/>
  <c r="I50" i="1"/>
  <c r="H71" i="1"/>
  <c r="R71" i="1"/>
  <c r="E152" i="4"/>
  <c r="E141" i="4"/>
  <c r="E68" i="4"/>
  <c r="S157" i="2"/>
  <c r="I157" i="2"/>
  <c r="R196" i="2"/>
  <c r="K196" i="2"/>
  <c r="K110" i="5"/>
  <c r="K184" i="5"/>
  <c r="I89" i="5"/>
  <c r="R46" i="5"/>
  <c r="K117" i="5"/>
  <c r="K173" i="5"/>
  <c r="R173" i="5"/>
  <c r="R88" i="5"/>
  <c r="R49" i="5"/>
  <c r="R39" i="5"/>
  <c r="I39" i="5"/>
  <c r="I23" i="5"/>
  <c r="R33" i="1"/>
  <c r="K33" i="1"/>
  <c r="R72" i="1"/>
  <c r="N72" i="1"/>
  <c r="R45" i="1"/>
  <c r="K45" i="1"/>
  <c r="C12" i="1"/>
  <c r="C16" i="1"/>
  <c r="D18" i="1"/>
  <c r="C11" i="1"/>
  <c r="K21" i="1"/>
  <c r="R21" i="1"/>
  <c r="E139" i="4"/>
  <c r="E80" i="4"/>
  <c r="E75" i="4"/>
  <c r="E142" i="4"/>
  <c r="R156" i="2"/>
  <c r="K156" i="2"/>
  <c r="S150" i="2"/>
  <c r="K150" i="2"/>
  <c r="R28" i="5"/>
  <c r="I28" i="5"/>
  <c r="H62" i="5"/>
  <c r="R61" i="5"/>
  <c r="J61" i="5"/>
  <c r="R27" i="1"/>
  <c r="K27" i="1"/>
  <c r="S180" i="2"/>
  <c r="K180" i="2"/>
  <c r="I50" i="5"/>
  <c r="K191" i="5"/>
  <c r="K106" i="5"/>
  <c r="S106" i="5"/>
  <c r="I168" i="5"/>
  <c r="R168" i="5"/>
  <c r="R123" i="5"/>
  <c r="R83" i="5"/>
  <c r="K188" i="5"/>
  <c r="S188" i="5"/>
  <c r="S102" i="5"/>
  <c r="R170" i="5"/>
  <c r="R84" i="5"/>
  <c r="R81" i="5"/>
  <c r="K81" i="5"/>
  <c r="I37" i="5"/>
  <c r="E143" i="4"/>
  <c r="S31" i="1"/>
  <c r="N31" i="1"/>
  <c r="J74" i="1"/>
  <c r="R74" i="1"/>
  <c r="K47" i="1"/>
  <c r="S47" i="1"/>
  <c r="E65" i="4"/>
  <c r="E153" i="4"/>
  <c r="E81" i="4"/>
  <c r="E72" i="4"/>
  <c r="K200" i="2"/>
  <c r="R200" i="2"/>
  <c r="I166" i="5"/>
  <c r="R166" i="5"/>
  <c r="K119" i="5"/>
  <c r="I79" i="5"/>
  <c r="R79" i="5"/>
  <c r="K182" i="5"/>
  <c r="K99" i="5"/>
  <c r="S99" i="5"/>
  <c r="R163" i="5"/>
  <c r="I116" i="5"/>
  <c r="R116" i="5"/>
  <c r="R82" i="5"/>
  <c r="I82" i="5"/>
  <c r="K75" i="5"/>
  <c r="R75" i="5"/>
  <c r="I30" i="5"/>
  <c r="E150" i="4"/>
  <c r="R56" i="1"/>
  <c r="I56" i="1"/>
  <c r="R54" i="1"/>
  <c r="J54" i="1"/>
  <c r="S41" i="1"/>
  <c r="K41" i="1"/>
  <c r="E70" i="4"/>
  <c r="E62" i="4"/>
  <c r="E76" i="4"/>
  <c r="R19" i="3"/>
  <c r="C12" i="3"/>
  <c r="C16" i="3"/>
  <c r="D18" i="3"/>
  <c r="R173" i="2"/>
  <c r="K173" i="2"/>
  <c r="K164" i="5"/>
  <c r="R164" i="5"/>
  <c r="K98" i="5"/>
  <c r="R95" i="5"/>
  <c r="K95" i="5"/>
  <c r="R27" i="5"/>
  <c r="I27" i="5"/>
  <c r="R28" i="1"/>
  <c r="K28" i="1"/>
  <c r="R145" i="2"/>
  <c r="K145" i="2"/>
  <c r="S179" i="2"/>
  <c r="K179" i="2"/>
  <c r="R147" i="2"/>
  <c r="K147" i="2"/>
  <c r="S191" i="2"/>
  <c r="I191" i="2"/>
  <c r="F148" i="2"/>
  <c r="G148" i="2"/>
  <c r="E67" i="4"/>
  <c r="R141" i="2"/>
  <c r="K141" i="2"/>
  <c r="K96" i="5"/>
  <c r="S96" i="5"/>
  <c r="R171" i="2"/>
  <c r="K171" i="2"/>
  <c r="S182" i="2"/>
  <c r="K182" i="2"/>
  <c r="F184" i="2"/>
  <c r="G184" i="2"/>
  <c r="E79" i="4"/>
  <c r="S187" i="2"/>
  <c r="K187" i="2"/>
  <c r="K145" i="5"/>
  <c r="R145" i="5"/>
  <c r="S87" i="5"/>
  <c r="K87" i="5"/>
  <c r="S178" i="5"/>
  <c r="I90" i="5"/>
  <c r="S90" i="5"/>
  <c r="I155" i="5"/>
  <c r="R113" i="5"/>
  <c r="K113" i="5"/>
  <c r="R76" i="5"/>
  <c r="I76" i="5"/>
  <c r="I176" i="5"/>
  <c r="S176" i="5"/>
  <c r="I86" i="5"/>
  <c r="S86" i="5"/>
  <c r="R114" i="5"/>
  <c r="K114" i="5"/>
  <c r="R77" i="5"/>
  <c r="I77" i="5"/>
  <c r="R68" i="5"/>
  <c r="J68" i="5"/>
  <c r="R33" i="5"/>
  <c r="I33" i="5"/>
  <c r="E77" i="4"/>
  <c r="N23" i="1"/>
  <c r="S23" i="1"/>
  <c r="E64" i="4"/>
  <c r="R49" i="1"/>
  <c r="I49" i="1"/>
  <c r="E145" i="4"/>
  <c r="E71" i="4"/>
  <c r="I93" i="5"/>
  <c r="R93" i="5"/>
  <c r="K144" i="5"/>
  <c r="R144" i="5"/>
  <c r="I45" i="5"/>
  <c r="S45" i="5"/>
  <c r="R52" i="5"/>
  <c r="J52" i="5"/>
  <c r="R52" i="1"/>
  <c r="K52" i="1"/>
  <c r="R142" i="2"/>
  <c r="I142" i="2"/>
  <c r="S175" i="2"/>
  <c r="K175" i="2"/>
  <c r="S181" i="2"/>
  <c r="K181" i="2"/>
  <c r="R163" i="2"/>
  <c r="I163" i="2"/>
  <c r="R57" i="5"/>
  <c r="I57" i="5"/>
  <c r="K180" i="5"/>
  <c r="S180" i="5"/>
  <c r="R149" i="2"/>
  <c r="K149" i="2"/>
  <c r="S192" i="2"/>
  <c r="K192" i="2"/>
  <c r="R72" i="5"/>
  <c r="I72" i="5"/>
  <c r="K149" i="5"/>
  <c r="R149" i="5"/>
  <c r="K165" i="5"/>
  <c r="S165" i="5"/>
  <c r="J70" i="5"/>
  <c r="S70" i="5"/>
  <c r="K107" i="5"/>
  <c r="R107" i="5"/>
  <c r="I174" i="5"/>
  <c r="S174" i="5"/>
  <c r="K151" i="5"/>
  <c r="R151" i="5"/>
  <c r="R112" i="5"/>
  <c r="K112" i="5"/>
  <c r="R73" i="5"/>
  <c r="I73" i="5"/>
  <c r="R63" i="5"/>
  <c r="I63" i="5"/>
  <c r="R31" i="5"/>
  <c r="I31" i="5"/>
  <c r="E82" i="4"/>
  <c r="K67" i="1"/>
  <c r="R67" i="1"/>
  <c r="R58" i="1"/>
  <c r="K58" i="1"/>
  <c r="E148" i="4"/>
  <c r="R73" i="1"/>
  <c r="K73" i="1"/>
  <c r="E149" i="4"/>
  <c r="E146" i="4"/>
  <c r="C11" i="3"/>
  <c r="I137" i="5"/>
  <c r="S137" i="5"/>
  <c r="R164" i="2"/>
  <c r="K164" i="2"/>
  <c r="R155" i="2"/>
  <c r="I155" i="2"/>
  <c r="S176" i="2"/>
  <c r="I176" i="2"/>
  <c r="R167" i="2"/>
  <c r="K167" i="2"/>
  <c r="R169" i="2"/>
  <c r="K169" i="2"/>
  <c r="R154" i="2"/>
  <c r="K154" i="2"/>
  <c r="F159" i="2"/>
  <c r="G159" i="2"/>
  <c r="E144" i="4"/>
  <c r="R85" i="5"/>
  <c r="K85" i="5"/>
  <c r="I159" i="5"/>
  <c r="S159" i="5"/>
  <c r="S53" i="5"/>
  <c r="J53" i="5"/>
  <c r="K146" i="5"/>
  <c r="R146" i="5"/>
  <c r="R103" i="5"/>
  <c r="K103" i="5"/>
  <c r="I157" i="5"/>
  <c r="S157" i="5"/>
  <c r="S58" i="5"/>
  <c r="I58" i="5"/>
  <c r="K148" i="5"/>
  <c r="R148" i="5"/>
  <c r="J66" i="5"/>
  <c r="R66" i="5"/>
  <c r="R59" i="5"/>
  <c r="I59" i="5"/>
  <c r="E63" i="4"/>
  <c r="S42" i="1"/>
  <c r="J42" i="1"/>
  <c r="K55" i="1"/>
  <c r="S55" i="1"/>
  <c r="E151" i="4"/>
  <c r="R66" i="1"/>
  <c r="K66" i="1"/>
  <c r="E84" i="4"/>
  <c r="R70" i="1"/>
  <c r="K70" i="1"/>
  <c r="N21" i="3"/>
  <c r="S21" i="3"/>
  <c r="R184" i="2"/>
  <c r="K184" i="2"/>
  <c r="S159" i="2"/>
  <c r="S19" i="2"/>
  <c r="E19" i="2" s="1"/>
  <c r="I159" i="2"/>
  <c r="R148" i="2"/>
  <c r="K148" i="2"/>
  <c r="D11" i="3"/>
  <c r="S19" i="3"/>
  <c r="D12" i="3"/>
  <c r="D16" i="3"/>
  <c r="D19" i="3"/>
  <c r="O50" i="3"/>
  <c r="O61" i="3"/>
  <c r="O52" i="3"/>
  <c r="O37" i="3"/>
  <c r="O25" i="3"/>
  <c r="O28" i="3"/>
  <c r="O58" i="3"/>
  <c r="O43" i="3"/>
  <c r="O40" i="3"/>
  <c r="O35" i="3"/>
  <c r="O75" i="3"/>
  <c r="O45" i="3"/>
  <c r="O59" i="3"/>
  <c r="O76" i="3"/>
  <c r="O41" i="3"/>
  <c r="O71" i="3"/>
  <c r="O31" i="3"/>
  <c r="O47" i="3"/>
  <c r="O32" i="3"/>
  <c r="O66" i="3"/>
  <c r="O29" i="3"/>
  <c r="O27" i="3"/>
  <c r="O77" i="3"/>
  <c r="O70" i="3"/>
  <c r="O55" i="3"/>
  <c r="O34" i="3"/>
  <c r="O69" i="3"/>
  <c r="O46" i="3"/>
  <c r="O39" i="3"/>
  <c r="O42" i="3"/>
  <c r="O38" i="3"/>
  <c r="O74" i="3"/>
  <c r="O54" i="3"/>
  <c r="O60" i="3"/>
  <c r="O30" i="3"/>
  <c r="O53" i="3"/>
  <c r="O62" i="3"/>
  <c r="O23" i="3"/>
  <c r="O51" i="3"/>
  <c r="O44" i="3"/>
  <c r="O26" i="3"/>
  <c r="O21" i="3"/>
  <c r="O72" i="3"/>
  <c r="O56" i="3"/>
  <c r="O22" i="3"/>
  <c r="O65" i="3"/>
  <c r="O48" i="3"/>
  <c r="O67" i="3"/>
  <c r="O68" i="3"/>
  <c r="O63" i="3"/>
  <c r="O24" i="3"/>
  <c r="O64" i="3"/>
  <c r="O49" i="3"/>
  <c r="O36" i="3"/>
  <c r="O33" i="3"/>
  <c r="O57" i="3"/>
  <c r="O73" i="3"/>
  <c r="O31" i="1"/>
  <c r="O49" i="1"/>
  <c r="O76" i="1"/>
  <c r="O36" i="1"/>
  <c r="O27" i="1"/>
  <c r="O68" i="1"/>
  <c r="O70" i="1"/>
  <c r="O73" i="1"/>
  <c r="O44" i="1"/>
  <c r="O42" i="1"/>
  <c r="O56" i="1"/>
  <c r="O65" i="1"/>
  <c r="O75" i="1"/>
  <c r="O37" i="1"/>
  <c r="O67" i="1"/>
  <c r="O24" i="1"/>
  <c r="O47" i="1"/>
  <c r="O61" i="1"/>
  <c r="O41" i="1"/>
  <c r="O40" i="1"/>
  <c r="O64" i="1"/>
  <c r="O58" i="1"/>
  <c r="O48" i="1"/>
  <c r="O25" i="1"/>
  <c r="O51" i="1"/>
  <c r="O46" i="1"/>
  <c r="O54" i="1"/>
  <c r="O30" i="1"/>
  <c r="O23" i="1"/>
  <c r="O38" i="1"/>
  <c r="O45" i="1"/>
  <c r="O69" i="1"/>
  <c r="O62" i="1"/>
  <c r="O71" i="1"/>
  <c r="O35" i="1"/>
  <c r="O26" i="1"/>
  <c r="O39" i="1"/>
  <c r="O66" i="1"/>
  <c r="O22" i="1"/>
  <c r="O29" i="1"/>
  <c r="O33" i="1"/>
  <c r="O77" i="1"/>
  <c r="O43" i="1"/>
  <c r="O52" i="1"/>
  <c r="O50" i="1"/>
  <c r="O34" i="1"/>
  <c r="O59" i="1"/>
  <c r="O32" i="1"/>
  <c r="O74" i="1"/>
  <c r="O55" i="1"/>
  <c r="O63" i="1"/>
  <c r="O28" i="1"/>
  <c r="O21" i="1"/>
  <c r="O53" i="1"/>
  <c r="O72" i="1"/>
  <c r="O60" i="1"/>
  <c r="O57" i="1"/>
  <c r="R26" i="5"/>
  <c r="I26" i="5"/>
  <c r="P44" i="3"/>
  <c r="P45" i="3"/>
  <c r="P22" i="3"/>
  <c r="P30" i="3"/>
  <c r="P38" i="3"/>
  <c r="P46" i="3"/>
  <c r="P54" i="3"/>
  <c r="P62" i="3"/>
  <c r="P70" i="3"/>
  <c r="P25" i="3"/>
  <c r="P49" i="3"/>
  <c r="P73" i="3"/>
  <c r="P60" i="3"/>
  <c r="P61" i="3"/>
  <c r="P23" i="3"/>
  <c r="P31" i="3"/>
  <c r="P39" i="3"/>
  <c r="P47" i="3"/>
  <c r="P55" i="3"/>
  <c r="P63" i="3"/>
  <c r="P71" i="3"/>
  <c r="P24" i="3"/>
  <c r="P40" i="3"/>
  <c r="P56" i="3"/>
  <c r="P72" i="3"/>
  <c r="P41" i="3"/>
  <c r="P28" i="3"/>
  <c r="P68" i="3"/>
  <c r="P21" i="3"/>
  <c r="P32" i="3"/>
  <c r="P48" i="3"/>
  <c r="P64" i="3"/>
  <c r="P33" i="3"/>
  <c r="P65" i="3"/>
  <c r="P36" i="3"/>
  <c r="P29" i="3"/>
  <c r="P57" i="3"/>
  <c r="P37" i="3"/>
  <c r="P77" i="3"/>
  <c r="P26" i="3"/>
  <c r="P34" i="3"/>
  <c r="P42" i="3"/>
  <c r="P50" i="3"/>
  <c r="P58" i="3"/>
  <c r="P66" i="3"/>
  <c r="P74" i="3"/>
  <c r="P52" i="3"/>
  <c r="P53" i="3"/>
  <c r="P27" i="3"/>
  <c r="P35" i="3"/>
  <c r="P43" i="3"/>
  <c r="P51" i="3"/>
  <c r="P59" i="3"/>
  <c r="P67" i="3"/>
  <c r="P75" i="3"/>
  <c r="P76" i="3"/>
  <c r="P69" i="3"/>
  <c r="D11" i="2"/>
  <c r="D12" i="2"/>
  <c r="R51" i="5" l="1"/>
  <c r="I51" i="5"/>
  <c r="R124" i="5"/>
  <c r="K124" i="5"/>
  <c r="R67" i="5"/>
  <c r="J67" i="5"/>
  <c r="K181" i="5"/>
  <c r="S181" i="5"/>
  <c r="I139" i="5"/>
  <c r="S139" i="5"/>
  <c r="I131" i="5"/>
  <c r="S131" i="5"/>
  <c r="K111" i="5"/>
  <c r="S111" i="5"/>
  <c r="I91" i="5"/>
  <c r="S91" i="5"/>
  <c r="J55" i="5"/>
  <c r="S55" i="5"/>
  <c r="K189" i="5"/>
  <c r="R189" i="5"/>
  <c r="K156" i="5"/>
  <c r="R156" i="5"/>
  <c r="K121" i="5"/>
  <c r="R121" i="5"/>
  <c r="R69" i="5"/>
  <c r="J69" i="5"/>
  <c r="S172" i="5"/>
  <c r="R115" i="5"/>
  <c r="S127" i="5"/>
  <c r="I153" i="5"/>
  <c r="K179" i="5"/>
  <c r="S179" i="5"/>
  <c r="K160" i="5"/>
  <c r="S160" i="5"/>
  <c r="I136" i="5"/>
  <c r="S136" i="5"/>
  <c r="K109" i="5"/>
  <c r="S109" i="5"/>
  <c r="K185" i="5"/>
  <c r="R185" i="5"/>
  <c r="K154" i="5"/>
  <c r="R154" i="5"/>
  <c r="I100" i="5"/>
  <c r="R100" i="5"/>
  <c r="K105" i="5"/>
  <c r="S105" i="5"/>
  <c r="K167" i="5"/>
  <c r="R167" i="5"/>
  <c r="I142" i="5"/>
  <c r="R142" i="5"/>
  <c r="R44" i="5"/>
  <c r="I44" i="5"/>
  <c r="S78" i="5"/>
  <c r="R161" i="5"/>
  <c r="R183" i="5"/>
  <c r="I190" i="5"/>
  <c r="S190" i="5"/>
  <c r="K177" i="5"/>
  <c r="S177" i="5"/>
  <c r="K158" i="5"/>
  <c r="S158" i="5"/>
  <c r="I71" i="5"/>
  <c r="S71" i="5"/>
  <c r="K152" i="5"/>
  <c r="R152" i="5"/>
  <c r="I140" i="5"/>
  <c r="R140" i="5"/>
  <c r="R64" i="5"/>
  <c r="I64" i="5"/>
  <c r="K141" i="5"/>
  <c r="K126" i="5"/>
  <c r="S126" i="5"/>
  <c r="K101" i="5"/>
  <c r="S101" i="5"/>
  <c r="K135" i="5"/>
  <c r="R135" i="5"/>
  <c r="I24" i="5"/>
  <c r="R24" i="5"/>
  <c r="R125" i="5"/>
  <c r="S48" i="5"/>
  <c r="K94" i="5"/>
  <c r="K186" i="5"/>
  <c r="S186" i="5"/>
  <c r="K175" i="5"/>
  <c r="S175" i="5"/>
  <c r="K150" i="5"/>
  <c r="S150" i="5"/>
  <c r="K97" i="5"/>
  <c r="S97" i="5"/>
  <c r="J43" i="5"/>
  <c r="S43" i="5"/>
  <c r="K171" i="5"/>
  <c r="R171" i="5"/>
  <c r="K162" i="5"/>
  <c r="R162" i="5"/>
  <c r="K147" i="5"/>
  <c r="R147" i="5"/>
  <c r="R74" i="5"/>
  <c r="K74" i="5"/>
  <c r="I118" i="5"/>
  <c r="S118" i="5"/>
  <c r="J65" i="5"/>
  <c r="S65" i="5"/>
  <c r="K169" i="5"/>
  <c r="R169" i="5"/>
  <c r="K128" i="5"/>
  <c r="R128" i="5"/>
  <c r="G198" i="5"/>
  <c r="G196" i="5"/>
  <c r="G194" i="5"/>
  <c r="E200" i="5"/>
  <c r="F200" i="5" s="1"/>
  <c r="G200" i="5" s="1"/>
  <c r="E198" i="5"/>
  <c r="F198" i="5" s="1"/>
  <c r="E196" i="5"/>
  <c r="F196" i="5" s="1"/>
  <c r="E194" i="5"/>
  <c r="F194" i="5" s="1"/>
  <c r="E192" i="5"/>
  <c r="F192" i="5" s="1"/>
  <c r="G192" i="5" s="1"/>
  <c r="E203" i="5"/>
  <c r="F203" i="5" s="1"/>
  <c r="G203" i="5" s="1"/>
  <c r="K203" i="5" s="1"/>
  <c r="E21" i="5"/>
  <c r="F21" i="5" s="1"/>
  <c r="G21" i="5" s="1"/>
  <c r="E202" i="5"/>
  <c r="F202" i="5" s="1"/>
  <c r="G202" i="5" s="1"/>
  <c r="E199" i="5"/>
  <c r="F199" i="5" s="1"/>
  <c r="G199" i="5" s="1"/>
  <c r="E197" i="5"/>
  <c r="F197" i="5" s="1"/>
  <c r="G197" i="5" s="1"/>
  <c r="E195" i="5"/>
  <c r="F195" i="5" s="1"/>
  <c r="G195" i="5" s="1"/>
  <c r="E193" i="5"/>
  <c r="F193" i="5" s="1"/>
  <c r="G193" i="5" s="1"/>
  <c r="K202" i="5"/>
  <c r="R202" i="5"/>
  <c r="K201" i="5"/>
  <c r="S201" i="5"/>
  <c r="P202" i="2"/>
  <c r="P203" i="2"/>
  <c r="P204" i="2"/>
  <c r="K204" i="2"/>
  <c r="R204" i="2"/>
  <c r="R203" i="2"/>
  <c r="K203" i="2"/>
  <c r="S202" i="2"/>
  <c r="K202" i="2"/>
  <c r="D16" i="2"/>
  <c r="D19" i="2" s="1"/>
  <c r="P197" i="2"/>
  <c r="P50" i="2"/>
  <c r="P111" i="2"/>
  <c r="P195" i="2"/>
  <c r="P72" i="2"/>
  <c r="P186" i="2"/>
  <c r="P122" i="2"/>
  <c r="P188" i="2"/>
  <c r="P174" i="2"/>
  <c r="P97" i="2"/>
  <c r="P152" i="2"/>
  <c r="P109" i="2"/>
  <c r="P169" i="2"/>
  <c r="P96" i="2"/>
  <c r="P54" i="2"/>
  <c r="P200" i="2"/>
  <c r="P183" i="2"/>
  <c r="P45" i="2"/>
  <c r="D15" i="2"/>
  <c r="C19" i="2" s="1"/>
  <c r="P153" i="2"/>
  <c r="P86" i="2"/>
  <c r="P34" i="2"/>
  <c r="P187" i="2"/>
  <c r="P66" i="2"/>
  <c r="P136" i="2"/>
  <c r="P196" i="2"/>
  <c r="P172" i="2"/>
  <c r="P141" i="2"/>
  <c r="P173" i="2"/>
  <c r="P27" i="2"/>
  <c r="P77" i="2"/>
  <c r="P42" i="2"/>
  <c r="P175" i="2"/>
  <c r="P194" i="2"/>
  <c r="P182" i="2"/>
  <c r="P23" i="2"/>
  <c r="P81" i="2"/>
  <c r="P149" i="2"/>
  <c r="P71" i="2"/>
  <c r="P115" i="2"/>
  <c r="P106" i="2"/>
  <c r="P87" i="2"/>
  <c r="P82" i="2"/>
  <c r="P59" i="2"/>
  <c r="P120" i="2"/>
  <c r="P159" i="2"/>
  <c r="P176" i="2"/>
  <c r="P135" i="2"/>
  <c r="P147" i="2"/>
  <c r="P160" i="2"/>
  <c r="P185" i="2"/>
  <c r="P57" i="2"/>
  <c r="P49" i="2"/>
  <c r="P139" i="2"/>
  <c r="P103" i="2"/>
  <c r="P37" i="2"/>
  <c r="P164" i="2"/>
  <c r="P78" i="2"/>
  <c r="P60" i="2"/>
  <c r="P51" i="2"/>
  <c r="P21" i="2"/>
  <c r="P68" i="2"/>
  <c r="P128" i="2"/>
  <c r="P74" i="2"/>
  <c r="P44" i="2"/>
  <c r="P73" i="2"/>
  <c r="P79" i="2"/>
  <c r="P91" i="2"/>
  <c r="P133" i="2"/>
  <c r="P189" i="2"/>
  <c r="P171" i="2"/>
  <c r="P167" i="2"/>
  <c r="P116" i="2"/>
  <c r="P53" i="2"/>
  <c r="P36" i="2"/>
  <c r="P163" i="2"/>
  <c r="P31" i="2"/>
  <c r="P201" i="2"/>
  <c r="P143" i="2"/>
  <c r="P117" i="2"/>
  <c r="P30" i="2"/>
  <c r="P104" i="2"/>
  <c r="P32" i="2"/>
  <c r="P199" i="2"/>
  <c r="P168" i="2"/>
  <c r="P39" i="2"/>
  <c r="P100" i="2"/>
  <c r="P177" i="2"/>
  <c r="P88" i="2"/>
  <c r="P40" i="2"/>
  <c r="P95" i="2"/>
  <c r="P99" i="2"/>
  <c r="P61" i="2"/>
  <c r="P107" i="2"/>
  <c r="P192" i="2"/>
  <c r="P154" i="2"/>
  <c r="P146" i="2"/>
  <c r="P26" i="2"/>
  <c r="P29" i="2"/>
  <c r="P144" i="2"/>
  <c r="P126" i="2"/>
  <c r="P118" i="2"/>
  <c r="P113" i="2"/>
  <c r="P123" i="2"/>
  <c r="P64" i="2"/>
  <c r="P156" i="2"/>
  <c r="P140" i="2"/>
  <c r="P69" i="2"/>
  <c r="P85" i="2"/>
  <c r="P70" i="2"/>
  <c r="P162" i="2"/>
  <c r="P127" i="2"/>
  <c r="P43" i="2"/>
  <c r="P180" i="2"/>
  <c r="P89" i="2"/>
  <c r="P110" i="2"/>
  <c r="P112" i="2"/>
  <c r="P80" i="2"/>
  <c r="P157" i="2"/>
  <c r="P184" i="2"/>
  <c r="P41" i="2"/>
  <c r="P84" i="2"/>
  <c r="P150" i="2"/>
  <c r="P108" i="2"/>
  <c r="P63" i="2"/>
  <c r="P48" i="2"/>
  <c r="P170" i="2"/>
  <c r="P24" i="2"/>
  <c r="P119" i="2"/>
  <c r="P121" i="2"/>
  <c r="P47" i="2"/>
  <c r="P102" i="2"/>
  <c r="P55" i="2"/>
  <c r="P46" i="2"/>
  <c r="P190" i="2"/>
  <c r="P151" i="2"/>
  <c r="P35" i="2"/>
  <c r="P137" i="2"/>
  <c r="P166" i="2"/>
  <c r="P129" i="2"/>
  <c r="P148" i="2"/>
  <c r="P52" i="2"/>
  <c r="P145" i="2"/>
  <c r="P161" i="2"/>
  <c r="P105" i="2"/>
  <c r="P58" i="2"/>
  <c r="P101" i="2"/>
  <c r="P178" i="2"/>
  <c r="P38" i="2"/>
  <c r="P155" i="2"/>
  <c r="P75" i="2"/>
  <c r="P92" i="2"/>
  <c r="P62" i="2"/>
  <c r="P65" i="2"/>
  <c r="P124" i="2"/>
  <c r="P67" i="2"/>
  <c r="P134" i="2"/>
  <c r="P94" i="2"/>
  <c r="P93" i="2"/>
  <c r="P98" i="2"/>
  <c r="P130" i="2"/>
  <c r="P33" i="2"/>
  <c r="P142" i="2"/>
  <c r="P90" i="2"/>
  <c r="P132" i="2"/>
  <c r="P131" i="2"/>
  <c r="P114" i="2"/>
  <c r="P165" i="2"/>
  <c r="P76" i="2"/>
  <c r="P158" i="2"/>
  <c r="P83" i="2"/>
  <c r="P181" i="2"/>
  <c r="P56" i="2"/>
  <c r="P125" i="2"/>
  <c r="P138" i="2"/>
  <c r="P191" i="2"/>
  <c r="P22" i="2"/>
  <c r="P198" i="2"/>
  <c r="P193" i="2"/>
  <c r="P25" i="2"/>
  <c r="P28" i="2"/>
  <c r="P179" i="2"/>
  <c r="C11" i="2"/>
  <c r="C12" i="2"/>
  <c r="K197" i="5" l="1"/>
  <c r="S197" i="5"/>
  <c r="K199" i="5"/>
  <c r="R199" i="5"/>
  <c r="K200" i="5"/>
  <c r="R200" i="5"/>
  <c r="K192" i="5"/>
  <c r="R192" i="5"/>
  <c r="K193" i="5"/>
  <c r="R193" i="5"/>
  <c r="K195" i="5"/>
  <c r="R195" i="5"/>
  <c r="I21" i="5"/>
  <c r="R21" i="5"/>
  <c r="R194" i="5"/>
  <c r="K194" i="5"/>
  <c r="R196" i="5"/>
  <c r="K196" i="5"/>
  <c r="R203" i="5"/>
  <c r="S198" i="5"/>
  <c r="K198" i="5"/>
  <c r="C16" i="2"/>
  <c r="D18" i="2" s="1"/>
  <c r="O202" i="2"/>
  <c r="O203" i="2"/>
  <c r="O204" i="2"/>
  <c r="O108" i="2"/>
  <c r="O136" i="2"/>
  <c r="O41" i="2"/>
  <c r="O86" i="2"/>
  <c r="O31" i="2"/>
  <c r="O182" i="2"/>
  <c r="O81" i="2"/>
  <c r="O168" i="2"/>
  <c r="O82" i="2"/>
  <c r="O59" i="2"/>
  <c r="O101" i="2"/>
  <c r="O29" i="2"/>
  <c r="O52" i="2"/>
  <c r="O45" i="2"/>
  <c r="O95" i="2"/>
  <c r="O122" i="2"/>
  <c r="O67" i="2"/>
  <c r="O37" i="2"/>
  <c r="O133" i="2"/>
  <c r="O48" i="2"/>
  <c r="O51" i="2"/>
  <c r="O198" i="2"/>
  <c r="O33" i="2"/>
  <c r="O131" i="2"/>
  <c r="O24" i="2"/>
  <c r="O107" i="2"/>
  <c r="O181" i="2"/>
  <c r="O120" i="2"/>
  <c r="O50" i="2"/>
  <c r="O42" i="2"/>
  <c r="O36" i="2"/>
  <c r="O197" i="2"/>
  <c r="C15" i="2"/>
  <c r="C18" i="2" s="1"/>
  <c r="O147" i="2"/>
  <c r="O157" i="2"/>
  <c r="O171" i="2"/>
  <c r="O185" i="2"/>
  <c r="O112" i="2"/>
  <c r="O58" i="2"/>
  <c r="O61" i="2"/>
  <c r="O79" i="2"/>
  <c r="O172" i="2"/>
  <c r="O63" i="2"/>
  <c r="O178" i="2"/>
  <c r="O123" i="2"/>
  <c r="O156" i="2"/>
  <c r="O127" i="2"/>
  <c r="O105" i="2"/>
  <c r="O90" i="2"/>
  <c r="O32" i="2"/>
  <c r="O195" i="2"/>
  <c r="O60" i="2"/>
  <c r="O183" i="2"/>
  <c r="O117" i="2"/>
  <c r="O201" i="2"/>
  <c r="O196" i="2"/>
  <c r="O152" i="2"/>
  <c r="O92" i="2"/>
  <c r="O121" i="2"/>
  <c r="O163" i="2"/>
  <c r="O135" i="2"/>
  <c r="O190" i="2"/>
  <c r="O22" i="2"/>
  <c r="O34" i="2"/>
  <c r="O106" i="2"/>
  <c r="O93" i="2"/>
  <c r="O91" i="2"/>
  <c r="O174" i="2"/>
  <c r="O110" i="2"/>
  <c r="O142" i="2"/>
  <c r="O113" i="2"/>
  <c r="O72" i="2"/>
  <c r="O109" i="2"/>
  <c r="O154" i="2"/>
  <c r="O200" i="2"/>
  <c r="O55" i="2"/>
  <c r="O177" i="2"/>
  <c r="O116" i="2"/>
  <c r="O148" i="2"/>
  <c r="O132" i="2"/>
  <c r="O115" i="2"/>
  <c r="O143" i="2"/>
  <c r="O145" i="2"/>
  <c r="O47" i="2"/>
  <c r="O25" i="2"/>
  <c r="O73" i="2"/>
  <c r="O39" i="2"/>
  <c r="O173" i="2"/>
  <c r="O64" i="2"/>
  <c r="O191" i="2"/>
  <c r="O40" i="2"/>
  <c r="O49" i="2"/>
  <c r="O54" i="2"/>
  <c r="O80" i="2"/>
  <c r="O169" i="2"/>
  <c r="O68" i="2"/>
  <c r="O103" i="2"/>
  <c r="O76" i="2"/>
  <c r="O111" i="2"/>
  <c r="O141" i="2"/>
  <c r="O179" i="2"/>
  <c r="O27" i="2"/>
  <c r="O164" i="2"/>
  <c r="O170" i="2"/>
  <c r="O188" i="2"/>
  <c r="O193" i="2"/>
  <c r="O70" i="2"/>
  <c r="O28" i="2"/>
  <c r="O140" i="2"/>
  <c r="O165" i="2"/>
  <c r="O137" i="2"/>
  <c r="O71" i="2"/>
  <c r="O97" i="2"/>
  <c r="O66" i="2"/>
  <c r="O167" i="2"/>
  <c r="O35" i="2"/>
  <c r="O88" i="2"/>
  <c r="O57" i="2"/>
  <c r="O187" i="2"/>
  <c r="O21" i="2"/>
  <c r="O146" i="2"/>
  <c r="O194" i="2"/>
  <c r="O26" i="2"/>
  <c r="O46" i="2"/>
  <c r="O180" i="2"/>
  <c r="O99" i="2"/>
  <c r="O30" i="2"/>
  <c r="O144" i="2"/>
  <c r="O199" i="2"/>
  <c r="O78" i="2"/>
  <c r="O23" i="2"/>
  <c r="O184" i="2"/>
  <c r="O134" i="2"/>
  <c r="O161" i="2"/>
  <c r="O69" i="2"/>
  <c r="O155" i="2"/>
  <c r="O65" i="2"/>
  <c r="O56" i="2"/>
  <c r="O74" i="2"/>
  <c r="O124" i="2"/>
  <c r="O129" i="2"/>
  <c r="O85" i="2"/>
  <c r="O94" i="2"/>
  <c r="O62" i="2"/>
  <c r="O128" i="2"/>
  <c r="O102" i="2"/>
  <c r="O166" i="2"/>
  <c r="O160" i="2"/>
  <c r="O162" i="2"/>
  <c r="O186" i="2"/>
  <c r="O43" i="2"/>
  <c r="O126" i="2"/>
  <c r="O153" i="2"/>
  <c r="O96" i="2"/>
  <c r="O151" i="2"/>
  <c r="O38" i="2"/>
  <c r="O192" i="2"/>
  <c r="O130" i="2"/>
  <c r="O77" i="2"/>
  <c r="O159" i="2"/>
  <c r="O176" i="2"/>
  <c r="O149" i="2"/>
  <c r="O114" i="2"/>
  <c r="O89" i="2"/>
  <c r="O84" i="2"/>
  <c r="O150" i="2"/>
  <c r="O139" i="2"/>
  <c r="O118" i="2"/>
  <c r="O75" i="2"/>
  <c r="O98" i="2"/>
  <c r="O100" i="2"/>
  <c r="O189" i="2"/>
  <c r="O175" i="2"/>
  <c r="O44" i="2"/>
  <c r="O158" i="2"/>
  <c r="O119" i="2"/>
  <c r="O53" i="2"/>
  <c r="O138" i="2"/>
  <c r="O87" i="2"/>
  <c r="O125" i="2"/>
  <c r="O104" i="2"/>
  <c r="O83" i="2"/>
  <c r="R19" i="2"/>
  <c r="E18" i="2" s="1"/>
  <c r="C12" i="5"/>
  <c r="C11" i="5"/>
  <c r="D11" i="5"/>
  <c r="D12" i="5"/>
  <c r="D16" i="5" l="1"/>
  <c r="D19" i="5" s="1"/>
  <c r="P83" i="5"/>
  <c r="P70" i="5"/>
  <c r="P89" i="5"/>
  <c r="P113" i="5"/>
  <c r="P61" i="5"/>
  <c r="P75" i="5"/>
  <c r="P194" i="5"/>
  <c r="P59" i="5"/>
  <c r="P157" i="5"/>
  <c r="P146" i="5"/>
  <c r="P135" i="5"/>
  <c r="P199" i="5"/>
  <c r="P35" i="5"/>
  <c r="P32" i="5"/>
  <c r="P65" i="5"/>
  <c r="P119" i="5"/>
  <c r="P58" i="5"/>
  <c r="P40" i="5"/>
  <c r="P162" i="5"/>
  <c r="P98" i="5"/>
  <c r="P174" i="5"/>
  <c r="P44" i="5"/>
  <c r="P178" i="5"/>
  <c r="P155" i="5"/>
  <c r="P152" i="5"/>
  <c r="P176" i="5"/>
  <c r="P91" i="5"/>
  <c r="P118" i="5"/>
  <c r="P143" i="5"/>
  <c r="P185" i="5"/>
  <c r="P129" i="5"/>
  <c r="P163" i="5"/>
  <c r="P191" i="5"/>
  <c r="P173" i="5"/>
  <c r="P74" i="5"/>
  <c r="P88" i="5"/>
  <c r="P198" i="5"/>
  <c r="P149" i="5"/>
  <c r="P42" i="5"/>
  <c r="P107" i="5"/>
  <c r="P22" i="5"/>
  <c r="P99" i="5"/>
  <c r="P87" i="5"/>
  <c r="P24" i="5"/>
  <c r="P47" i="5"/>
  <c r="P186" i="5"/>
  <c r="P36" i="5"/>
  <c r="P34" i="5"/>
  <c r="P141" i="5"/>
  <c r="P114" i="5"/>
  <c r="P106" i="5"/>
  <c r="P158" i="5"/>
  <c r="P100" i="5"/>
  <c r="P184" i="5"/>
  <c r="P84" i="5"/>
  <c r="P126" i="5"/>
  <c r="P66" i="5"/>
  <c r="P101" i="5"/>
  <c r="P95" i="5"/>
  <c r="P56" i="5"/>
  <c r="P79" i="5"/>
  <c r="P54" i="5"/>
  <c r="P183" i="5"/>
  <c r="P92" i="5"/>
  <c r="P78" i="5"/>
  <c r="P94" i="5"/>
  <c r="P30" i="5"/>
  <c r="P76" i="5"/>
  <c r="P182" i="5"/>
  <c r="P120" i="5"/>
  <c r="P154" i="5"/>
  <c r="P77" i="5"/>
  <c r="P82" i="5"/>
  <c r="P29" i="5"/>
  <c r="P148" i="5"/>
  <c r="P31" i="5"/>
  <c r="P171" i="5"/>
  <c r="P200" i="5"/>
  <c r="P48" i="5"/>
  <c r="P57" i="5"/>
  <c r="P193" i="5"/>
  <c r="D15" i="5"/>
  <c r="C19" i="5" s="1"/>
  <c r="P187" i="5"/>
  <c r="P110" i="5"/>
  <c r="P197" i="5"/>
  <c r="P104" i="5"/>
  <c r="P181" i="5"/>
  <c r="P172" i="5"/>
  <c r="P90" i="5"/>
  <c r="P26" i="5"/>
  <c r="P130" i="5"/>
  <c r="P166" i="5"/>
  <c r="P188" i="5"/>
  <c r="P179" i="5"/>
  <c r="P142" i="5"/>
  <c r="P62" i="5"/>
  <c r="P73" i="5"/>
  <c r="P81" i="5"/>
  <c r="P156" i="5"/>
  <c r="P132" i="5"/>
  <c r="P103" i="5"/>
  <c r="P97" i="5"/>
  <c r="P102" i="5"/>
  <c r="P167" i="5"/>
  <c r="P111" i="5"/>
  <c r="P96" i="5"/>
  <c r="P50" i="5"/>
  <c r="P46" i="5"/>
  <c r="P60" i="5"/>
  <c r="P49" i="5"/>
  <c r="P45" i="5"/>
  <c r="P53" i="5"/>
  <c r="P144" i="5"/>
  <c r="P170" i="5"/>
  <c r="P25" i="5"/>
  <c r="P201" i="5"/>
  <c r="P195" i="5"/>
  <c r="P145" i="5"/>
  <c r="P105" i="5"/>
  <c r="P134" i="5"/>
  <c r="P72" i="5"/>
  <c r="P80" i="5"/>
  <c r="P168" i="5"/>
  <c r="P161" i="5"/>
  <c r="P116" i="5"/>
  <c r="P112" i="5"/>
  <c r="P139" i="5"/>
  <c r="P85" i="5"/>
  <c r="P160" i="5"/>
  <c r="P109" i="5"/>
  <c r="P189" i="5"/>
  <c r="P137" i="5"/>
  <c r="P128" i="5"/>
  <c r="P33" i="5"/>
  <c r="P55" i="5"/>
  <c r="P68" i="5"/>
  <c r="P67" i="5"/>
  <c r="P127" i="5"/>
  <c r="P202" i="5"/>
  <c r="P28" i="5"/>
  <c r="P131" i="5"/>
  <c r="P150" i="5"/>
  <c r="P21" i="5"/>
  <c r="P64" i="5"/>
  <c r="P177" i="5"/>
  <c r="P138" i="5"/>
  <c r="P125" i="5"/>
  <c r="P23" i="5"/>
  <c r="P147" i="5"/>
  <c r="P27" i="5"/>
  <c r="P175" i="5"/>
  <c r="P121" i="5"/>
  <c r="P140" i="5"/>
  <c r="P123" i="5"/>
  <c r="P86" i="5"/>
  <c r="P133" i="5"/>
  <c r="P43" i="5"/>
  <c r="P93" i="5"/>
  <c r="P69" i="5"/>
  <c r="P196" i="5"/>
  <c r="P169" i="5"/>
  <c r="P203" i="5"/>
  <c r="P115" i="5"/>
  <c r="P41" i="5"/>
  <c r="P108" i="5"/>
  <c r="P39" i="5"/>
  <c r="P122" i="5"/>
  <c r="P164" i="5"/>
  <c r="P153" i="5"/>
  <c r="P124" i="5"/>
  <c r="P151" i="5"/>
  <c r="P51" i="5"/>
  <c r="P117" i="5"/>
  <c r="P52" i="5"/>
  <c r="P180" i="5"/>
  <c r="P192" i="5"/>
  <c r="P136" i="5"/>
  <c r="P190" i="5"/>
  <c r="P159" i="5"/>
  <c r="P38" i="5"/>
  <c r="P71" i="5"/>
  <c r="P63" i="5"/>
  <c r="P37" i="5"/>
  <c r="P165" i="5"/>
  <c r="O201" i="5"/>
  <c r="O132" i="5"/>
  <c r="O103" i="5"/>
  <c r="O168" i="5"/>
  <c r="O143" i="5"/>
  <c r="O73" i="5"/>
  <c r="O200" i="5"/>
  <c r="O63" i="5"/>
  <c r="O74" i="5"/>
  <c r="O140" i="5"/>
  <c r="O94" i="5"/>
  <c r="O145" i="5"/>
  <c r="O116" i="5"/>
  <c r="O85" i="5"/>
  <c r="O81" i="5"/>
  <c r="O32" i="5"/>
  <c r="O121" i="5"/>
  <c r="O61" i="5"/>
  <c r="O70" i="5"/>
  <c r="O138" i="5"/>
  <c r="O147" i="5"/>
  <c r="O41" i="5"/>
  <c r="O104" i="5"/>
  <c r="O202" i="5"/>
  <c r="O134" i="5"/>
  <c r="O58" i="5"/>
  <c r="O199" i="5"/>
  <c r="O54" i="5"/>
  <c r="O45" i="5"/>
  <c r="O64" i="5"/>
  <c r="O165" i="5"/>
  <c r="O160" i="5"/>
  <c r="O37" i="5"/>
  <c r="O38" i="5"/>
  <c r="O110" i="5"/>
  <c r="O23" i="5"/>
  <c r="O40" i="5"/>
  <c r="O53" i="5"/>
  <c r="O102" i="5"/>
  <c r="O146" i="5"/>
  <c r="O189" i="5"/>
  <c r="O30" i="5"/>
  <c r="O113" i="5"/>
  <c r="O124" i="5"/>
  <c r="O36" i="5"/>
  <c r="O50" i="5"/>
  <c r="O203" i="5"/>
  <c r="O198" i="5"/>
  <c r="O42" i="5"/>
  <c r="O191" i="5"/>
  <c r="O59" i="5"/>
  <c r="O153" i="5"/>
  <c r="O123" i="5"/>
  <c r="O128" i="5"/>
  <c r="O82" i="5"/>
  <c r="O126" i="5"/>
  <c r="O107" i="5"/>
  <c r="O68" i="5"/>
  <c r="O65" i="5"/>
  <c r="O93" i="5"/>
  <c r="O173" i="5"/>
  <c r="O195" i="5"/>
  <c r="O179" i="5"/>
  <c r="O86" i="5"/>
  <c r="O151" i="5"/>
  <c r="O185" i="5"/>
  <c r="O101" i="5"/>
  <c r="O117" i="5"/>
  <c r="O137" i="5"/>
  <c r="O48" i="5"/>
  <c r="O51" i="5"/>
  <c r="O141" i="5"/>
  <c r="O91" i="5"/>
  <c r="O120" i="5"/>
  <c r="O69" i="5"/>
  <c r="O109" i="5"/>
  <c r="O28" i="5"/>
  <c r="O183" i="5"/>
  <c r="O95" i="5"/>
  <c r="O184" i="5"/>
  <c r="O25" i="5"/>
  <c r="O21" i="5"/>
  <c r="O170" i="5"/>
  <c r="O122" i="5"/>
  <c r="O27" i="5"/>
  <c r="O100" i="5"/>
  <c r="O29" i="5"/>
  <c r="O187" i="5"/>
  <c r="O26" i="5"/>
  <c r="O44" i="5"/>
  <c r="O142" i="5"/>
  <c r="O158" i="5"/>
  <c r="O57" i="5"/>
  <c r="O112" i="5"/>
  <c r="O130" i="5"/>
  <c r="O92" i="5"/>
  <c r="O188" i="5"/>
  <c r="O171" i="5"/>
  <c r="O78" i="5"/>
  <c r="O98" i="5"/>
  <c r="O56" i="5"/>
  <c r="O52" i="5"/>
  <c r="O84" i="5"/>
  <c r="O155" i="5"/>
  <c r="O194" i="5"/>
  <c r="O87" i="5"/>
  <c r="O144" i="5"/>
  <c r="O88" i="5"/>
  <c r="O24" i="5"/>
  <c r="O149" i="5"/>
  <c r="O131" i="5"/>
  <c r="O47" i="5"/>
  <c r="O60" i="5"/>
  <c r="O77" i="5"/>
  <c r="O178" i="5"/>
  <c r="O174" i="5"/>
  <c r="O180" i="5"/>
  <c r="O159" i="5"/>
  <c r="O62" i="5"/>
  <c r="O89" i="5"/>
  <c r="O39" i="5"/>
  <c r="O34" i="5"/>
  <c r="O175" i="5"/>
  <c r="O186" i="5"/>
  <c r="O182" i="5"/>
  <c r="O161" i="5"/>
  <c r="O105" i="5"/>
  <c r="O80" i="5"/>
  <c r="O190" i="5"/>
  <c r="O31" i="5"/>
  <c r="O156" i="5"/>
  <c r="O118" i="5"/>
  <c r="O136" i="5"/>
  <c r="O163" i="5"/>
  <c r="O181" i="5"/>
  <c r="O97" i="5"/>
  <c r="O114" i="5"/>
  <c r="O133" i="5"/>
  <c r="O33" i="5"/>
  <c r="O79" i="5"/>
  <c r="O22" i="5"/>
  <c r="C15" i="5"/>
  <c r="O166" i="5"/>
  <c r="O169" i="5"/>
  <c r="O167" i="5"/>
  <c r="O75" i="5"/>
  <c r="O139" i="5"/>
  <c r="O193" i="5"/>
  <c r="O76" i="5"/>
  <c r="O108" i="5"/>
  <c r="O148" i="5"/>
  <c r="O106" i="5"/>
  <c r="O162" i="5"/>
  <c r="O55" i="5"/>
  <c r="O115" i="5"/>
  <c r="O135" i="5"/>
  <c r="O176" i="5"/>
  <c r="O111" i="5"/>
  <c r="O49" i="5"/>
  <c r="O71" i="5"/>
  <c r="O164" i="5"/>
  <c r="O67" i="5"/>
  <c r="O157" i="5"/>
  <c r="O154" i="5"/>
  <c r="O150" i="5"/>
  <c r="O66" i="5"/>
  <c r="O119" i="5"/>
  <c r="O192" i="5"/>
  <c r="O152" i="5"/>
  <c r="O90" i="5"/>
  <c r="O72" i="5"/>
  <c r="O177" i="5"/>
  <c r="O129" i="5"/>
  <c r="O46" i="5"/>
  <c r="O83" i="5"/>
  <c r="O127" i="5"/>
  <c r="O125" i="5"/>
  <c r="O172" i="5"/>
  <c r="O196" i="5"/>
  <c r="O197" i="5"/>
  <c r="O35" i="5"/>
  <c r="O43" i="5"/>
  <c r="O96" i="5"/>
  <c r="O99" i="5"/>
  <c r="C16" i="5"/>
  <c r="D18" i="5" s="1"/>
  <c r="S19" i="5"/>
  <c r="E19" i="5" s="1"/>
  <c r="R19" i="5"/>
  <c r="E18" i="5" s="1"/>
  <c r="F14" i="2"/>
  <c r="F15" i="2" s="1"/>
  <c r="F14" i="5" l="1"/>
  <c r="F15" i="5" s="1"/>
  <c r="C18" i="5"/>
</calcChain>
</file>

<file path=xl/sharedStrings.xml><?xml version="1.0" encoding="utf-8"?>
<sst xmlns="http://schemas.openxmlformats.org/spreadsheetml/2006/main" count="2705" uniqueCount="640">
  <si>
    <t>IBVS 6244</t>
  </si>
  <si>
    <t>OEJV 0191</t>
  </si>
  <si>
    <t>IBVS 6196</t>
  </si>
  <si>
    <t>0.0056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</si>
  <si>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</si>
  <si>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</si>
  <si>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</si>
  <si>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</si>
  <si>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</si>
  <si>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</si>
  <si>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</si>
  <si>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</si>
  <si>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</si>
  <si>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</si>
  <si>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</si>
  <si>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</si>
  <si>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</si>
  <si>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</si>
  <si>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</si>
  <si>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</si>
  <si>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</si>
  <si>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</si>
  <si>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</si>
  <si>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</si>
  <si>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</si>
  <si>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</si>
  <si>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</si>
  <si>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</si>
  <si>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Sum diff² =</t>
  </si>
  <si>
    <t>System Type:</t>
  </si>
  <si>
    <t>S4</t>
  </si>
  <si>
    <t>S5</t>
  </si>
  <si>
    <t>Misc</t>
  </si>
  <si>
    <t>HS Her</t>
  </si>
  <si>
    <t>phe</t>
  </si>
  <si>
    <t>AC 1401</t>
  </si>
  <si>
    <t>K</t>
  </si>
  <si>
    <t>v</t>
  </si>
  <si>
    <t>IBVS 1358</t>
  </si>
  <si>
    <t>V</t>
  </si>
  <si>
    <t>IBVS 2385</t>
  </si>
  <si>
    <t>IBVS 2793</t>
  </si>
  <si>
    <t>Diethelm R</t>
  </si>
  <si>
    <t>BBSAG Bull.72</t>
  </si>
  <si>
    <t>B</t>
  </si>
  <si>
    <t>IBVS 3078</t>
  </si>
  <si>
    <t>BBSAG Bull.80</t>
  </si>
  <si>
    <t>BBSAG Bull.89</t>
  </si>
  <si>
    <t>IBVS 4027</t>
  </si>
  <si>
    <t>Wolf M</t>
  </si>
  <si>
    <t>BBSAG Bull.99</t>
  </si>
  <si>
    <t>IBVS 3900</t>
  </si>
  <si>
    <t>Blaettler E</t>
  </si>
  <si>
    <t>BBSAG Bull.102</t>
  </si>
  <si>
    <t>BAV-M 68</t>
  </si>
  <si>
    <t>IBVS 4380</t>
  </si>
  <si>
    <t>BBSAG Bull.107</t>
  </si>
  <si>
    <t>Martignoni M</t>
  </si>
  <si>
    <t>BBSAG Bull.109</t>
  </si>
  <si>
    <t>IBVS 4340</t>
  </si>
  <si>
    <t>IBVS 4383</t>
  </si>
  <si>
    <t>IBVS 4472</t>
  </si>
  <si>
    <t>F.Agerer</t>
  </si>
  <si>
    <t>IBVS 4711</t>
  </si>
  <si>
    <t>IBVS 4633</t>
  </si>
  <si>
    <t>II</t>
  </si>
  <si>
    <t>BAV</t>
  </si>
  <si>
    <t>BBSAG</t>
  </si>
  <si>
    <t>IBVS</t>
  </si>
  <si>
    <t>IBVS 5313</t>
  </si>
  <si>
    <t>IBVS 5017</t>
  </si>
  <si>
    <t>IBVS 4967</t>
  </si>
  <si>
    <t>I</t>
  </si>
  <si>
    <t>Eccentric orbit</t>
  </si>
  <si>
    <t>Primary</t>
  </si>
  <si>
    <t>Secondary</t>
  </si>
  <si>
    <t>Todoran</t>
  </si>
  <si>
    <t>1994AN....315..349T</t>
  </si>
  <si>
    <t>Apsidal motion</t>
  </si>
  <si>
    <t>IBVS 5296</t>
  </si>
  <si>
    <t>Prim.fit</t>
  </si>
  <si>
    <t>Sec.fit</t>
  </si>
  <si>
    <t>EA/DM</t>
  </si>
  <si>
    <t>HS Her / GSC 02113-01390</t>
  </si>
  <si>
    <t>IBVS 5649</t>
  </si>
  <si>
    <t>IBVS 5684</t>
  </si>
  <si>
    <t>Prim. Ephemeris =</t>
  </si>
  <si>
    <t>Sec. Ephemeris =</t>
  </si>
  <si>
    <t># of data points:</t>
  </si>
  <si>
    <t>IBVS 5731</t>
  </si>
  <si>
    <t>Start of Lin fit (row)</t>
  </si>
  <si>
    <t>Start cell (x)</t>
  </si>
  <si>
    <t>Start cell (y)</t>
  </si>
  <si>
    <t>IBVS 5887</t>
  </si>
  <si>
    <t>IBVS 5945</t>
  </si>
  <si>
    <t>IBVS 5979</t>
  </si>
  <si>
    <t>OEJV 0137</t>
  </si>
  <si>
    <t>IBVS 5753</t>
  </si>
  <si>
    <t>IBVS 5761</t>
  </si>
  <si>
    <t>IBVS 5992</t>
  </si>
  <si>
    <t>OEJV 0074</t>
  </si>
  <si>
    <t>CCD</t>
  </si>
  <si>
    <t>IBVS 6029</t>
  </si>
  <si>
    <t>2013JAVSO..41..122</t>
  </si>
  <si>
    <t>OEJV 0160</t>
  </si>
  <si>
    <t>IBVS 6084</t>
  </si>
  <si>
    <t>2013JAVSO..41..328</t>
  </si>
  <si>
    <t>Add cycle</t>
  </si>
  <si>
    <t>JD today</t>
  </si>
  <si>
    <t>Old Cycle</t>
  </si>
  <si>
    <t>New Cycle</t>
  </si>
  <si>
    <t>Next ToM</t>
  </si>
  <si>
    <t>Local time</t>
  </si>
  <si>
    <t>Wolf 2003A&amp;A…383..533</t>
  </si>
  <si>
    <t>pg</t>
  </si>
  <si>
    <t>vis</t>
  </si>
  <si>
    <t>PE</t>
  </si>
  <si>
    <t>s4</t>
  </si>
  <si>
    <t>s5</t>
  </si>
  <si>
    <t>Minima from the Lichtenknecker Database of the BAV</t>
  </si>
  <si>
    <t>C</t>
  </si>
  <si>
    <t>E</t>
  </si>
  <si>
    <t>http://www.bav-astro.de/LkDB/index.php?lang=en&amp;sprache_dial=en</t>
  </si>
  <si>
    <t>F</t>
  </si>
  <si>
    <t>P</t>
  </si>
  <si>
    <t> 0.013 </t>
  </si>
  <si>
    <t>V </t>
  </si>
  <si>
    <t> 0.010 </t>
  </si>
  <si>
    <t> 0.006 </t>
  </si>
  <si>
    <t>2415609.667 </t>
  </si>
  <si>
    <t> 13.08.1901 04:00 </t>
  </si>
  <si>
    <t> 0.022 </t>
  </si>
  <si>
    <t>F </t>
  </si>
  <si>
    <t> L.Jacchia </t>
  </si>
  <si>
    <t> HB 912.20 </t>
  </si>
  <si>
    <t>2427687.389 </t>
  </si>
  <si>
    <t> 06.09.1934 21:20 </t>
  </si>
  <si>
    <t> 0.024 </t>
  </si>
  <si>
    <t> D.Y.Martinov </t>
  </si>
  <si>
    <t> BKZ 18.40 </t>
  </si>
  <si>
    <t>2428753.348 </t>
  </si>
  <si>
    <t> 07.08.1937 20:21 </t>
  </si>
  <si>
    <t>2428771.365 </t>
  </si>
  <si>
    <t> 25.08.1937 20:45 </t>
  </si>
  <si>
    <t> 0.018 </t>
  </si>
  <si>
    <t>2428812.299 </t>
  </si>
  <si>
    <t> 05.10.1937 19:10 </t>
  </si>
  <si>
    <t> 0.016 </t>
  </si>
  <si>
    <t>2428992.411 </t>
  </si>
  <si>
    <t> 03.04.1938 21:51 </t>
  </si>
  <si>
    <t>2429367.385 </t>
  </si>
  <si>
    <t> 13.04.1939 21:14 </t>
  </si>
  <si>
    <t> 0.012 </t>
  </si>
  <si>
    <t>2429562.228 </t>
  </si>
  <si>
    <t> 25.10.1939 17:28 </t>
  </si>
  <si>
    <t> -0.000 </t>
  </si>
  <si>
    <t>2430880.349 </t>
  </si>
  <si>
    <t> 04.06.1943 20:22 </t>
  </si>
  <si>
    <t> -0.014 </t>
  </si>
  <si>
    <t> IKZ 26.48 </t>
  </si>
  <si>
    <t>2438240.634 </t>
  </si>
  <si>
    <t> 30.07.1963 03:12 </t>
  </si>
  <si>
    <t> 0.000 </t>
  </si>
  <si>
    <t>E </t>
  </si>
  <si>
    <t>?</t>
  </si>
  <si>
    <t> D.S.Hall </t>
  </si>
  <si>
    <t> PASP 79.631 </t>
  </si>
  <si>
    <t>2440146.6098 </t>
  </si>
  <si>
    <t> 17.10.1968 02:38 </t>
  </si>
  <si>
    <t> 0.0018 </t>
  </si>
  <si>
    <t> Hall &amp; Hubbard </t>
  </si>
  <si>
    <t> PASP 83.459 </t>
  </si>
  <si>
    <t>2440393.8576 </t>
  </si>
  <si>
    <t> 21.06.1969 08:34 </t>
  </si>
  <si>
    <t> -0.0031 </t>
  </si>
  <si>
    <t> E.J.Devinney </t>
  </si>
  <si>
    <t> PASP 83 </t>
  </si>
  <si>
    <t>2440441.3480 </t>
  </si>
  <si>
    <t> 07.08.1969 20:21 </t>
  </si>
  <si>
    <t> 0.0017 </t>
  </si>
  <si>
    <t> AC 651.2 </t>
  </si>
  <si>
    <t>2440446.2602 </t>
  </si>
  <si>
    <t> 12.08.1969 18:14 </t>
  </si>
  <si>
    <t> 0.0016 </t>
  </si>
  <si>
    <t>2440449.5319 </t>
  </si>
  <si>
    <t> 16.08.1969 00:45 </t>
  </si>
  <si>
    <t> -0.0016 </t>
  </si>
  <si>
    <t>2440454.4465 </t>
  </si>
  <si>
    <t> 20.08.1969 22:42 </t>
  </si>
  <si>
    <t> 0.0007 </t>
  </si>
  <si>
    <t>2440459.3590 </t>
  </si>
  <si>
    <t> 25.08.1969 20:36 </t>
  </si>
  <si>
    <t> 0.0009 </t>
  </si>
  <si>
    <t>2440477.3718 </t>
  </si>
  <si>
    <t> 12.09.1969 20:55 </t>
  </si>
  <si>
    <t> 0.0019 </t>
  </si>
  <si>
    <t>2440490.4680 </t>
  </si>
  <si>
    <t> 25.09.1969 23:13 </t>
  </si>
  <si>
    <t> -0.0014 </t>
  </si>
  <si>
    <t>2441163.4585 </t>
  </si>
  <si>
    <t> 30.07.1971 23:00 </t>
  </si>
  <si>
    <t> 0.0033 </t>
  </si>
  <si>
    <t>2441204.3932 </t>
  </si>
  <si>
    <t> 09.09.1971 21:26 </t>
  </si>
  <si>
    <t> 0.0022 </t>
  </si>
  <si>
    <t> PSMO 185.4 </t>
  </si>
  <si>
    <t>2441205.1941 </t>
  </si>
  <si>
    <t> 10.09.1971 16:39 </t>
  </si>
  <si>
    <t> -0.0250 </t>
  </si>
  <si>
    <t>2441829.8927 </t>
  </si>
  <si>
    <t> 27.05.1973 09:25 </t>
  </si>
  <si>
    <t> 0.0015 </t>
  </si>
  <si>
    <t> Scarfe &amp; Barlow </t>
  </si>
  <si>
    <t> PASP 86.181 </t>
  </si>
  <si>
    <t>2441879.8167 </t>
  </si>
  <si>
    <t> 16.07.1973 07:36 </t>
  </si>
  <si>
    <t> -0.0256 </t>
  </si>
  <si>
    <t>2441897.8286 </t>
  </si>
  <si>
    <t> 03.08.1973 07:53 </t>
  </si>
  <si>
    <t> -0.0255 </t>
  </si>
  <si>
    <t>2441906.8531 </t>
  </si>
  <si>
    <t> 12.08.1973 08:28 </t>
  </si>
  <si>
    <t> 0.0024 </t>
  </si>
  <si>
    <t>2441909.2867 </t>
  </si>
  <si>
    <t> 14.08.1973 18:52 </t>
  </si>
  <si>
    <t> -0.0294 </t>
  </si>
  <si>
    <t> AC 1402.2 </t>
  </si>
  <si>
    <t>2441929.7778 </t>
  </si>
  <si>
    <t> 04.09.1973 06:40 </t>
  </si>
  <si>
    <t> 0.0031 </t>
  </si>
  <si>
    <t>2442288.3751 </t>
  </si>
  <si>
    <t> 28.08.1974 21:00 </t>
  </si>
  <si>
    <t> 0.0021 </t>
  </si>
  <si>
    <t>2442289.1722 </t>
  </si>
  <si>
    <t> 29.08.1974 16:07 </t>
  </si>
  <si>
    <t> -0.0289 </t>
  </si>
  <si>
    <t>2442645.3347 </t>
  </si>
  <si>
    <t> 20.08.1975 20:01 </t>
  </si>
  <si>
    <t>2442649.4058 </t>
  </si>
  <si>
    <t> 24.08.1975 21:44 </t>
  </si>
  <si>
    <t> -0.0310 </t>
  </si>
  <si>
    <t>2442956.448 </t>
  </si>
  <si>
    <t> 26.06.1976 22:45 </t>
  </si>
  <si>
    <t> 0.002 </t>
  </si>
  <si>
    <t> J.Ebersberger </t>
  </si>
  <si>
    <t>IBVS 1358 </t>
  </si>
  <si>
    <t>2444515.2856 </t>
  </si>
  <si>
    <t> 02.10.1980 18:51 </t>
  </si>
  <si>
    <t> 0.0010 </t>
  </si>
  <si>
    <t>2444812.463 </t>
  </si>
  <si>
    <t> 26.07.1981 23:06 </t>
  </si>
  <si>
    <t> -0.025 </t>
  </si>
  <si>
    <t> Bo. ?? </t>
  </si>
  <si>
    <t>2444836.2230 </t>
  </si>
  <si>
    <t> 19.08.1981 17:21 </t>
  </si>
  <si>
    <t> 0.0011 </t>
  </si>
  <si>
    <t>2444899.2446 </t>
  </si>
  <si>
    <t> 21.10.1981 17:52 </t>
  </si>
  <si>
    <t> -0.0279 </t>
  </si>
  <si>
    <t>2445160.432 </t>
  </si>
  <si>
    <t> 09.07.1982 22:22 </t>
  </si>
  <si>
    <t> -0.002 </t>
  </si>
  <si>
    <t> Bucheler &amp; Gröbel </t>
  </si>
  <si>
    <t>2445178.4469 </t>
  </si>
  <si>
    <t> 27.07.1982 22:43 </t>
  </si>
  <si>
    <t>2445283.2431 </t>
  </si>
  <si>
    <t> 09.11.1982 17:50 </t>
  </si>
  <si>
    <t>2445626.2631 </t>
  </si>
  <si>
    <t> 18.10.1983 18:18 </t>
  </si>
  <si>
    <t> -0.0305 </t>
  </si>
  <si>
    <t>2445864.529 </t>
  </si>
  <si>
    <t> 13.06.1984 00:41 </t>
  </si>
  <si>
    <t> Gröbel&amp;Lichtschlag </t>
  </si>
  <si>
    <t>IBVS 2793 </t>
  </si>
  <si>
    <t>2445869.445 </t>
  </si>
  <si>
    <t> 17.06.1984 22:40 </t>
  </si>
  <si>
    <t> R.Diethelm </t>
  </si>
  <si>
    <t> BBS 72 </t>
  </si>
  <si>
    <t>2446596.4600 </t>
  </si>
  <si>
    <t> 14.06.1986 23:02 </t>
  </si>
  <si>
    <t> -0.0045 </t>
  </si>
  <si>
    <t> F.Betten et al. </t>
  </si>
  <si>
    <t>IBVS 3078 </t>
  </si>
  <si>
    <t>2446614.482 </t>
  </si>
  <si>
    <t> 02.07.1986 23:34 </t>
  </si>
  <si>
    <t> BBS 80 </t>
  </si>
  <si>
    <t>2447368.508 </t>
  </si>
  <si>
    <t> 26.07.1988 00:11 </t>
  </si>
  <si>
    <t> -0.016 </t>
  </si>
  <si>
    <t> BBS 89 </t>
  </si>
  <si>
    <t>2447373.4148 </t>
  </si>
  <si>
    <t> 30.07.1988 21:57 </t>
  </si>
  <si>
    <t> -0.0219 </t>
  </si>
  <si>
    <t> Kalliulina&amp;Kalliul </t>
  </si>
  <si>
    <t> AC 1552.15 </t>
  </si>
  <si>
    <t>2447382.4283 </t>
  </si>
  <si>
    <t> 08.08.1988 22:16 </t>
  </si>
  <si>
    <t> -0.0050 </t>
  </si>
  <si>
    <t>2447387.3372 </t>
  </si>
  <si>
    <t> 13.08.1988 20:05 </t>
  </si>
  <si>
    <t> -0.0084 </t>
  </si>
  <si>
    <t> B.Gürol </t>
  </si>
  <si>
    <t>IBVS 4027 </t>
  </si>
  <si>
    <t>2447657.5179 </t>
  </si>
  <si>
    <t> 11.05.1989 00:25 </t>
  </si>
  <si>
    <t> Z.Müyesseroglu </t>
  </si>
  <si>
    <t>2447775.4120 </t>
  </si>
  <si>
    <t> 05.09.1989 21:53 </t>
  </si>
  <si>
    <t> -0.0057 </t>
  </si>
  <si>
    <t> J.Ells </t>
  </si>
  <si>
    <t> VSSC 73 </t>
  </si>
  <si>
    <t>2448475.4052 </t>
  </si>
  <si>
    <t> 06.08.1991 21:43 </t>
  </si>
  <si>
    <t> -0.0253 </t>
  </si>
  <si>
    <t>2448479.5083 </t>
  </si>
  <si>
    <t> 11.08.1991 00:11 </t>
  </si>
  <si>
    <t> -0.0064 </t>
  </si>
  <si>
    <t>2448480.3175 </t>
  </si>
  <si>
    <t> 11.08.1991 19:37 </t>
  </si>
  <si>
    <t>2448484.4194 </t>
  </si>
  <si>
    <t> 15.08.1991 22:03 </t>
  </si>
  <si>
    <t> -0.0076 </t>
  </si>
  <si>
    <t> M.Wolf </t>
  </si>
  <si>
    <t> BBS 99 </t>
  </si>
  <si>
    <t>2448484.4206 </t>
  </si>
  <si>
    <t> 15.08.1991 22:05 </t>
  </si>
  <si>
    <t>2448744.7719 </t>
  </si>
  <si>
    <t> 02.05.1992 06:31 </t>
  </si>
  <si>
    <t> -0.0073 </t>
  </si>
  <si>
    <t> Caton &amp; Burns </t>
  </si>
  <si>
    <t>IBVS 3900 </t>
  </si>
  <si>
    <t>2448859.3895 </t>
  </si>
  <si>
    <t> 24.08.1992 21:20 </t>
  </si>
  <si>
    <t> -0.0102 </t>
  </si>
  <si>
    <t> E.Blättler </t>
  </si>
  <si>
    <t> BBS 102 </t>
  </si>
  <si>
    <t>2449105.8161 </t>
  </si>
  <si>
    <t> 28.04.1993 07:35 </t>
  </si>
  <si>
    <t> -0.0269 </t>
  </si>
  <si>
    <t>2449193.4252 </t>
  </si>
  <si>
    <t> 24.07.1993 22:12 </t>
  </si>
  <si>
    <t> -0.0112 </t>
  </si>
  <si>
    <t>B;V</t>
  </si>
  <si>
    <t> F.Agerer </t>
  </si>
  <si>
    <t>BAVM 68 </t>
  </si>
  <si>
    <t>G</t>
  </si>
  <si>
    <t>2449202.4263 </t>
  </si>
  <si>
    <t> 02.08.1993 22:13 </t>
  </si>
  <si>
    <t>2449202.4270 </t>
  </si>
  <si>
    <t> 02.08.1993 22:14 </t>
  </si>
  <si>
    <t> -0.0246 </t>
  </si>
  <si>
    <t>2449229.4497 </t>
  </si>
  <si>
    <t> 29.08.1993 22:47 </t>
  </si>
  <si>
    <t> -0.0103 </t>
  </si>
  <si>
    <t>2449229.4500 </t>
  </si>
  <si>
    <t> 29.08.1993 22:48 </t>
  </si>
  <si>
    <t> -0.0100 </t>
  </si>
  <si>
    <t>2449509.4548 </t>
  </si>
  <si>
    <t> 05.06.1994 22:54 </t>
  </si>
  <si>
    <t> -0.0066 </t>
  </si>
  <si>
    <t> S.Özdemir </t>
  </si>
  <si>
    <t>IBVS 4380 </t>
  </si>
  <si>
    <t>2449518.454 </t>
  </si>
  <si>
    <t> 14.06.1994 22:53 </t>
  </si>
  <si>
    <t> -0.023 </t>
  </si>
  <si>
    <t> BBS 107 </t>
  </si>
  <si>
    <t>2449523.3757 </t>
  </si>
  <si>
    <t> 19.06.1994 21:01 </t>
  </si>
  <si>
    <t> -0.0132 </t>
  </si>
  <si>
    <t>2449545.4726 </t>
  </si>
  <si>
    <t> 11.07.1994 23:20 </t>
  </si>
  <si>
    <t> -0.0123 </t>
  </si>
  <si>
    <t> S.Selam </t>
  </si>
  <si>
    <t>2449559.3891 </t>
  </si>
  <si>
    <t> 25.07.1994 21:20 </t>
  </si>
  <si>
    <t> -0.0234 </t>
  </si>
  <si>
    <t>2449568.394 </t>
  </si>
  <si>
    <t> 03.08.1994 21:27 </t>
  </si>
  <si>
    <t> -0.015 </t>
  </si>
  <si>
    <t> M.Martignoni </t>
  </si>
  <si>
    <t> BBS 109 </t>
  </si>
  <si>
    <t>2449811.5456 </t>
  </si>
  <si>
    <t> 04.04.1995 01:05 </t>
  </si>
  <si>
    <t> -0.0319 </t>
  </si>
  <si>
    <t> T.Borkovits </t>
  </si>
  <si>
    <t>IBVS 4340 </t>
  </si>
  <si>
    <t>2449811.5528 </t>
  </si>
  <si>
    <t> 04.04.1995 01:16 </t>
  </si>
  <si>
    <t> -0.0247 </t>
  </si>
  <si>
    <t>2449861.5004 </t>
  </si>
  <si>
    <t> 24.05.1995 00:00 </t>
  </si>
  <si>
    <t> -0.0095 </t>
  </si>
  <si>
    <t>2449861.5015 </t>
  </si>
  <si>
    <t> 24.05.1995 00:02 </t>
  </si>
  <si>
    <t>2449929.4485 </t>
  </si>
  <si>
    <t> 30.07.1995 22:45 </t>
  </si>
  <si>
    <t> -0.0243 </t>
  </si>
  <si>
    <t>BAVM 91 </t>
  </si>
  <si>
    <t>2449929.4507 </t>
  </si>
  <si>
    <t> 30.07.1995 22:49 </t>
  </si>
  <si>
    <t> -0.0221 </t>
  </si>
  <si>
    <t>2449961.3763 </t>
  </si>
  <si>
    <t> 31.08.1995 21:01 </t>
  </si>
  <si>
    <t> -0.0171 </t>
  </si>
  <si>
    <t>2449979.3943 </t>
  </si>
  <si>
    <t> 18.09.1995 21:27 </t>
  </si>
  <si>
    <t> -0.0109 </t>
  </si>
  <si>
    <t>2450281.500 </t>
  </si>
  <si>
    <t> 17.07.1996 00:00 </t>
  </si>
  <si>
    <t> -0.021 </t>
  </si>
  <si>
    <t>BAVM 99 </t>
  </si>
  <si>
    <t>2450304.426 </t>
  </si>
  <si>
    <t> 08.08.1996 22:13 </t>
  </si>
  <si>
    <t> -0.019 </t>
  </si>
  <si>
    <t>2450304.427 </t>
  </si>
  <si>
    <t> 08.08.1996 22:14 </t>
  </si>
  <si>
    <t> -0.018 </t>
  </si>
  <si>
    <t>2450313.4287 </t>
  </si>
  <si>
    <t> 17.08.1996 22:17 </t>
  </si>
  <si>
    <t>2450313.4293 </t>
  </si>
  <si>
    <t> 17.08.1996 22:18 </t>
  </si>
  <si>
    <t> -0.0126 </t>
  </si>
  <si>
    <t>2450688.4034 </t>
  </si>
  <si>
    <t> 27.08.1997 21:40 </t>
  </si>
  <si>
    <t>BAVM 117 </t>
  </si>
  <si>
    <t>2450945.4749 </t>
  </si>
  <si>
    <t> 11.05.1998 23:23 </t>
  </si>
  <si>
    <t> -0.0170 </t>
  </si>
  <si>
    <t> I.Biro </t>
  </si>
  <si>
    <t>IBVS 4633/4653 </t>
  </si>
  <si>
    <t>2450972.4946 </t>
  </si>
  <si>
    <t> 07.06.1998 23:52 </t>
  </si>
  <si>
    <t>2450981.5011 </t>
  </si>
  <si>
    <t> 17.06.1998 00:01 </t>
  </si>
  <si>
    <t> -0.0143 </t>
  </si>
  <si>
    <t>2451302.4332 </t>
  </si>
  <si>
    <t> 03.05.1999 22:23 </t>
  </si>
  <si>
    <t> -0.0195 </t>
  </si>
  <si>
    <t>IBVS 4967 </t>
  </si>
  <si>
    <t>2451364.669 </t>
  </si>
  <si>
    <t> 05.07.1999 04:03 </t>
  </si>
  <si>
    <t> -0.006 </t>
  </si>
  <si>
    <t> S.Cook </t>
  </si>
  <si>
    <t> JAAVSO 41;122 </t>
  </si>
  <si>
    <t>2451397.4068 </t>
  </si>
  <si>
    <t> 06.08.1999 21:45 </t>
  </si>
  <si>
    <t>BAVM 133 </t>
  </si>
  <si>
    <t>2451397.4080 </t>
  </si>
  <si>
    <t> 06.08.1999 21:47 </t>
  </si>
  <si>
    <t> -0.0159 </t>
  </si>
  <si>
    <t>2451681.509 </t>
  </si>
  <si>
    <t> 17.05.2000 00:12 </t>
  </si>
  <si>
    <t>2451758.4671 </t>
  </si>
  <si>
    <t> 01.08.2000 23:12 </t>
  </si>
  <si>
    <t> -0.0206 </t>
  </si>
  <si>
    <t>BAVM 152 </t>
  </si>
  <si>
    <t>2451767.4665 </t>
  </si>
  <si>
    <t> 10.08.2000 23:11 </t>
  </si>
  <si>
    <t> -0.0177 </t>
  </si>
  <si>
    <t>2452063.8421 </t>
  </si>
  <si>
    <t> 03.06.2001 08:12 </t>
  </si>
  <si>
    <t> -0.0179 </t>
  </si>
  <si>
    <t>m</t>
  </si>
  <si>
    <t> M.Wolf et al. </t>
  </si>
  <si>
    <t> AAP 383,533-539 </t>
  </si>
  <si>
    <t>2452068.7538 </t>
  </si>
  <si>
    <t> 08.06.2001 06:05 </t>
  </si>
  <si>
    <t> -0.0185 </t>
  </si>
  <si>
    <t>2452097.4148 </t>
  </si>
  <si>
    <t> 06.07.2001 21:57 </t>
  </si>
  <si>
    <t>C </t>
  </si>
  <si>
    <t>R</t>
  </si>
  <si>
    <t>2452151.4537 </t>
  </si>
  <si>
    <t> 29.08.2001 22:53 </t>
  </si>
  <si>
    <t> -0.0184 </t>
  </si>
  <si>
    <t>2452417.5275 </t>
  </si>
  <si>
    <t> 23.05.2002 00:39 </t>
  </si>
  <si>
    <t>IBVS 5313 </t>
  </si>
  <si>
    <t>2452472.3943 </t>
  </si>
  <si>
    <t> 16.07.2002 21:27 </t>
  </si>
  <si>
    <t> -0.0150 </t>
  </si>
  <si>
    <t> T.Colak et al. </t>
  </si>
  <si>
    <t>IBVS 5619 </t>
  </si>
  <si>
    <t>2452513.3223 </t>
  </si>
  <si>
    <t> 26.08.2002 19:44 </t>
  </si>
  <si>
    <t> -0.0229 </t>
  </si>
  <si>
    <t>2452833.4343 </t>
  </si>
  <si>
    <t> 12.07.2003 22:25 </t>
  </si>
  <si>
    <t> -0.0201 </t>
  </si>
  <si>
    <t>2452842.4531 </t>
  </si>
  <si>
    <t> 21.07.2003 22:52 </t>
  </si>
  <si>
    <t> -0.0165 </t>
  </si>
  <si>
    <t>2452856.3594 </t>
  </si>
  <si>
    <t> 04.08.2003 20:37 </t>
  </si>
  <si>
    <t> -0.0191 </t>
  </si>
  <si>
    <t>2453208.4059 </t>
  </si>
  <si>
    <t> 21.07.2004 21:44 </t>
  </si>
  <si>
    <t> -0.0211 </t>
  </si>
  <si>
    <t> I. Biro et al. </t>
  </si>
  <si>
    <t>IBVS 5684 </t>
  </si>
  <si>
    <t>2453228.0562 </t>
  </si>
  <si>
    <t> 10.08.2004 13:20 </t>
  </si>
  <si>
    <t> -0.0200 </t>
  </si>
  <si>
    <t> Nakajima </t>
  </si>
  <si>
    <t>VSB 43 </t>
  </si>
  <si>
    <t>2453451.58720 </t>
  </si>
  <si>
    <t> 22.03.2005 02:05 </t>
  </si>
  <si>
    <t> -0.00826 </t>
  </si>
  <si>
    <t> L.Brát </t>
  </si>
  <si>
    <t>OEJV 0074 </t>
  </si>
  <si>
    <t>2453542.442 </t>
  </si>
  <si>
    <t> 20.06.2005 22:36 </t>
  </si>
  <si>
    <t> -0.022 </t>
  </si>
  <si>
    <t>o</t>
  </si>
  <si>
    <t> u.Schmidt </t>
  </si>
  <si>
    <t>BAVM 178 </t>
  </si>
  <si>
    <t>2453555.542 </t>
  </si>
  <si>
    <t> 04.07.2005 01:00 </t>
  </si>
  <si>
    <t>2453601.3902 </t>
  </si>
  <si>
    <t> 18.08.2005 21:21 </t>
  </si>
  <si>
    <t> -0.0212 </t>
  </si>
  <si>
    <t> B.Albayrak et al. </t>
  </si>
  <si>
    <t>IBVS 5649 </t>
  </si>
  <si>
    <t>2453935.4277 </t>
  </si>
  <si>
    <t> 18.07.2006 22:15 </t>
  </si>
  <si>
    <t> -0.0205 </t>
  </si>
  <si>
    <t> I.B.Biro et al. </t>
  </si>
  <si>
    <t>IBVS 5753 </t>
  </si>
  <si>
    <t>2454017.2944 </t>
  </si>
  <si>
    <t> 08.10.2006 19:03 </t>
  </si>
  <si>
    <t> U.Schmidt </t>
  </si>
  <si>
    <t>BAVM 183 </t>
  </si>
  <si>
    <t>2454260.47283 </t>
  </si>
  <si>
    <t> 08.06.2007 23:20 </t>
  </si>
  <si>
    <t> -0.01552 </t>
  </si>
  <si>
    <t>2454328.41293 </t>
  </si>
  <si>
    <t> 15.08.2007 21:54 </t>
  </si>
  <si>
    <t> -0.01963 </t>
  </si>
  <si>
    <t> H.Kucáková </t>
  </si>
  <si>
    <t>2454685.3698 </t>
  </si>
  <si>
    <t> 06.08.2008 20:52 </t>
  </si>
  <si>
    <t> -0.0236 </t>
  </si>
  <si>
    <t> H.V.Senavci &amp; H.Karaca </t>
  </si>
  <si>
    <t>IBVS 5887 </t>
  </si>
  <si>
    <t>2455060.3409 </t>
  </si>
  <si>
    <t> 16.08.2009 20:10 </t>
  </si>
  <si>
    <t> -0.0251 </t>
  </si>
  <si>
    <t> L.Šmelcer </t>
  </si>
  <si>
    <t>OEJV 0137 </t>
  </si>
  <si>
    <t>2455060.3415 </t>
  </si>
  <si>
    <t> 16.08.2009 20:11 </t>
  </si>
  <si>
    <t> -0.0245 </t>
  </si>
  <si>
    <t>2455082.4693 </t>
  </si>
  <si>
    <t> 07.09.2009 23:15 </t>
  </si>
  <si>
    <t> -0.0114 </t>
  </si>
  <si>
    <t>2455082.4703 </t>
  </si>
  <si>
    <t> 07.09.2009 23:17 </t>
  </si>
  <si>
    <t> -0.0104 </t>
  </si>
  <si>
    <t>2455101.2776 </t>
  </si>
  <si>
    <t> 26.09.2009 18:39 </t>
  </si>
  <si>
    <t>2455101.2785 </t>
  </si>
  <si>
    <t> 26.09.2009 18:41 </t>
  </si>
  <si>
    <t>2455342.8187 </t>
  </si>
  <si>
    <t> 26.05.2010 07:38 </t>
  </si>
  <si>
    <t> -0.0142 </t>
  </si>
  <si>
    <t>IBVS 5945 </t>
  </si>
  <si>
    <t>2455353.4421 </t>
  </si>
  <si>
    <t> 05.06.2010 22:36 </t>
  </si>
  <si>
    <t> -0.0248 </t>
  </si>
  <si>
    <t>2455353.4427 </t>
  </si>
  <si>
    <t> 05.06.2010 22:37 </t>
  </si>
  <si>
    <t> -0.0242 </t>
  </si>
  <si>
    <t>2455353.4428 </t>
  </si>
  <si>
    <t> -0.0241 </t>
  </si>
  <si>
    <t>2455362.4683 </t>
  </si>
  <si>
    <t> 14.06.2010 23:14 </t>
  </si>
  <si>
    <t> -0.0138 </t>
  </si>
  <si>
    <t> T.Borkovits et al. </t>
  </si>
  <si>
    <t>IBVS 5979 </t>
  </si>
  <si>
    <t>2455430.402 </t>
  </si>
  <si>
    <t> 21.08.2010 21:38 </t>
  </si>
  <si>
    <t> -0.024 </t>
  </si>
  <si>
    <t>2455462.3534 </t>
  </si>
  <si>
    <t> 22.09.2010 20:28 </t>
  </si>
  <si>
    <t> -0.0122 </t>
  </si>
  <si>
    <t>2455462.3541 </t>
  </si>
  <si>
    <t> 22.09.2010 20:29 </t>
  </si>
  <si>
    <t> -0.0115 </t>
  </si>
  <si>
    <t>2455462.3568 </t>
  </si>
  <si>
    <t> 22.09.2010 20:33 </t>
  </si>
  <si>
    <t> -0.0088 </t>
  </si>
  <si>
    <t>2455701.41623 </t>
  </si>
  <si>
    <t> 19.05.2011 21:59 </t>
  </si>
  <si>
    <t> -0.01492 </t>
  </si>
  <si>
    <t>OEJV 0160 </t>
  </si>
  <si>
    <t>2455701.41743 </t>
  </si>
  <si>
    <t> 19.05.2011 22:01 </t>
  </si>
  <si>
    <t> -0.01372 </t>
  </si>
  <si>
    <t>2455705.49003 </t>
  </si>
  <si>
    <t> 23.05.2011 23:45 </t>
  </si>
  <si>
    <t> -0.02537 </t>
  </si>
  <si>
    <t>2455705.49043 </t>
  </si>
  <si>
    <t> 23.05.2011 23:46 </t>
  </si>
  <si>
    <t> -0.02497 </t>
  </si>
  <si>
    <t>2455726.7759 </t>
  </si>
  <si>
    <t> 14.06.2011 06:37 </t>
  </si>
  <si>
    <t> -0.0262 </t>
  </si>
  <si>
    <t>IBVS 5992 </t>
  </si>
  <si>
    <t>2456046.912 </t>
  </si>
  <si>
    <t> 29.04.2012 09:53 </t>
  </si>
  <si>
    <t>IBVS 6029 </t>
  </si>
  <si>
    <t>2456073.914 </t>
  </si>
  <si>
    <t> 26.05.2012 09:56 </t>
  </si>
  <si>
    <t>2456148.43694 </t>
  </si>
  <si>
    <t> 08.08.2012 22:29 </t>
  </si>
  <si>
    <t> -0.01396 </t>
  </si>
  <si>
    <t>2456491.4564 </t>
  </si>
  <si>
    <t> 17.07.2013 22:57 </t>
  </si>
  <si>
    <t> -0.0278 </t>
  </si>
  <si>
    <t>-Ir</t>
  </si>
  <si>
    <t>BAVM 232 </t>
  </si>
  <si>
    <t>2456500.4890 </t>
  </si>
  <si>
    <t> 26.07.2013 23:44 </t>
  </si>
  <si>
    <t>6925.5</t>
  </si>
  <si>
    <t> L.Corp </t>
  </si>
  <si>
    <t> JAAVSO 41;328 </t>
  </si>
  <si>
    <t>Mess with the period a bit</t>
  </si>
  <si>
    <t>JAVSO..41..328</t>
  </si>
  <si>
    <t>JAVSO. 41;.328 </t>
  </si>
  <si>
    <t>IBVS 6118</t>
  </si>
  <si>
    <t>IBVS 6149</t>
  </si>
  <si>
    <r>
      <t xml:space="preserve">Apsidal motion (Hoffmeister et al. 1985, </t>
    </r>
    <r>
      <rPr>
        <b/>
        <i/>
        <sz val="10"/>
        <color indexed="10"/>
        <rFont val="Arial"/>
        <family val="2"/>
      </rPr>
      <t>Variable Stars</t>
    </r>
    <r>
      <rPr>
        <b/>
        <sz val="10"/>
        <color indexed="10"/>
        <rFont val="Arial"/>
        <family val="2"/>
      </rPr>
      <t xml:space="preserve"> (Springer)</t>
    </r>
  </si>
  <si>
    <t>OEJV 0179</t>
  </si>
  <si>
    <t>JAVSO 43, 77</t>
  </si>
  <si>
    <t>IBVS 6230</t>
  </si>
  <si>
    <t>My time zone &gt;&gt;&gt;&gt;&gt;&gt;</t>
  </si>
  <si>
    <t>My time zone &gt;&gt;&gt;&gt;</t>
  </si>
  <si>
    <t>JAVSO, 48, 87</t>
  </si>
  <si>
    <t>JBAV, 60</t>
  </si>
  <si>
    <t>JAVSO, 48, 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</si>
</sst>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\(&quot;$&quot;#,##0\)"/>
    <numFmt numFmtId="176" formatCode="0.00000"/>
  </numFmts>
  <fonts count="4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Unicode MS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sz val="10"/>
      <color indexed="17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i/>
      <sz val="10"/>
      <color indexed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30"/>
      <name val="Arial"/>
      <family val="2"/>
    </font>
    <font>
      <b/>
      <sz val="10"/>
      <color rgb="FF0070C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35" fillId="0" borderId="0" applyFont="0" applyFill="0" applyBorder="0" applyAlignment="0" applyProtection="0"/>
    <xf numFmtId="0" fontId="27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9" fillId="7" borderId="1" applyNumberFormat="0" applyAlignment="0" applyProtection="0"/>
    <xf numFmtId="0" fontId="30" fillId="0" borderId="4" applyNumberFormat="0" applyFill="0" applyAlignment="0" applyProtection="0"/>
    <xf numFmtId="0" fontId="31" fillId="22" borderId="0" applyNumberFormat="0" applyBorder="0" applyAlignment="0" applyProtection="0"/>
    <xf numFmtId="0" fontId="6" fillId="0" borderId="0"/>
    <xf numFmtId="0" fontId="12" fillId="0" borderId="0"/>
    <xf numFmtId="0" fontId="12" fillId="23" borderId="5" applyNumberFormat="0" applyFont="0" applyAlignment="0" applyProtection="0"/>
    <xf numFmtId="0" fontId="32" fillId="20" borderId="6" applyNumberFormat="0" applyAlignment="0" applyProtection="0"/>
    <xf numFmtId="0" fontId="33" fillId="0" borderId="0" applyNumberFormat="0" applyFill="0" applyBorder="0" applyAlignment="0" applyProtection="0"/>
    <xf numFmtId="0" fontId="35" fillId="0" borderId="7" applyNumberFormat="0" applyFont="0" applyFill="0" applyAlignment="0" applyProtection="0"/>
    <xf numFmtId="0" fontId="34" fillId="0" borderId="0" applyNumberFormat="0" applyFill="0" applyBorder="0" applyAlignment="0" applyProtection="0"/>
  </cellStyleXfs>
  <cellXfs count="110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8" xfId="0" applyBorder="1" applyAlignment="1"/>
    <xf numFmtId="0" fontId="0" fillId="0" borderId="9" xfId="0" applyBorder="1" applyAlignment="1"/>
    <xf numFmtId="0" fontId="4" fillId="0" borderId="0" xfId="0" applyFont="1" applyAlignme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7" fillId="0" borderId="0" xfId="0" applyFont="1" applyAlignment="1"/>
    <xf numFmtId="0" fontId="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/>
    <xf numFmtId="0" fontId="0" fillId="0" borderId="0" xfId="0" applyAlignment="1">
      <alignment horizontal="right"/>
    </xf>
    <xf numFmtId="0" fontId="7" fillId="0" borderId="10" xfId="0" applyFont="1" applyFill="1" applyBorder="1" applyAlignment="1">
      <alignment horizontal="center"/>
    </xf>
    <xf numFmtId="0" fontId="10" fillId="0" borderId="0" xfId="0" applyFont="1" applyAlignment="1"/>
    <xf numFmtId="0" fontId="5" fillId="0" borderId="5" xfId="0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14" fillId="0" borderId="0" xfId="0" applyFont="1" applyAlignment="1"/>
    <xf numFmtId="0" fontId="0" fillId="0" borderId="0" xfId="0">
      <alignment vertical="top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 vertical="center"/>
    </xf>
    <xf numFmtId="0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4" fillId="0" borderId="0" xfId="0" applyFont="1">
      <alignment vertical="top"/>
    </xf>
    <xf numFmtId="0" fontId="14" fillId="0" borderId="0" xfId="0" applyFont="1" applyAlignment="1">
      <alignment horizontal="center"/>
    </xf>
    <xf numFmtId="0" fontId="11" fillId="0" borderId="0" xfId="0" applyFont="1">
      <alignment vertical="top"/>
    </xf>
    <xf numFmtId="0" fontId="4" fillId="0" borderId="0" xfId="0" applyFont="1">
      <alignment vertical="top"/>
    </xf>
    <xf numFmtId="0" fontId="11" fillId="0" borderId="0" xfId="0" applyFont="1" applyAlignment="1">
      <alignment horizontal="center"/>
    </xf>
    <xf numFmtId="0" fontId="7" fillId="0" borderId="0" xfId="0" applyFont="1">
      <alignment vertical="top"/>
    </xf>
    <xf numFmtId="0" fontId="13" fillId="0" borderId="0" xfId="0" applyFont="1" applyAlignment="1">
      <alignment horizontal="center"/>
    </xf>
    <xf numFmtId="0" fontId="15" fillId="0" borderId="0" xfId="0" applyFont="1" applyAlignme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4" fontId="12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5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top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16" fillId="0" borderId="0" xfId="0" applyFont="1">
      <alignment vertical="top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3" fillId="0" borderId="0" xfId="0" applyFont="1">
      <alignment vertical="top"/>
    </xf>
    <xf numFmtId="0" fontId="11" fillId="0" borderId="0" xfId="0" applyFont="1" applyAlignment="1"/>
    <xf numFmtId="22" fontId="11" fillId="0" borderId="0" xfId="0" applyNumberFormat="1" applyFont="1">
      <alignment vertical="top"/>
    </xf>
    <xf numFmtId="0" fontId="11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/>
    <xf numFmtId="0" fontId="18" fillId="0" borderId="0" xfId="38" applyAlignment="1" applyProtection="1">
      <alignment horizontal="left"/>
    </xf>
    <xf numFmtId="0" fontId="0" fillId="0" borderId="19" xfId="0" applyBorder="1" applyAlignment="1">
      <alignment horizontal="center"/>
    </xf>
    <xf numFmtId="0" fontId="0" fillId="0" borderId="20" xfId="0" applyBorder="1" applyAlignment="1"/>
    <xf numFmtId="0" fontId="0" fillId="0" borderId="0" xfId="0" quotePrefix="1" applyAlignment="1"/>
    <xf numFmtId="0" fontId="5" fillId="24" borderId="21" xfId="0" applyFont="1" applyFill="1" applyBorder="1" applyAlignment="1">
      <alignment horizontal="left" vertical="top" wrapText="1" indent="1"/>
    </xf>
    <xf numFmtId="0" fontId="5" fillId="24" borderId="21" xfId="0" applyFont="1" applyFill="1" applyBorder="1" applyAlignment="1">
      <alignment horizontal="center" vertical="top" wrapText="1"/>
    </xf>
    <xf numFmtId="0" fontId="5" fillId="24" borderId="21" xfId="0" applyFont="1" applyFill="1" applyBorder="1" applyAlignment="1">
      <alignment horizontal="right" vertical="top" wrapText="1"/>
    </xf>
    <xf numFmtId="0" fontId="18" fillId="24" borderId="21" xfId="38" applyFill="1" applyBorder="1" applyAlignment="1" applyProtection="1">
      <alignment horizontal="right" vertical="top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5" fillId="0" borderId="0" xfId="0" applyNumberFormat="1" applyFont="1" applyAlignment="1">
      <alignment horizontal="left" vertical="center"/>
    </xf>
    <xf numFmtId="0" fontId="10" fillId="0" borderId="5" xfId="0" applyFont="1" applyFill="1" applyBorder="1">
      <alignment vertical="top"/>
    </xf>
    <xf numFmtId="0" fontId="36" fillId="0" borderId="0" xfId="0" applyFont="1" applyAlignment="1">
      <alignment horizontal="left" wrapText="1"/>
    </xf>
    <xf numFmtId="0" fontId="36" fillId="0" borderId="0" xfId="0" applyFont="1" applyAlignment="1">
      <alignment horizontal="center" wrapText="1"/>
    </xf>
    <xf numFmtId="0" fontId="36" fillId="0" borderId="0" xfId="42" applyFont="1" applyAlignment="1">
      <alignment wrapText="1"/>
    </xf>
    <xf numFmtId="0" fontId="36" fillId="0" borderId="0" xfId="42" applyFont="1" applyAlignment="1">
      <alignment horizontal="center" wrapText="1"/>
    </xf>
    <xf numFmtId="0" fontId="36" fillId="0" borderId="0" xfId="42" applyFont="1" applyAlignment="1">
      <alignment horizontal="left" wrapText="1"/>
    </xf>
    <xf numFmtId="0" fontId="36" fillId="0" borderId="0" xfId="43" applyFont="1"/>
    <xf numFmtId="0" fontId="36" fillId="0" borderId="0" xfId="43" applyFont="1" applyAlignment="1">
      <alignment horizontal="center"/>
    </xf>
    <xf numFmtId="0" fontId="36" fillId="0" borderId="0" xfId="43" applyFont="1" applyAlignment="1">
      <alignment horizontal="left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42" applyFont="1" applyAlignment="1">
      <alignment horizontal="left" vertical="center" wrapText="1"/>
    </xf>
    <xf numFmtId="0" fontId="37" fillId="0" borderId="0" xfId="42" applyFont="1" applyAlignment="1">
      <alignment horizontal="center" vertical="center" wrapText="1"/>
    </xf>
    <xf numFmtId="0" fontId="37" fillId="0" borderId="0" xfId="42" applyFont="1" applyAlignment="1">
      <alignment horizontal="left" wrapText="1"/>
    </xf>
    <xf numFmtId="0" fontId="16" fillId="0" borderId="0" xfId="42" applyFont="1" applyAlignment="1">
      <alignment horizontal="left"/>
    </xf>
    <xf numFmtId="0" fontId="16" fillId="0" borderId="0" xfId="42" applyFont="1" applyAlignment="1">
      <alignment horizontal="left" wrapText="1"/>
    </xf>
    <xf numFmtId="0" fontId="11" fillId="0" borderId="0" xfId="42" applyFont="1" applyAlignment="1">
      <alignment horizontal="left"/>
    </xf>
    <xf numFmtId="0" fontId="0" fillId="0" borderId="0" xfId="0" applyFill="1" applyAlignment="1"/>
    <xf numFmtId="0" fontId="4" fillId="0" borderId="0" xfId="0" applyFont="1" applyFill="1" applyAlignment="1"/>
    <xf numFmtId="0" fontId="38" fillId="0" borderId="0" xfId="0" applyFont="1" applyFill="1" applyAlignment="1"/>
    <xf numFmtId="0" fontId="0" fillId="25" borderId="0" xfId="0" applyFill="1" applyAlignment="1"/>
    <xf numFmtId="0" fontId="39" fillId="26" borderId="0" xfId="0" applyFont="1" applyFill="1" applyAlignment="1"/>
    <xf numFmtId="0" fontId="40" fillId="0" borderId="0" xfId="0" applyFont="1" applyAlignment="1">
      <alignment horizontal="left" vertical="center" wrapText="1"/>
    </xf>
    <xf numFmtId="0" fontId="40" fillId="0" borderId="0" xfId="0" applyFont="1" applyAlignment="1">
      <alignment horizontal="center" vertical="center" wrapText="1"/>
    </xf>
    <xf numFmtId="176" fontId="40" fillId="0" borderId="0" xfId="0" applyNumberFormat="1" applyFont="1" applyAlignment="1">
      <alignment vertical="center" wrapText="1"/>
    </xf>
    <xf numFmtId="0" fontId="40" fillId="0" borderId="0" xfId="0" applyFont="1" applyAlignment="1">
      <alignment vertic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/>
    <cellStyle name="Currency0" xfId="29"/>
    <cellStyle name="Date" xfId="30"/>
    <cellStyle name="Explanatory Text" xfId="31" builtinId="53" customBuiltin="1"/>
    <cellStyle name="Fixed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/>
    <cellStyle name="Normal_A_1" xfId="43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HS Her - O-C Diagr.</a:t>
            </a:r>
          </a:p>
        </c:rich>
      </c:tx>
      <c:layout>
        <c:manualLayout>
          <c:xMode val="edge"/>
          <c:yMode val="edge"/>
          <c:x val="0.38080033595800522"/>
          <c:y val="3.3846153846153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80011000008594"/>
          <c:y val="0.14769252958613219"/>
          <c:w val="0.80640063000049222"/>
          <c:h val="0.6584625277381727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'Active 1'!$F$21:$F$987</c:f>
              <c:numCache>
                <c:formatCode>General</c:formatCode>
                <c:ptCount val="967"/>
                <c:pt idx="0">
                  <c:v>-18047</c:v>
                </c:pt>
                <c:pt idx="1">
                  <c:v>-10671</c:v>
                </c:pt>
                <c:pt idx="2">
                  <c:v>-10020</c:v>
                </c:pt>
                <c:pt idx="3">
                  <c:v>-10009</c:v>
                </c:pt>
                <c:pt idx="4">
                  <c:v>-9984</c:v>
                </c:pt>
                <c:pt idx="5">
                  <c:v>-9874</c:v>
                </c:pt>
                <c:pt idx="6">
                  <c:v>-9645</c:v>
                </c:pt>
                <c:pt idx="7">
                  <c:v>-9526</c:v>
                </c:pt>
                <c:pt idx="8">
                  <c:v>-8721</c:v>
                </c:pt>
                <c:pt idx="9">
                  <c:v>-4226</c:v>
                </c:pt>
                <c:pt idx="10">
                  <c:v>-3062</c:v>
                </c:pt>
                <c:pt idx="11">
                  <c:v>-2911</c:v>
                </c:pt>
                <c:pt idx="12">
                  <c:v>-2882</c:v>
                </c:pt>
                <c:pt idx="13">
                  <c:v>-2879</c:v>
                </c:pt>
                <c:pt idx="14">
                  <c:v>-2877</c:v>
                </c:pt>
                <c:pt idx="15">
                  <c:v>-2874</c:v>
                </c:pt>
                <c:pt idx="16">
                  <c:v>-2871</c:v>
                </c:pt>
                <c:pt idx="17">
                  <c:v>-2860</c:v>
                </c:pt>
                <c:pt idx="18">
                  <c:v>-2852</c:v>
                </c:pt>
                <c:pt idx="19">
                  <c:v>-2441</c:v>
                </c:pt>
                <c:pt idx="20">
                  <c:v>-2416</c:v>
                </c:pt>
                <c:pt idx="21">
                  <c:v>-2415.5</c:v>
                </c:pt>
                <c:pt idx="22">
                  <c:v>-2407.5</c:v>
                </c:pt>
                <c:pt idx="23">
                  <c:v>-2034</c:v>
                </c:pt>
                <c:pt idx="24">
                  <c:v>-2003.5</c:v>
                </c:pt>
                <c:pt idx="25">
                  <c:v>-1998</c:v>
                </c:pt>
                <c:pt idx="26">
                  <c:v>-1995.5</c:v>
                </c:pt>
                <c:pt idx="27">
                  <c:v>-1992.5</c:v>
                </c:pt>
                <c:pt idx="28">
                  <c:v>-1987</c:v>
                </c:pt>
                <c:pt idx="29">
                  <c:v>-1985.5</c:v>
                </c:pt>
                <c:pt idx="30">
                  <c:v>-1973</c:v>
                </c:pt>
                <c:pt idx="31">
                  <c:v>-1754</c:v>
                </c:pt>
                <c:pt idx="32">
                  <c:v>-1753.5</c:v>
                </c:pt>
                <c:pt idx="33">
                  <c:v>-1536</c:v>
                </c:pt>
                <c:pt idx="34">
                  <c:v>-1533.5</c:v>
                </c:pt>
                <c:pt idx="35">
                  <c:v>-1346</c:v>
                </c:pt>
                <c:pt idx="36">
                  <c:v>-394</c:v>
                </c:pt>
                <c:pt idx="37">
                  <c:v>-212.5</c:v>
                </c:pt>
                <c:pt idx="38">
                  <c:v>-198</c:v>
                </c:pt>
                <c:pt idx="39">
                  <c:v>-159.5</c:v>
                </c:pt>
                <c:pt idx="40">
                  <c:v>0</c:v>
                </c:pt>
                <c:pt idx="41">
                  <c:v>0</c:v>
                </c:pt>
                <c:pt idx="42">
                  <c:v>11</c:v>
                </c:pt>
                <c:pt idx="43">
                  <c:v>75</c:v>
                </c:pt>
                <c:pt idx="44">
                  <c:v>284.5</c:v>
                </c:pt>
                <c:pt idx="45">
                  <c:v>430</c:v>
                </c:pt>
                <c:pt idx="46">
                  <c:v>433</c:v>
                </c:pt>
                <c:pt idx="47">
                  <c:v>877</c:v>
                </c:pt>
                <c:pt idx="48">
                  <c:v>888</c:v>
                </c:pt>
                <c:pt idx="49">
                  <c:v>1348.5</c:v>
                </c:pt>
                <c:pt idx="50">
                  <c:v>1351.5</c:v>
                </c:pt>
                <c:pt idx="51">
                  <c:v>1357</c:v>
                </c:pt>
                <c:pt idx="52">
                  <c:v>1360</c:v>
                </c:pt>
                <c:pt idx="53">
                  <c:v>1360</c:v>
                </c:pt>
                <c:pt idx="54">
                  <c:v>1525</c:v>
                </c:pt>
                <c:pt idx="55">
                  <c:v>1525</c:v>
                </c:pt>
                <c:pt idx="56">
                  <c:v>1597</c:v>
                </c:pt>
                <c:pt idx="57">
                  <c:v>2024.5</c:v>
                </c:pt>
                <c:pt idx="58">
                  <c:v>2027</c:v>
                </c:pt>
                <c:pt idx="59">
                  <c:v>2027.5</c:v>
                </c:pt>
                <c:pt idx="60">
                  <c:v>2030</c:v>
                </c:pt>
                <c:pt idx="61">
                  <c:v>2030</c:v>
                </c:pt>
                <c:pt idx="62">
                  <c:v>2189</c:v>
                </c:pt>
                <c:pt idx="63">
                  <c:v>2189</c:v>
                </c:pt>
                <c:pt idx="64">
                  <c:v>2259</c:v>
                </c:pt>
                <c:pt idx="65">
                  <c:v>2409.5</c:v>
                </c:pt>
                <c:pt idx="66">
                  <c:v>2409.5</c:v>
                </c:pt>
                <c:pt idx="67">
                  <c:v>2463</c:v>
                </c:pt>
                <c:pt idx="68">
                  <c:v>2463</c:v>
                </c:pt>
                <c:pt idx="69">
                  <c:v>2468.5</c:v>
                </c:pt>
                <c:pt idx="70">
                  <c:v>2468.5</c:v>
                </c:pt>
                <c:pt idx="71">
                  <c:v>2485</c:v>
                </c:pt>
                <c:pt idx="72">
                  <c:v>2485</c:v>
                </c:pt>
                <c:pt idx="73">
                  <c:v>2656</c:v>
                </c:pt>
                <c:pt idx="74">
                  <c:v>2656</c:v>
                </c:pt>
                <c:pt idx="75">
                  <c:v>2661.5</c:v>
                </c:pt>
                <c:pt idx="76">
                  <c:v>2664.5</c:v>
                </c:pt>
                <c:pt idx="77">
                  <c:v>2678</c:v>
                </c:pt>
                <c:pt idx="78">
                  <c:v>2686.5</c:v>
                </c:pt>
                <c:pt idx="79">
                  <c:v>2692</c:v>
                </c:pt>
                <c:pt idx="80">
                  <c:v>2840.5</c:v>
                </c:pt>
                <c:pt idx="81">
                  <c:v>2840.5</c:v>
                </c:pt>
                <c:pt idx="82">
                  <c:v>2871</c:v>
                </c:pt>
                <c:pt idx="83">
                  <c:v>2871</c:v>
                </c:pt>
                <c:pt idx="84">
                  <c:v>2912.5</c:v>
                </c:pt>
                <c:pt idx="85">
                  <c:v>2912.5</c:v>
                </c:pt>
                <c:pt idx="86">
                  <c:v>2932</c:v>
                </c:pt>
                <c:pt idx="87">
                  <c:v>2943</c:v>
                </c:pt>
                <c:pt idx="88">
                  <c:v>3127.5</c:v>
                </c:pt>
                <c:pt idx="89">
                  <c:v>3141.5</c:v>
                </c:pt>
                <c:pt idx="90">
                  <c:v>3141.5</c:v>
                </c:pt>
                <c:pt idx="91">
                  <c:v>3147</c:v>
                </c:pt>
                <c:pt idx="92">
                  <c:v>3147</c:v>
                </c:pt>
                <c:pt idx="93">
                  <c:v>3376</c:v>
                </c:pt>
                <c:pt idx="94">
                  <c:v>3533</c:v>
                </c:pt>
                <c:pt idx="95">
                  <c:v>3533</c:v>
                </c:pt>
                <c:pt idx="96">
                  <c:v>3549.5</c:v>
                </c:pt>
                <c:pt idx="97">
                  <c:v>3549.5</c:v>
                </c:pt>
                <c:pt idx="98">
                  <c:v>3555</c:v>
                </c:pt>
                <c:pt idx="99">
                  <c:v>3555</c:v>
                </c:pt>
                <c:pt idx="100">
                  <c:v>3751</c:v>
                </c:pt>
                <c:pt idx="101">
                  <c:v>3789</c:v>
                </c:pt>
                <c:pt idx="102">
                  <c:v>3809</c:v>
                </c:pt>
                <c:pt idx="103">
                  <c:v>3809</c:v>
                </c:pt>
                <c:pt idx="104">
                  <c:v>3809</c:v>
                </c:pt>
                <c:pt idx="105">
                  <c:v>3982.5</c:v>
                </c:pt>
                <c:pt idx="106">
                  <c:v>4029.5</c:v>
                </c:pt>
                <c:pt idx="107">
                  <c:v>4035</c:v>
                </c:pt>
                <c:pt idx="108">
                  <c:v>4216</c:v>
                </c:pt>
                <c:pt idx="109">
                  <c:v>4219</c:v>
                </c:pt>
                <c:pt idx="110">
                  <c:v>4236.5</c:v>
                </c:pt>
                <c:pt idx="111">
                  <c:v>4236.5</c:v>
                </c:pt>
                <c:pt idx="112">
                  <c:v>4269.5</c:v>
                </c:pt>
                <c:pt idx="113">
                  <c:v>4432</c:v>
                </c:pt>
                <c:pt idx="114">
                  <c:v>4432</c:v>
                </c:pt>
                <c:pt idx="115">
                  <c:v>4465.5</c:v>
                </c:pt>
                <c:pt idx="116">
                  <c:v>4490.5</c:v>
                </c:pt>
                <c:pt idx="117">
                  <c:v>4686</c:v>
                </c:pt>
                <c:pt idx="118">
                  <c:v>4691.5</c:v>
                </c:pt>
                <c:pt idx="119">
                  <c:v>4700</c:v>
                </c:pt>
                <c:pt idx="120">
                  <c:v>4915</c:v>
                </c:pt>
                <c:pt idx="121">
                  <c:v>4927</c:v>
                </c:pt>
                <c:pt idx="122">
                  <c:v>5063.5</c:v>
                </c:pt>
                <c:pt idx="123">
                  <c:v>5119</c:v>
                </c:pt>
                <c:pt idx="124">
                  <c:v>5127</c:v>
                </c:pt>
                <c:pt idx="125">
                  <c:v>5155</c:v>
                </c:pt>
                <c:pt idx="126">
                  <c:v>5155</c:v>
                </c:pt>
                <c:pt idx="127">
                  <c:v>5359</c:v>
                </c:pt>
                <c:pt idx="128">
                  <c:v>5409</c:v>
                </c:pt>
                <c:pt idx="129">
                  <c:v>5557.5</c:v>
                </c:pt>
                <c:pt idx="130">
                  <c:v>5599</c:v>
                </c:pt>
                <c:pt idx="131">
                  <c:v>5817</c:v>
                </c:pt>
                <c:pt idx="132">
                  <c:v>6046</c:v>
                </c:pt>
                <c:pt idx="133">
                  <c:v>6046</c:v>
                </c:pt>
                <c:pt idx="134">
                  <c:v>6046</c:v>
                </c:pt>
                <c:pt idx="135">
                  <c:v>6046</c:v>
                </c:pt>
                <c:pt idx="136">
                  <c:v>6059.5</c:v>
                </c:pt>
                <c:pt idx="137">
                  <c:v>6059.5</c:v>
                </c:pt>
                <c:pt idx="138">
                  <c:v>6059.5</c:v>
                </c:pt>
                <c:pt idx="139">
                  <c:v>6059.5</c:v>
                </c:pt>
                <c:pt idx="140">
                  <c:v>6071</c:v>
                </c:pt>
                <c:pt idx="141">
                  <c:v>6071</c:v>
                </c:pt>
                <c:pt idx="142">
                  <c:v>6071</c:v>
                </c:pt>
                <c:pt idx="143">
                  <c:v>6071</c:v>
                </c:pt>
                <c:pt idx="144">
                  <c:v>6218.5</c:v>
                </c:pt>
                <c:pt idx="145">
                  <c:v>6225</c:v>
                </c:pt>
                <c:pt idx="146">
                  <c:v>6225</c:v>
                </c:pt>
                <c:pt idx="147">
                  <c:v>6225</c:v>
                </c:pt>
                <c:pt idx="148">
                  <c:v>6225</c:v>
                </c:pt>
                <c:pt idx="149">
                  <c:v>6225</c:v>
                </c:pt>
                <c:pt idx="150">
                  <c:v>6225</c:v>
                </c:pt>
                <c:pt idx="151">
                  <c:v>6230.5</c:v>
                </c:pt>
                <c:pt idx="152">
                  <c:v>6272</c:v>
                </c:pt>
                <c:pt idx="153">
                  <c:v>6291.5</c:v>
                </c:pt>
                <c:pt idx="154">
                  <c:v>6291.5</c:v>
                </c:pt>
                <c:pt idx="155">
                  <c:v>6291.5</c:v>
                </c:pt>
                <c:pt idx="156">
                  <c:v>6291.5</c:v>
                </c:pt>
                <c:pt idx="157">
                  <c:v>6291.5</c:v>
                </c:pt>
                <c:pt idx="158">
                  <c:v>6291.5</c:v>
                </c:pt>
                <c:pt idx="159">
                  <c:v>6437.5</c:v>
                </c:pt>
                <c:pt idx="160">
                  <c:v>6437.5</c:v>
                </c:pt>
                <c:pt idx="161">
                  <c:v>6437.5</c:v>
                </c:pt>
                <c:pt idx="162">
                  <c:v>6440</c:v>
                </c:pt>
                <c:pt idx="163">
                  <c:v>6440</c:v>
                </c:pt>
                <c:pt idx="164">
                  <c:v>6453</c:v>
                </c:pt>
                <c:pt idx="165">
                  <c:v>6462</c:v>
                </c:pt>
                <c:pt idx="166">
                  <c:v>6648.5</c:v>
                </c:pt>
                <c:pt idx="167">
                  <c:v>6665</c:v>
                </c:pt>
                <c:pt idx="168">
                  <c:v>6710.5</c:v>
                </c:pt>
                <c:pt idx="169">
                  <c:v>6920</c:v>
                </c:pt>
                <c:pt idx="170">
                  <c:v>6925.5</c:v>
                </c:pt>
                <c:pt idx="171">
                  <c:v>6925.5</c:v>
                </c:pt>
                <c:pt idx="172">
                  <c:v>6942</c:v>
                </c:pt>
                <c:pt idx="173">
                  <c:v>7090</c:v>
                </c:pt>
                <c:pt idx="174">
                  <c:v>7107.5</c:v>
                </c:pt>
                <c:pt idx="175">
                  <c:v>7121.5</c:v>
                </c:pt>
                <c:pt idx="176">
                  <c:v>7380.5</c:v>
                </c:pt>
                <c:pt idx="177">
                  <c:v>7651.5</c:v>
                </c:pt>
                <c:pt idx="178">
                  <c:v>7651.5</c:v>
                </c:pt>
                <c:pt idx="179">
                  <c:v>7780.5</c:v>
                </c:pt>
                <c:pt idx="180">
                  <c:v>8015</c:v>
                </c:pt>
                <c:pt idx="181">
                  <c:v>8276.5</c:v>
                </c:pt>
                <c:pt idx="182">
                  <c:v>8453.5</c:v>
                </c:pt>
                <c:pt idx="183">
                  <c:v>8464</c:v>
                </c:pt>
              </c:numCache>
            </c:numRef>
          </c:xVal>
          <c:yVal>
            <c:numRef>
              <c:f>'Active 1'!$H$21:$H$987</c:f>
              <c:numCache>
                <c:formatCode>General</c:formatCode>
                <c:ptCount val="967"/>
                <c:pt idx="4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9F-4B8E-BAE4-C143387F29E2}"/>
            </c:ext>
          </c:extLst>
        </c:ser>
        <c:ser>
          <c:idx val="1"/>
          <c:order val="1"/>
          <c:tx>
            <c:strRef>
              <c:f>'Active 1'!$I$20:$I$20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1'!$D$21:$D$987</c:f>
                <c:numCache>
                  <c:formatCode>General</c:formatCode>
                  <c:ptCount val="9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3">
                    <c:v>0</c:v>
                  </c:pt>
                  <c:pt idx="24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1.1100000000000001E-3</c:v>
                  </c:pt>
                  <c:pt idx="54">
                    <c:v>9.3999999999999997E-4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1E-3</c:v>
                  </c:pt>
                  <c:pt idx="61">
                    <c:v>0</c:v>
                  </c:pt>
                  <c:pt idx="62">
                    <c:v>0</c:v>
                  </c:pt>
                  <c:pt idx="63">
                    <c:v>3.1E-4</c:v>
                  </c:pt>
                  <c:pt idx="64">
                    <c:v>1.1999999999999999E-3</c:v>
                  </c:pt>
                  <c:pt idx="65">
                    <c:v>0</c:v>
                  </c:pt>
                  <c:pt idx="66">
                    <c:v>2.5000000000000001E-4</c:v>
                  </c:pt>
                  <c:pt idx="74">
                    <c:v>1.8E-3</c:v>
                  </c:pt>
                  <c:pt idx="75">
                    <c:v>2E-3</c:v>
                  </c:pt>
                  <c:pt idx="76">
                    <c:v>2.8E-3</c:v>
                  </c:pt>
                  <c:pt idx="77">
                    <c:v>1E-3</c:v>
                  </c:pt>
                  <c:pt idx="78">
                    <c:v>2.3999999999999998E-3</c:v>
                  </c:pt>
                  <c:pt idx="79">
                    <c:v>4.0000000000000001E-3</c:v>
                  </c:pt>
                  <c:pt idx="84">
                    <c:v>1.1999999999999999E-3</c:v>
                  </c:pt>
                  <c:pt idx="85">
                    <c:v>8.9999999999999998E-4</c:v>
                  </c:pt>
                  <c:pt idx="86">
                    <c:v>1.1000000000000001E-3</c:v>
                  </c:pt>
                  <c:pt idx="87">
                    <c:v>8.0000000000000004E-4</c:v>
                  </c:pt>
                  <c:pt idx="88">
                    <c:v>2E-3</c:v>
                  </c:pt>
                  <c:pt idx="89">
                    <c:v>2E-3</c:v>
                  </c:pt>
                  <c:pt idx="90">
                    <c:v>2E-3</c:v>
                  </c:pt>
                  <c:pt idx="91">
                    <c:v>2.9999999999999997E-4</c:v>
                  </c:pt>
                  <c:pt idx="92">
                    <c:v>2.9999999999999997E-4</c:v>
                  </c:pt>
                  <c:pt idx="93">
                    <c:v>5.0000000000000001E-4</c:v>
                  </c:pt>
                  <c:pt idx="94">
                    <c:v>2E-3</c:v>
                  </c:pt>
                  <c:pt idx="95">
                    <c:v>0</c:v>
                  </c:pt>
                  <c:pt idx="96">
                    <c:v>2.9999999999999997E-4</c:v>
                  </c:pt>
                  <c:pt idx="97">
                    <c:v>0</c:v>
                  </c:pt>
                  <c:pt idx="98">
                    <c:v>2.9999999999999997E-4</c:v>
                  </c:pt>
                  <c:pt idx="99">
                    <c:v>0</c:v>
                  </c:pt>
                  <c:pt idx="100">
                    <c:v>2.0000000000000001E-4</c:v>
                  </c:pt>
                  <c:pt idx="102">
                    <c:v>0</c:v>
                  </c:pt>
                  <c:pt idx="103">
                    <c:v>5.0000000000000001E-4</c:v>
                  </c:pt>
                  <c:pt idx="104">
                    <c:v>0</c:v>
                  </c:pt>
                  <c:pt idx="105">
                    <c:v>0.01</c:v>
                  </c:pt>
                  <c:pt idx="106">
                    <c:v>1.8E-3</c:v>
                  </c:pt>
                  <c:pt idx="107">
                    <c:v>5.9999999999999995E-4</c:v>
                  </c:pt>
                  <c:pt idx="108">
                    <c:v>1E-4</c:v>
                  </c:pt>
                  <c:pt idx="109">
                    <c:v>1E-4</c:v>
                  </c:pt>
                  <c:pt idx="110">
                    <c:v>0</c:v>
                  </c:pt>
                  <c:pt idx="113">
                    <c:v>2.0000000000000001E-4</c:v>
                  </c:pt>
                  <c:pt idx="114">
                    <c:v>2.0000000000000001E-4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2.9999999999999997E-4</c:v>
                  </c:pt>
                  <c:pt idx="121">
                    <c:v>0</c:v>
                  </c:pt>
                  <c:pt idx="122">
                    <c:v>6.9999999999999999E-4</c:v>
                  </c:pt>
                  <c:pt idx="123">
                    <c:v>1E-3</c:v>
                  </c:pt>
                  <c:pt idx="124">
                    <c:v>1E-3</c:v>
                  </c:pt>
                  <c:pt idx="125">
                    <c:v>5.9999999999999995E-4</c:v>
                  </c:pt>
                  <c:pt idx="126">
                    <c:v>5.9999999999999995E-4</c:v>
                  </c:pt>
                  <c:pt idx="127">
                    <c:v>4.0000000000000002E-4</c:v>
                  </c:pt>
                  <c:pt idx="128">
                    <c:v>1.9E-3</c:v>
                  </c:pt>
                  <c:pt idx="129">
                    <c:v>4.0000000000000002E-4</c:v>
                  </c:pt>
                  <c:pt idx="130">
                    <c:v>0</c:v>
                  </c:pt>
                  <c:pt idx="131">
                    <c:v>2.9999999999999997E-4</c:v>
                  </c:pt>
                  <c:pt idx="132">
                    <c:v>0</c:v>
                  </c:pt>
                  <c:pt idx="133">
                    <c:v>2.9999999999999997E-4</c:v>
                  </c:pt>
                  <c:pt idx="134">
                    <c:v>0</c:v>
                  </c:pt>
                  <c:pt idx="135">
                    <c:v>4.0000000000000002E-4</c:v>
                  </c:pt>
                  <c:pt idx="136">
                    <c:v>0</c:v>
                  </c:pt>
                  <c:pt idx="137">
                    <c:v>6.9999999999999999E-4</c:v>
                  </c:pt>
                  <c:pt idx="138">
                    <c:v>0</c:v>
                  </c:pt>
                  <c:pt idx="139">
                    <c:v>6.9999999999999999E-4</c:v>
                  </c:pt>
                  <c:pt idx="140">
                    <c:v>0</c:v>
                  </c:pt>
                  <c:pt idx="141">
                    <c:v>2.0000000000000001E-4</c:v>
                  </c:pt>
                  <c:pt idx="142">
                    <c:v>0</c:v>
                  </c:pt>
                  <c:pt idx="143">
                    <c:v>4.0000000000000002E-4</c:v>
                  </c:pt>
                  <c:pt idx="144">
                    <c:v>1.2999999999999999E-3</c:v>
                  </c:pt>
                  <c:pt idx="145">
                    <c:v>0</c:v>
                  </c:pt>
                  <c:pt idx="146">
                    <c:v>2.9999999999999997E-4</c:v>
                  </c:pt>
                  <c:pt idx="147">
                    <c:v>0</c:v>
                  </c:pt>
                  <c:pt idx="148">
                    <c:v>2.0000000000000001E-4</c:v>
                  </c:pt>
                  <c:pt idx="149">
                    <c:v>0</c:v>
                  </c:pt>
                  <c:pt idx="150">
                    <c:v>2.9999999999999997E-4</c:v>
                  </c:pt>
                  <c:pt idx="151">
                    <c:v>6.9999999999999999E-4</c:v>
                  </c:pt>
                  <c:pt idx="152">
                    <c:v>1E-3</c:v>
                  </c:pt>
                  <c:pt idx="153">
                    <c:v>0</c:v>
                  </c:pt>
                  <c:pt idx="154">
                    <c:v>8.0000000000000004E-4</c:v>
                  </c:pt>
                  <c:pt idx="155">
                    <c:v>0</c:v>
                  </c:pt>
                  <c:pt idx="156">
                    <c:v>6.9999999999999999E-4</c:v>
                  </c:pt>
                  <c:pt idx="157">
                    <c:v>0</c:v>
                  </c:pt>
                  <c:pt idx="158">
                    <c:v>1.1000000000000001E-3</c:v>
                  </c:pt>
                  <c:pt idx="159">
                    <c:v>1.5E-3</c:v>
                  </c:pt>
                  <c:pt idx="160">
                    <c:v>1E-3</c:v>
                  </c:pt>
                  <c:pt idx="161">
                    <c:v>8.0000000000000004E-4</c:v>
                  </c:pt>
                  <c:pt idx="162">
                    <c:v>5.9999999999999995E-4</c:v>
                  </c:pt>
                  <c:pt idx="163">
                    <c:v>4.0000000000000002E-4</c:v>
                  </c:pt>
                  <c:pt idx="164">
                    <c:v>4.0000000000000002E-4</c:v>
                  </c:pt>
                  <c:pt idx="165">
                    <c:v>2.9999999999999997E-4</c:v>
                  </c:pt>
                  <c:pt idx="166">
                    <c:v>5.0000000000000001E-3</c:v>
                  </c:pt>
                  <c:pt idx="167">
                    <c:v>5.0000000000000001E-3</c:v>
                  </c:pt>
                  <c:pt idx="168">
                    <c:v>4.0000000000000002E-4</c:v>
                  </c:pt>
                  <c:pt idx="169">
                    <c:v>1.06E-2</c:v>
                  </c:pt>
                  <c:pt idx="170">
                    <c:v>0</c:v>
                  </c:pt>
                  <c:pt idx="171">
                    <c:v>5.0000000000000001E-4</c:v>
                  </c:pt>
                  <c:pt idx="172">
                    <c:v>5.9999999999999995E-4</c:v>
                  </c:pt>
                  <c:pt idx="173">
                    <c:v>8.0000000000000004E-4</c:v>
                  </c:pt>
                  <c:pt idx="174">
                    <c:v>3.5000000000000001E-3</c:v>
                  </c:pt>
                  <c:pt idx="175">
                    <c:v>4.4999999999999997E-3</c:v>
                  </c:pt>
                  <c:pt idx="176">
                    <c:v>0</c:v>
                  </c:pt>
                  <c:pt idx="177">
                    <c:v>5.0000000000000001E-4</c:v>
                  </c:pt>
                  <c:pt idx="178">
                    <c:v>2.9999999999999997E-4</c:v>
                  </c:pt>
                  <c:pt idx="179">
                    <c:v>3.3E-3</c:v>
                  </c:pt>
                  <c:pt idx="180">
                    <c:v>5.0000000000000001E-3</c:v>
                  </c:pt>
                  <c:pt idx="181">
                    <c:v>5.9999999999999995E-4</c:v>
                  </c:pt>
                  <c:pt idx="182">
                    <c:v>2.8E-3</c:v>
                  </c:pt>
                  <c:pt idx="183">
                    <c:v>6.9999999999999999E-4</c:v>
                  </c:pt>
                </c:numCache>
              </c:numRef>
            </c:plus>
            <c:minus>
              <c:numRef>
                <c:f>'Active 1'!$D$21:$D$987</c:f>
                <c:numCache>
                  <c:formatCode>General</c:formatCode>
                  <c:ptCount val="9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3">
                    <c:v>0</c:v>
                  </c:pt>
                  <c:pt idx="24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1.1100000000000001E-3</c:v>
                  </c:pt>
                  <c:pt idx="54">
                    <c:v>9.3999999999999997E-4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1E-3</c:v>
                  </c:pt>
                  <c:pt idx="61">
                    <c:v>0</c:v>
                  </c:pt>
                  <c:pt idx="62">
                    <c:v>0</c:v>
                  </c:pt>
                  <c:pt idx="63">
                    <c:v>3.1E-4</c:v>
                  </c:pt>
                  <c:pt idx="64">
                    <c:v>1.1999999999999999E-3</c:v>
                  </c:pt>
                  <c:pt idx="65">
                    <c:v>0</c:v>
                  </c:pt>
                  <c:pt idx="66">
                    <c:v>2.5000000000000001E-4</c:v>
                  </c:pt>
                  <c:pt idx="74">
                    <c:v>1.8E-3</c:v>
                  </c:pt>
                  <c:pt idx="75">
                    <c:v>2E-3</c:v>
                  </c:pt>
                  <c:pt idx="76">
                    <c:v>2.8E-3</c:v>
                  </c:pt>
                  <c:pt idx="77">
                    <c:v>1E-3</c:v>
                  </c:pt>
                  <c:pt idx="78">
                    <c:v>2.3999999999999998E-3</c:v>
                  </c:pt>
                  <c:pt idx="79">
                    <c:v>4.0000000000000001E-3</c:v>
                  </c:pt>
                  <c:pt idx="84">
                    <c:v>1.1999999999999999E-3</c:v>
                  </c:pt>
                  <c:pt idx="85">
                    <c:v>8.9999999999999998E-4</c:v>
                  </c:pt>
                  <c:pt idx="86">
                    <c:v>1.1000000000000001E-3</c:v>
                  </c:pt>
                  <c:pt idx="87">
                    <c:v>8.0000000000000004E-4</c:v>
                  </c:pt>
                  <c:pt idx="88">
                    <c:v>2E-3</c:v>
                  </c:pt>
                  <c:pt idx="89">
                    <c:v>2E-3</c:v>
                  </c:pt>
                  <c:pt idx="90">
                    <c:v>2E-3</c:v>
                  </c:pt>
                  <c:pt idx="91">
                    <c:v>2.9999999999999997E-4</c:v>
                  </c:pt>
                  <c:pt idx="92">
                    <c:v>2.9999999999999997E-4</c:v>
                  </c:pt>
                  <c:pt idx="93">
                    <c:v>5.0000000000000001E-4</c:v>
                  </c:pt>
                  <c:pt idx="94">
                    <c:v>2E-3</c:v>
                  </c:pt>
                  <c:pt idx="95">
                    <c:v>0</c:v>
                  </c:pt>
                  <c:pt idx="96">
                    <c:v>2.9999999999999997E-4</c:v>
                  </c:pt>
                  <c:pt idx="97">
                    <c:v>0</c:v>
                  </c:pt>
                  <c:pt idx="98">
                    <c:v>2.9999999999999997E-4</c:v>
                  </c:pt>
                  <c:pt idx="99">
                    <c:v>0</c:v>
                  </c:pt>
                  <c:pt idx="100">
                    <c:v>2.0000000000000001E-4</c:v>
                  </c:pt>
                  <c:pt idx="102">
                    <c:v>0</c:v>
                  </c:pt>
                  <c:pt idx="103">
                    <c:v>5.0000000000000001E-4</c:v>
                  </c:pt>
                  <c:pt idx="104">
                    <c:v>0</c:v>
                  </c:pt>
                  <c:pt idx="105">
                    <c:v>0.01</c:v>
                  </c:pt>
                  <c:pt idx="106">
                    <c:v>1.8E-3</c:v>
                  </c:pt>
                  <c:pt idx="107">
                    <c:v>5.9999999999999995E-4</c:v>
                  </c:pt>
                  <c:pt idx="108">
                    <c:v>1E-4</c:v>
                  </c:pt>
                  <c:pt idx="109">
                    <c:v>1E-4</c:v>
                  </c:pt>
                  <c:pt idx="110">
                    <c:v>0</c:v>
                  </c:pt>
                  <c:pt idx="113">
                    <c:v>2.0000000000000001E-4</c:v>
                  </c:pt>
                  <c:pt idx="114">
                    <c:v>2.0000000000000001E-4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2.9999999999999997E-4</c:v>
                  </c:pt>
                  <c:pt idx="121">
                    <c:v>0</c:v>
                  </c:pt>
                  <c:pt idx="122">
                    <c:v>6.9999999999999999E-4</c:v>
                  </c:pt>
                  <c:pt idx="123">
                    <c:v>1E-3</c:v>
                  </c:pt>
                  <c:pt idx="124">
                    <c:v>1E-3</c:v>
                  </c:pt>
                  <c:pt idx="125">
                    <c:v>5.9999999999999995E-4</c:v>
                  </c:pt>
                  <c:pt idx="126">
                    <c:v>5.9999999999999995E-4</c:v>
                  </c:pt>
                  <c:pt idx="127">
                    <c:v>4.0000000000000002E-4</c:v>
                  </c:pt>
                  <c:pt idx="128">
                    <c:v>1.9E-3</c:v>
                  </c:pt>
                  <c:pt idx="129">
                    <c:v>4.0000000000000002E-4</c:v>
                  </c:pt>
                  <c:pt idx="130">
                    <c:v>0</c:v>
                  </c:pt>
                  <c:pt idx="131">
                    <c:v>2.9999999999999997E-4</c:v>
                  </c:pt>
                  <c:pt idx="132">
                    <c:v>0</c:v>
                  </c:pt>
                  <c:pt idx="133">
                    <c:v>2.9999999999999997E-4</c:v>
                  </c:pt>
                  <c:pt idx="134">
                    <c:v>0</c:v>
                  </c:pt>
                  <c:pt idx="135">
                    <c:v>4.0000000000000002E-4</c:v>
                  </c:pt>
                  <c:pt idx="136">
                    <c:v>0</c:v>
                  </c:pt>
                  <c:pt idx="137">
                    <c:v>6.9999999999999999E-4</c:v>
                  </c:pt>
                  <c:pt idx="138">
                    <c:v>0</c:v>
                  </c:pt>
                  <c:pt idx="139">
                    <c:v>6.9999999999999999E-4</c:v>
                  </c:pt>
                  <c:pt idx="140">
                    <c:v>0</c:v>
                  </c:pt>
                  <c:pt idx="141">
                    <c:v>2.0000000000000001E-4</c:v>
                  </c:pt>
                  <c:pt idx="142">
                    <c:v>0</c:v>
                  </c:pt>
                  <c:pt idx="143">
                    <c:v>4.0000000000000002E-4</c:v>
                  </c:pt>
                  <c:pt idx="144">
                    <c:v>1.2999999999999999E-3</c:v>
                  </c:pt>
                  <c:pt idx="145">
                    <c:v>0</c:v>
                  </c:pt>
                  <c:pt idx="146">
                    <c:v>2.9999999999999997E-4</c:v>
                  </c:pt>
                  <c:pt idx="147">
                    <c:v>0</c:v>
                  </c:pt>
                  <c:pt idx="148">
                    <c:v>2.0000000000000001E-4</c:v>
                  </c:pt>
                  <c:pt idx="149">
                    <c:v>0</c:v>
                  </c:pt>
                  <c:pt idx="150">
                    <c:v>2.9999999999999997E-4</c:v>
                  </c:pt>
                  <c:pt idx="151">
                    <c:v>6.9999999999999999E-4</c:v>
                  </c:pt>
                  <c:pt idx="152">
                    <c:v>1E-3</c:v>
                  </c:pt>
                  <c:pt idx="153">
                    <c:v>0</c:v>
                  </c:pt>
                  <c:pt idx="154">
                    <c:v>8.0000000000000004E-4</c:v>
                  </c:pt>
                  <c:pt idx="155">
                    <c:v>0</c:v>
                  </c:pt>
                  <c:pt idx="156">
                    <c:v>6.9999999999999999E-4</c:v>
                  </c:pt>
                  <c:pt idx="157">
                    <c:v>0</c:v>
                  </c:pt>
                  <c:pt idx="158">
                    <c:v>1.1000000000000001E-3</c:v>
                  </c:pt>
                  <c:pt idx="159">
                    <c:v>1.5E-3</c:v>
                  </c:pt>
                  <c:pt idx="160">
                    <c:v>1E-3</c:v>
                  </c:pt>
                  <c:pt idx="161">
                    <c:v>8.0000000000000004E-4</c:v>
                  </c:pt>
                  <c:pt idx="162">
                    <c:v>5.9999999999999995E-4</c:v>
                  </c:pt>
                  <c:pt idx="163">
                    <c:v>4.0000000000000002E-4</c:v>
                  </c:pt>
                  <c:pt idx="164">
                    <c:v>4.0000000000000002E-4</c:v>
                  </c:pt>
                  <c:pt idx="165">
                    <c:v>2.9999999999999997E-4</c:v>
                  </c:pt>
                  <c:pt idx="166">
                    <c:v>5.0000000000000001E-3</c:v>
                  </c:pt>
                  <c:pt idx="167">
                    <c:v>5.0000000000000001E-3</c:v>
                  </c:pt>
                  <c:pt idx="168">
                    <c:v>4.0000000000000002E-4</c:v>
                  </c:pt>
                  <c:pt idx="169">
                    <c:v>1.06E-2</c:v>
                  </c:pt>
                  <c:pt idx="170">
                    <c:v>0</c:v>
                  </c:pt>
                  <c:pt idx="171">
                    <c:v>5.0000000000000001E-4</c:v>
                  </c:pt>
                  <c:pt idx="172">
                    <c:v>5.9999999999999995E-4</c:v>
                  </c:pt>
                  <c:pt idx="173">
                    <c:v>8.0000000000000004E-4</c:v>
                  </c:pt>
                  <c:pt idx="174">
                    <c:v>3.5000000000000001E-3</c:v>
                  </c:pt>
                  <c:pt idx="175">
                    <c:v>4.4999999999999997E-3</c:v>
                  </c:pt>
                  <c:pt idx="176">
                    <c:v>0</c:v>
                  </c:pt>
                  <c:pt idx="177">
                    <c:v>5.0000000000000001E-4</c:v>
                  </c:pt>
                  <c:pt idx="178">
                    <c:v>2.9999999999999997E-4</c:v>
                  </c:pt>
                  <c:pt idx="179">
                    <c:v>3.3E-3</c:v>
                  </c:pt>
                  <c:pt idx="180">
                    <c:v>5.0000000000000001E-3</c:v>
                  </c:pt>
                  <c:pt idx="181">
                    <c:v>5.9999999999999995E-4</c:v>
                  </c:pt>
                  <c:pt idx="182">
                    <c:v>2.8E-3</c:v>
                  </c:pt>
                  <c:pt idx="183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1'!$F$21:$F$987</c:f>
              <c:numCache>
                <c:formatCode>General</c:formatCode>
                <c:ptCount val="967"/>
                <c:pt idx="0">
                  <c:v>-18047</c:v>
                </c:pt>
                <c:pt idx="1">
                  <c:v>-10671</c:v>
                </c:pt>
                <c:pt idx="2">
                  <c:v>-10020</c:v>
                </c:pt>
                <c:pt idx="3">
                  <c:v>-10009</c:v>
                </c:pt>
                <c:pt idx="4">
                  <c:v>-9984</c:v>
                </c:pt>
                <c:pt idx="5">
                  <c:v>-9874</c:v>
                </c:pt>
                <c:pt idx="6">
                  <c:v>-9645</c:v>
                </c:pt>
                <c:pt idx="7">
                  <c:v>-9526</c:v>
                </c:pt>
                <c:pt idx="8">
                  <c:v>-8721</c:v>
                </c:pt>
                <c:pt idx="9">
                  <c:v>-4226</c:v>
                </c:pt>
                <c:pt idx="10">
                  <c:v>-3062</c:v>
                </c:pt>
                <c:pt idx="11">
                  <c:v>-2911</c:v>
                </c:pt>
                <c:pt idx="12">
                  <c:v>-2882</c:v>
                </c:pt>
                <c:pt idx="13">
                  <c:v>-2879</c:v>
                </c:pt>
                <c:pt idx="14">
                  <c:v>-2877</c:v>
                </c:pt>
                <c:pt idx="15">
                  <c:v>-2874</c:v>
                </c:pt>
                <c:pt idx="16">
                  <c:v>-2871</c:v>
                </c:pt>
                <c:pt idx="17">
                  <c:v>-2860</c:v>
                </c:pt>
                <c:pt idx="18">
                  <c:v>-2852</c:v>
                </c:pt>
                <c:pt idx="19">
                  <c:v>-2441</c:v>
                </c:pt>
                <c:pt idx="20">
                  <c:v>-2416</c:v>
                </c:pt>
                <c:pt idx="21">
                  <c:v>-2415.5</c:v>
                </c:pt>
                <c:pt idx="22">
                  <c:v>-2407.5</c:v>
                </c:pt>
                <c:pt idx="23">
                  <c:v>-2034</c:v>
                </c:pt>
                <c:pt idx="24">
                  <c:v>-2003.5</c:v>
                </c:pt>
                <c:pt idx="25">
                  <c:v>-1998</c:v>
                </c:pt>
                <c:pt idx="26">
                  <c:v>-1995.5</c:v>
                </c:pt>
                <c:pt idx="27">
                  <c:v>-1992.5</c:v>
                </c:pt>
                <c:pt idx="28">
                  <c:v>-1987</c:v>
                </c:pt>
                <c:pt idx="29">
                  <c:v>-1985.5</c:v>
                </c:pt>
                <c:pt idx="30">
                  <c:v>-1973</c:v>
                </c:pt>
                <c:pt idx="31">
                  <c:v>-1754</c:v>
                </c:pt>
                <c:pt idx="32">
                  <c:v>-1753.5</c:v>
                </c:pt>
                <c:pt idx="33">
                  <c:v>-1536</c:v>
                </c:pt>
                <c:pt idx="34">
                  <c:v>-1533.5</c:v>
                </c:pt>
                <c:pt idx="35">
                  <c:v>-1346</c:v>
                </c:pt>
                <c:pt idx="36">
                  <c:v>-394</c:v>
                </c:pt>
                <c:pt idx="37">
                  <c:v>-212.5</c:v>
                </c:pt>
                <c:pt idx="38">
                  <c:v>-198</c:v>
                </c:pt>
                <c:pt idx="39">
                  <c:v>-159.5</c:v>
                </c:pt>
                <c:pt idx="40">
                  <c:v>0</c:v>
                </c:pt>
                <c:pt idx="41">
                  <c:v>0</c:v>
                </c:pt>
                <c:pt idx="42">
                  <c:v>11</c:v>
                </c:pt>
                <c:pt idx="43">
                  <c:v>75</c:v>
                </c:pt>
                <c:pt idx="44">
                  <c:v>284.5</c:v>
                </c:pt>
                <c:pt idx="45">
                  <c:v>430</c:v>
                </c:pt>
                <c:pt idx="46">
                  <c:v>433</c:v>
                </c:pt>
                <c:pt idx="47">
                  <c:v>877</c:v>
                </c:pt>
                <c:pt idx="48">
                  <c:v>888</c:v>
                </c:pt>
                <c:pt idx="49">
                  <c:v>1348.5</c:v>
                </c:pt>
                <c:pt idx="50">
                  <c:v>1351.5</c:v>
                </c:pt>
                <c:pt idx="51">
                  <c:v>1357</c:v>
                </c:pt>
                <c:pt idx="52">
                  <c:v>1360</c:v>
                </c:pt>
                <c:pt idx="53">
                  <c:v>1360</c:v>
                </c:pt>
                <c:pt idx="54">
                  <c:v>1525</c:v>
                </c:pt>
                <c:pt idx="55">
                  <c:v>1525</c:v>
                </c:pt>
                <c:pt idx="56">
                  <c:v>1597</c:v>
                </c:pt>
                <c:pt idx="57">
                  <c:v>2024.5</c:v>
                </c:pt>
                <c:pt idx="58">
                  <c:v>2027</c:v>
                </c:pt>
                <c:pt idx="59">
                  <c:v>2027.5</c:v>
                </c:pt>
                <c:pt idx="60">
                  <c:v>2030</c:v>
                </c:pt>
                <c:pt idx="61">
                  <c:v>2030</c:v>
                </c:pt>
                <c:pt idx="62">
                  <c:v>2189</c:v>
                </c:pt>
                <c:pt idx="63">
                  <c:v>2189</c:v>
                </c:pt>
                <c:pt idx="64">
                  <c:v>2259</c:v>
                </c:pt>
                <c:pt idx="65">
                  <c:v>2409.5</c:v>
                </c:pt>
                <c:pt idx="66">
                  <c:v>2409.5</c:v>
                </c:pt>
                <c:pt idx="67">
                  <c:v>2463</c:v>
                </c:pt>
                <c:pt idx="68">
                  <c:v>2463</c:v>
                </c:pt>
                <c:pt idx="69">
                  <c:v>2468.5</c:v>
                </c:pt>
                <c:pt idx="70">
                  <c:v>2468.5</c:v>
                </c:pt>
                <c:pt idx="71">
                  <c:v>2485</c:v>
                </c:pt>
                <c:pt idx="72">
                  <c:v>2485</c:v>
                </c:pt>
                <c:pt idx="73">
                  <c:v>2656</c:v>
                </c:pt>
                <c:pt idx="74">
                  <c:v>2656</c:v>
                </c:pt>
                <c:pt idx="75">
                  <c:v>2661.5</c:v>
                </c:pt>
                <c:pt idx="76">
                  <c:v>2664.5</c:v>
                </c:pt>
                <c:pt idx="77">
                  <c:v>2678</c:v>
                </c:pt>
                <c:pt idx="78">
                  <c:v>2686.5</c:v>
                </c:pt>
                <c:pt idx="79">
                  <c:v>2692</c:v>
                </c:pt>
                <c:pt idx="80">
                  <c:v>2840.5</c:v>
                </c:pt>
                <c:pt idx="81">
                  <c:v>2840.5</c:v>
                </c:pt>
                <c:pt idx="82">
                  <c:v>2871</c:v>
                </c:pt>
                <c:pt idx="83">
                  <c:v>2871</c:v>
                </c:pt>
                <c:pt idx="84">
                  <c:v>2912.5</c:v>
                </c:pt>
                <c:pt idx="85">
                  <c:v>2912.5</c:v>
                </c:pt>
                <c:pt idx="86">
                  <c:v>2932</c:v>
                </c:pt>
                <c:pt idx="87">
                  <c:v>2943</c:v>
                </c:pt>
                <c:pt idx="88">
                  <c:v>3127.5</c:v>
                </c:pt>
                <c:pt idx="89">
                  <c:v>3141.5</c:v>
                </c:pt>
                <c:pt idx="90">
                  <c:v>3141.5</c:v>
                </c:pt>
                <c:pt idx="91">
                  <c:v>3147</c:v>
                </c:pt>
                <c:pt idx="92">
                  <c:v>3147</c:v>
                </c:pt>
                <c:pt idx="93">
                  <c:v>3376</c:v>
                </c:pt>
                <c:pt idx="94">
                  <c:v>3533</c:v>
                </c:pt>
                <c:pt idx="95">
                  <c:v>3533</c:v>
                </c:pt>
                <c:pt idx="96">
                  <c:v>3549.5</c:v>
                </c:pt>
                <c:pt idx="97">
                  <c:v>3549.5</c:v>
                </c:pt>
                <c:pt idx="98">
                  <c:v>3555</c:v>
                </c:pt>
                <c:pt idx="99">
                  <c:v>3555</c:v>
                </c:pt>
                <c:pt idx="100">
                  <c:v>3751</c:v>
                </c:pt>
                <c:pt idx="101">
                  <c:v>3789</c:v>
                </c:pt>
                <c:pt idx="102">
                  <c:v>3809</c:v>
                </c:pt>
                <c:pt idx="103">
                  <c:v>3809</c:v>
                </c:pt>
                <c:pt idx="104">
                  <c:v>3809</c:v>
                </c:pt>
                <c:pt idx="105">
                  <c:v>3982.5</c:v>
                </c:pt>
                <c:pt idx="106">
                  <c:v>4029.5</c:v>
                </c:pt>
                <c:pt idx="107">
                  <c:v>4035</c:v>
                </c:pt>
                <c:pt idx="108">
                  <c:v>4216</c:v>
                </c:pt>
                <c:pt idx="109">
                  <c:v>4219</c:v>
                </c:pt>
                <c:pt idx="110">
                  <c:v>4236.5</c:v>
                </c:pt>
                <c:pt idx="111">
                  <c:v>4236.5</c:v>
                </c:pt>
                <c:pt idx="112">
                  <c:v>4269.5</c:v>
                </c:pt>
                <c:pt idx="113">
                  <c:v>4432</c:v>
                </c:pt>
                <c:pt idx="114">
                  <c:v>4432</c:v>
                </c:pt>
                <c:pt idx="115">
                  <c:v>4465.5</c:v>
                </c:pt>
                <c:pt idx="116">
                  <c:v>4490.5</c:v>
                </c:pt>
                <c:pt idx="117">
                  <c:v>4686</c:v>
                </c:pt>
                <c:pt idx="118">
                  <c:v>4691.5</c:v>
                </c:pt>
                <c:pt idx="119">
                  <c:v>4700</c:v>
                </c:pt>
                <c:pt idx="120">
                  <c:v>4915</c:v>
                </c:pt>
                <c:pt idx="121">
                  <c:v>4927</c:v>
                </c:pt>
                <c:pt idx="122">
                  <c:v>5063.5</c:v>
                </c:pt>
                <c:pt idx="123">
                  <c:v>5119</c:v>
                </c:pt>
                <c:pt idx="124">
                  <c:v>5127</c:v>
                </c:pt>
                <c:pt idx="125">
                  <c:v>5155</c:v>
                </c:pt>
                <c:pt idx="126">
                  <c:v>5155</c:v>
                </c:pt>
                <c:pt idx="127">
                  <c:v>5359</c:v>
                </c:pt>
                <c:pt idx="128">
                  <c:v>5409</c:v>
                </c:pt>
                <c:pt idx="129">
                  <c:v>5557.5</c:v>
                </c:pt>
                <c:pt idx="130">
                  <c:v>5599</c:v>
                </c:pt>
                <c:pt idx="131">
                  <c:v>5817</c:v>
                </c:pt>
                <c:pt idx="132">
                  <c:v>6046</c:v>
                </c:pt>
                <c:pt idx="133">
                  <c:v>6046</c:v>
                </c:pt>
                <c:pt idx="134">
                  <c:v>6046</c:v>
                </c:pt>
                <c:pt idx="135">
                  <c:v>6046</c:v>
                </c:pt>
                <c:pt idx="136">
                  <c:v>6059.5</c:v>
                </c:pt>
                <c:pt idx="137">
                  <c:v>6059.5</c:v>
                </c:pt>
                <c:pt idx="138">
                  <c:v>6059.5</c:v>
                </c:pt>
                <c:pt idx="139">
                  <c:v>6059.5</c:v>
                </c:pt>
                <c:pt idx="140">
                  <c:v>6071</c:v>
                </c:pt>
                <c:pt idx="141">
                  <c:v>6071</c:v>
                </c:pt>
                <c:pt idx="142">
                  <c:v>6071</c:v>
                </c:pt>
                <c:pt idx="143">
                  <c:v>6071</c:v>
                </c:pt>
                <c:pt idx="144">
                  <c:v>6218.5</c:v>
                </c:pt>
                <c:pt idx="145">
                  <c:v>6225</c:v>
                </c:pt>
                <c:pt idx="146">
                  <c:v>6225</c:v>
                </c:pt>
                <c:pt idx="147">
                  <c:v>6225</c:v>
                </c:pt>
                <c:pt idx="148">
                  <c:v>6225</c:v>
                </c:pt>
                <c:pt idx="149">
                  <c:v>6225</c:v>
                </c:pt>
                <c:pt idx="150">
                  <c:v>6225</c:v>
                </c:pt>
                <c:pt idx="151">
                  <c:v>6230.5</c:v>
                </c:pt>
                <c:pt idx="152">
                  <c:v>6272</c:v>
                </c:pt>
                <c:pt idx="153">
                  <c:v>6291.5</c:v>
                </c:pt>
                <c:pt idx="154">
                  <c:v>6291.5</c:v>
                </c:pt>
                <c:pt idx="155">
                  <c:v>6291.5</c:v>
                </c:pt>
                <c:pt idx="156">
                  <c:v>6291.5</c:v>
                </c:pt>
                <c:pt idx="157">
                  <c:v>6291.5</c:v>
                </c:pt>
                <c:pt idx="158">
                  <c:v>6291.5</c:v>
                </c:pt>
                <c:pt idx="159">
                  <c:v>6437.5</c:v>
                </c:pt>
                <c:pt idx="160">
                  <c:v>6437.5</c:v>
                </c:pt>
                <c:pt idx="161">
                  <c:v>6437.5</c:v>
                </c:pt>
                <c:pt idx="162">
                  <c:v>6440</c:v>
                </c:pt>
                <c:pt idx="163">
                  <c:v>6440</c:v>
                </c:pt>
                <c:pt idx="164">
                  <c:v>6453</c:v>
                </c:pt>
                <c:pt idx="165">
                  <c:v>6462</c:v>
                </c:pt>
                <c:pt idx="166">
                  <c:v>6648.5</c:v>
                </c:pt>
                <c:pt idx="167">
                  <c:v>6665</c:v>
                </c:pt>
                <c:pt idx="168">
                  <c:v>6710.5</c:v>
                </c:pt>
                <c:pt idx="169">
                  <c:v>6920</c:v>
                </c:pt>
                <c:pt idx="170">
                  <c:v>6925.5</c:v>
                </c:pt>
                <c:pt idx="171">
                  <c:v>6925.5</c:v>
                </c:pt>
                <c:pt idx="172">
                  <c:v>6942</c:v>
                </c:pt>
                <c:pt idx="173">
                  <c:v>7090</c:v>
                </c:pt>
                <c:pt idx="174">
                  <c:v>7107.5</c:v>
                </c:pt>
                <c:pt idx="175">
                  <c:v>7121.5</c:v>
                </c:pt>
                <c:pt idx="176">
                  <c:v>7380.5</c:v>
                </c:pt>
                <c:pt idx="177">
                  <c:v>7651.5</c:v>
                </c:pt>
                <c:pt idx="178">
                  <c:v>7651.5</c:v>
                </c:pt>
                <c:pt idx="179">
                  <c:v>7780.5</c:v>
                </c:pt>
                <c:pt idx="180">
                  <c:v>8015</c:v>
                </c:pt>
                <c:pt idx="181">
                  <c:v>8276.5</c:v>
                </c:pt>
                <c:pt idx="182">
                  <c:v>8453.5</c:v>
                </c:pt>
                <c:pt idx="183">
                  <c:v>8464</c:v>
                </c:pt>
              </c:numCache>
            </c:numRef>
          </c:xVal>
          <c:yVal>
            <c:numRef>
              <c:f>'Active 1'!$I$21:$I$987</c:f>
              <c:numCache>
                <c:formatCode>General</c:formatCode>
                <c:ptCount val="967"/>
                <c:pt idx="0">
                  <c:v>-1.7258400001082919E-2</c:v>
                </c:pt>
                <c:pt idx="1">
                  <c:v>4.0879999869503081E-4</c:v>
                </c:pt>
                <c:pt idx="2">
                  <c:v>-9.3439999982365407E-3</c:v>
                </c:pt>
                <c:pt idx="3">
                  <c:v>-4.1047999984584749E-3</c:v>
                </c:pt>
                <c:pt idx="4">
                  <c:v>-5.924800003413111E-3</c:v>
                </c:pt>
                <c:pt idx="5">
                  <c:v>-1.1532800002896693E-2</c:v>
                </c:pt>
                <c:pt idx="6">
                  <c:v>-9.6440000015718397E-3</c:v>
                </c:pt>
                <c:pt idx="7">
                  <c:v>-2.1147200000996236E-2</c:v>
                </c:pt>
                <c:pt idx="8">
                  <c:v>-3.3551200001966208E-2</c:v>
                </c:pt>
                <c:pt idx="9">
                  <c:v>-8.987200002593454E-3</c:v>
                </c:pt>
                <c:pt idx="10">
                  <c:v>-4.9664000034681521E-3</c:v>
                </c:pt>
                <c:pt idx="11">
                  <c:v>-9.5192000007955357E-3</c:v>
                </c:pt>
                <c:pt idx="12">
                  <c:v>-4.670400005124975E-3</c:v>
                </c:pt>
                <c:pt idx="13">
                  <c:v>-4.7688000049674883E-3</c:v>
                </c:pt>
                <c:pt idx="14">
                  <c:v>-7.9343999968841672E-3</c:v>
                </c:pt>
                <c:pt idx="15">
                  <c:v>-5.6327999991481192E-3</c:v>
                </c:pt>
                <c:pt idx="16">
                  <c:v>-5.43120000656927E-3</c:v>
                </c:pt>
                <c:pt idx="17">
                  <c:v>-4.3920000025536865E-3</c:v>
                </c:pt>
                <c:pt idx="18">
                  <c:v>-7.6543999966816045E-3</c:v>
                </c:pt>
                <c:pt idx="19">
                  <c:v>-2.0351999992271885E-3</c:v>
                </c:pt>
                <c:pt idx="20">
                  <c:v>-3.1552000000374392E-3</c:v>
                </c:pt>
                <c:pt idx="21">
                  <c:v>-2.0971600002667401E-2</c:v>
                </c:pt>
                <c:pt idx="23">
                  <c:v>-2.9848000049241818E-3</c:v>
                </c:pt>
                <c:pt idx="24">
                  <c:v>-2.0685199997387826E-2</c:v>
                </c:pt>
                <c:pt idx="27">
                  <c:v>-2.0545999999740161E-2</c:v>
                </c:pt>
                <c:pt idx="28">
                  <c:v>-1.9264000002294779E-3</c:v>
                </c:pt>
                <c:pt idx="29">
                  <c:v>-2.4475600002915598E-2</c:v>
                </c:pt>
                <c:pt idx="30">
                  <c:v>-1.2855999957537279E-3</c:v>
                </c:pt>
                <c:pt idx="36">
                  <c:v>1.2319999950705096E-4</c:v>
                </c:pt>
                <c:pt idx="37">
                  <c:v>-1.6530000000784639E-2</c:v>
                </c:pt>
                <c:pt idx="38">
                  <c:v>6.9439999788301066E-4</c:v>
                </c:pt>
                <c:pt idx="42">
                  <c:v>1.1392000014893711E-3</c:v>
                </c:pt>
                <c:pt idx="43">
                  <c:v>1.6399999949499033E-3</c:v>
                </c:pt>
                <c:pt idx="50">
                  <c:v>-9.6292000016546808E-3</c:v>
                </c:pt>
                <c:pt idx="51">
                  <c:v>-2.0096000007470138E-3</c:v>
                </c:pt>
                <c:pt idx="52">
                  <c:v>-5.407999997260049E-3</c:v>
                </c:pt>
                <c:pt idx="55">
                  <c:v>-1.1200000008102506E-3</c:v>
                </c:pt>
                <c:pt idx="56">
                  <c:v>-2.1816000080434605E-3</c:v>
                </c:pt>
                <c:pt idx="57">
                  <c:v>-1.1503599998832215E-2</c:v>
                </c:pt>
                <c:pt idx="58">
                  <c:v>-1.9855999998981133E-3</c:v>
                </c:pt>
                <c:pt idx="59">
                  <c:v>-1.150200000120094E-2</c:v>
                </c:pt>
                <c:pt idx="61">
                  <c:v>-1.9840000022668391E-3</c:v>
                </c:pt>
                <c:pt idx="62">
                  <c:v>-2.4992000035126694E-3</c:v>
                </c:pt>
                <c:pt idx="65">
                  <c:v>-1.2231600005179644E-2</c:v>
                </c:pt>
                <c:pt idx="67">
                  <c:v>-5.7864000045810826E-3</c:v>
                </c:pt>
                <c:pt idx="68">
                  <c:v>-5.7864000045810826E-3</c:v>
                </c:pt>
                <c:pt idx="69">
                  <c:v>-1.0566800003289245E-2</c:v>
                </c:pt>
                <c:pt idx="70">
                  <c:v>-9.8667999991448596E-3</c:v>
                </c:pt>
                <c:pt idx="71">
                  <c:v>-4.8080000051413663E-3</c:v>
                </c:pt>
                <c:pt idx="72">
                  <c:v>-4.5080000054440461E-3</c:v>
                </c:pt>
                <c:pt idx="79">
                  <c:v>-9.0975999992224388E-3</c:v>
                </c:pt>
                <c:pt idx="95">
                  <c:v>-9.1823999973712489E-3</c:v>
                </c:pt>
                <c:pt idx="97">
                  <c:v>-7.1236000003409572E-3</c:v>
                </c:pt>
                <c:pt idx="99">
                  <c:v>-6.5039999972213991E-3</c:v>
                </c:pt>
                <c:pt idx="101">
                  <c:v>2.1208000034675933E-3</c:v>
                </c:pt>
                <c:pt idx="102">
                  <c:v>-8.7352000045939349E-3</c:v>
                </c:pt>
                <c:pt idx="104">
                  <c:v>-7.5351999985286966E-3</c:v>
                </c:pt>
                <c:pt idx="110">
                  <c:v>-3.2572000054642558E-3</c:v>
                </c:pt>
                <c:pt idx="115">
                  <c:v>4.131599998800084E-3</c:v>
                </c:pt>
                <c:pt idx="116">
                  <c:v>-3.6884000001009554E-3</c:v>
                </c:pt>
                <c:pt idx="117">
                  <c:v>-9.8007999986293726E-3</c:v>
                </c:pt>
                <c:pt idx="118">
                  <c:v>3.1187999993562698E-3</c:v>
                </c:pt>
                <c:pt idx="119">
                  <c:v>-8.7599999969825149E-3</c:v>
                </c:pt>
                <c:pt idx="121">
                  <c:v>-9.2055999994045123E-3</c:v>
                </c:pt>
                <c:pt idx="132">
                  <c:v>-1.1808799994469155E-2</c:v>
                </c:pt>
                <c:pt idx="134">
                  <c:v>-1.1208799995074514E-2</c:v>
                </c:pt>
                <c:pt idx="136">
                  <c:v>1.124839999829419E-2</c:v>
                </c:pt>
                <c:pt idx="138">
                  <c:v>1.2248400002135895E-2</c:v>
                </c:pt>
                <c:pt idx="140">
                  <c:v>-1.0928800002147909E-2</c:v>
                </c:pt>
                <c:pt idx="142">
                  <c:v>-1.0028800003055949E-2</c:v>
                </c:pt>
                <c:pt idx="145">
                  <c:v>-1.1079999996582046E-2</c:v>
                </c:pt>
                <c:pt idx="147">
                  <c:v>-1.0479999997187406E-2</c:v>
                </c:pt>
                <c:pt idx="149">
                  <c:v>-1.0379999999713618E-2</c:v>
                </c:pt>
                <c:pt idx="153">
                  <c:v>1.0938799998257309E-2</c:v>
                </c:pt>
                <c:pt idx="155">
                  <c:v>1.1638799995125737E-2</c:v>
                </c:pt>
                <c:pt idx="157">
                  <c:v>1.4338799999677576E-2</c:v>
                </c:pt>
                <c:pt idx="170">
                  <c:v>1.4143599997623824E-2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99F-4B8E-BAE4-C143387F29E2}"/>
            </c:ext>
          </c:extLst>
        </c:ser>
        <c:ser>
          <c:idx val="3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1'!$D$21:$D$33</c:f>
                <c:numCache>
                  <c:formatCode>General</c:formatCode>
                  <c:ptCount val="1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</c:numCache>
              </c:numRef>
            </c:plus>
            <c:minus>
              <c:numRef>
                <c:f>'Active 1'!$D$21:$D$33</c:f>
                <c:numCache>
                  <c:formatCode>General</c:formatCode>
                  <c:ptCount val="1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1'!$F$21:$F$987</c:f>
              <c:numCache>
                <c:formatCode>General</c:formatCode>
                <c:ptCount val="967"/>
                <c:pt idx="0">
                  <c:v>-18047</c:v>
                </c:pt>
                <c:pt idx="1">
                  <c:v>-10671</c:v>
                </c:pt>
                <c:pt idx="2">
                  <c:v>-10020</c:v>
                </c:pt>
                <c:pt idx="3">
                  <c:v>-10009</c:v>
                </c:pt>
                <c:pt idx="4">
                  <c:v>-9984</c:v>
                </c:pt>
                <c:pt idx="5">
                  <c:v>-9874</c:v>
                </c:pt>
                <c:pt idx="6">
                  <c:v>-9645</c:v>
                </c:pt>
                <c:pt idx="7">
                  <c:v>-9526</c:v>
                </c:pt>
                <c:pt idx="8">
                  <c:v>-8721</c:v>
                </c:pt>
                <c:pt idx="9">
                  <c:v>-4226</c:v>
                </c:pt>
                <c:pt idx="10">
                  <c:v>-3062</c:v>
                </c:pt>
                <c:pt idx="11">
                  <c:v>-2911</c:v>
                </c:pt>
                <c:pt idx="12">
                  <c:v>-2882</c:v>
                </c:pt>
                <c:pt idx="13">
                  <c:v>-2879</c:v>
                </c:pt>
                <c:pt idx="14">
                  <c:v>-2877</c:v>
                </c:pt>
                <c:pt idx="15">
                  <c:v>-2874</c:v>
                </c:pt>
                <c:pt idx="16">
                  <c:v>-2871</c:v>
                </c:pt>
                <c:pt idx="17">
                  <c:v>-2860</c:v>
                </c:pt>
                <c:pt idx="18">
                  <c:v>-2852</c:v>
                </c:pt>
                <c:pt idx="19">
                  <c:v>-2441</c:v>
                </c:pt>
                <c:pt idx="20">
                  <c:v>-2416</c:v>
                </c:pt>
                <c:pt idx="21">
                  <c:v>-2415.5</c:v>
                </c:pt>
                <c:pt idx="22">
                  <c:v>-2407.5</c:v>
                </c:pt>
                <c:pt idx="23">
                  <c:v>-2034</c:v>
                </c:pt>
                <c:pt idx="24">
                  <c:v>-2003.5</c:v>
                </c:pt>
                <c:pt idx="25">
                  <c:v>-1998</c:v>
                </c:pt>
                <c:pt idx="26">
                  <c:v>-1995.5</c:v>
                </c:pt>
                <c:pt idx="27">
                  <c:v>-1992.5</c:v>
                </c:pt>
                <c:pt idx="28">
                  <c:v>-1987</c:v>
                </c:pt>
                <c:pt idx="29">
                  <c:v>-1985.5</c:v>
                </c:pt>
                <c:pt idx="30">
                  <c:v>-1973</c:v>
                </c:pt>
                <c:pt idx="31">
                  <c:v>-1754</c:v>
                </c:pt>
                <c:pt idx="32">
                  <c:v>-1753.5</c:v>
                </c:pt>
                <c:pt idx="33">
                  <c:v>-1536</c:v>
                </c:pt>
                <c:pt idx="34">
                  <c:v>-1533.5</c:v>
                </c:pt>
                <c:pt idx="35">
                  <c:v>-1346</c:v>
                </c:pt>
                <c:pt idx="36">
                  <c:v>-394</c:v>
                </c:pt>
                <c:pt idx="37">
                  <c:v>-212.5</c:v>
                </c:pt>
                <c:pt idx="38">
                  <c:v>-198</c:v>
                </c:pt>
                <c:pt idx="39">
                  <c:v>-159.5</c:v>
                </c:pt>
                <c:pt idx="40">
                  <c:v>0</c:v>
                </c:pt>
                <c:pt idx="41">
                  <c:v>0</c:v>
                </c:pt>
                <c:pt idx="42">
                  <c:v>11</c:v>
                </c:pt>
                <c:pt idx="43">
                  <c:v>75</c:v>
                </c:pt>
                <c:pt idx="44">
                  <c:v>284.5</c:v>
                </c:pt>
                <c:pt idx="45">
                  <c:v>430</c:v>
                </c:pt>
                <c:pt idx="46">
                  <c:v>433</c:v>
                </c:pt>
                <c:pt idx="47">
                  <c:v>877</c:v>
                </c:pt>
                <c:pt idx="48">
                  <c:v>888</c:v>
                </c:pt>
                <c:pt idx="49">
                  <c:v>1348.5</c:v>
                </c:pt>
                <c:pt idx="50">
                  <c:v>1351.5</c:v>
                </c:pt>
                <c:pt idx="51">
                  <c:v>1357</c:v>
                </c:pt>
                <c:pt idx="52">
                  <c:v>1360</c:v>
                </c:pt>
                <c:pt idx="53">
                  <c:v>1360</c:v>
                </c:pt>
                <c:pt idx="54">
                  <c:v>1525</c:v>
                </c:pt>
                <c:pt idx="55">
                  <c:v>1525</c:v>
                </c:pt>
                <c:pt idx="56">
                  <c:v>1597</c:v>
                </c:pt>
                <c:pt idx="57">
                  <c:v>2024.5</c:v>
                </c:pt>
                <c:pt idx="58">
                  <c:v>2027</c:v>
                </c:pt>
                <c:pt idx="59">
                  <c:v>2027.5</c:v>
                </c:pt>
                <c:pt idx="60">
                  <c:v>2030</c:v>
                </c:pt>
                <c:pt idx="61">
                  <c:v>2030</c:v>
                </c:pt>
                <c:pt idx="62">
                  <c:v>2189</c:v>
                </c:pt>
                <c:pt idx="63">
                  <c:v>2189</c:v>
                </c:pt>
                <c:pt idx="64">
                  <c:v>2259</c:v>
                </c:pt>
                <c:pt idx="65">
                  <c:v>2409.5</c:v>
                </c:pt>
                <c:pt idx="66">
                  <c:v>2409.5</c:v>
                </c:pt>
                <c:pt idx="67">
                  <c:v>2463</c:v>
                </c:pt>
                <c:pt idx="68">
                  <c:v>2463</c:v>
                </c:pt>
                <c:pt idx="69">
                  <c:v>2468.5</c:v>
                </c:pt>
                <c:pt idx="70">
                  <c:v>2468.5</c:v>
                </c:pt>
                <c:pt idx="71">
                  <c:v>2485</c:v>
                </c:pt>
                <c:pt idx="72">
                  <c:v>2485</c:v>
                </c:pt>
                <c:pt idx="73">
                  <c:v>2656</c:v>
                </c:pt>
                <c:pt idx="74">
                  <c:v>2656</c:v>
                </c:pt>
                <c:pt idx="75">
                  <c:v>2661.5</c:v>
                </c:pt>
                <c:pt idx="76">
                  <c:v>2664.5</c:v>
                </c:pt>
                <c:pt idx="77">
                  <c:v>2678</c:v>
                </c:pt>
                <c:pt idx="78">
                  <c:v>2686.5</c:v>
                </c:pt>
                <c:pt idx="79">
                  <c:v>2692</c:v>
                </c:pt>
                <c:pt idx="80">
                  <c:v>2840.5</c:v>
                </c:pt>
                <c:pt idx="81">
                  <c:v>2840.5</c:v>
                </c:pt>
                <c:pt idx="82">
                  <c:v>2871</c:v>
                </c:pt>
                <c:pt idx="83">
                  <c:v>2871</c:v>
                </c:pt>
                <c:pt idx="84">
                  <c:v>2912.5</c:v>
                </c:pt>
                <c:pt idx="85">
                  <c:v>2912.5</c:v>
                </c:pt>
                <c:pt idx="86">
                  <c:v>2932</c:v>
                </c:pt>
                <c:pt idx="87">
                  <c:v>2943</c:v>
                </c:pt>
                <c:pt idx="88">
                  <c:v>3127.5</c:v>
                </c:pt>
                <c:pt idx="89">
                  <c:v>3141.5</c:v>
                </c:pt>
                <c:pt idx="90">
                  <c:v>3141.5</c:v>
                </c:pt>
                <c:pt idx="91">
                  <c:v>3147</c:v>
                </c:pt>
                <c:pt idx="92">
                  <c:v>3147</c:v>
                </c:pt>
                <c:pt idx="93">
                  <c:v>3376</c:v>
                </c:pt>
                <c:pt idx="94">
                  <c:v>3533</c:v>
                </c:pt>
                <c:pt idx="95">
                  <c:v>3533</c:v>
                </c:pt>
                <c:pt idx="96">
                  <c:v>3549.5</c:v>
                </c:pt>
                <c:pt idx="97">
                  <c:v>3549.5</c:v>
                </c:pt>
                <c:pt idx="98">
                  <c:v>3555</c:v>
                </c:pt>
                <c:pt idx="99">
                  <c:v>3555</c:v>
                </c:pt>
                <c:pt idx="100">
                  <c:v>3751</c:v>
                </c:pt>
                <c:pt idx="101">
                  <c:v>3789</c:v>
                </c:pt>
                <c:pt idx="102">
                  <c:v>3809</c:v>
                </c:pt>
                <c:pt idx="103">
                  <c:v>3809</c:v>
                </c:pt>
                <c:pt idx="104">
                  <c:v>3809</c:v>
                </c:pt>
                <c:pt idx="105">
                  <c:v>3982.5</c:v>
                </c:pt>
                <c:pt idx="106">
                  <c:v>4029.5</c:v>
                </c:pt>
                <c:pt idx="107">
                  <c:v>4035</c:v>
                </c:pt>
                <c:pt idx="108">
                  <c:v>4216</c:v>
                </c:pt>
                <c:pt idx="109">
                  <c:v>4219</c:v>
                </c:pt>
                <c:pt idx="110">
                  <c:v>4236.5</c:v>
                </c:pt>
                <c:pt idx="111">
                  <c:v>4236.5</c:v>
                </c:pt>
                <c:pt idx="112">
                  <c:v>4269.5</c:v>
                </c:pt>
                <c:pt idx="113">
                  <c:v>4432</c:v>
                </c:pt>
                <c:pt idx="114">
                  <c:v>4432</c:v>
                </c:pt>
                <c:pt idx="115">
                  <c:v>4465.5</c:v>
                </c:pt>
                <c:pt idx="116">
                  <c:v>4490.5</c:v>
                </c:pt>
                <c:pt idx="117">
                  <c:v>4686</c:v>
                </c:pt>
                <c:pt idx="118">
                  <c:v>4691.5</c:v>
                </c:pt>
                <c:pt idx="119">
                  <c:v>4700</c:v>
                </c:pt>
                <c:pt idx="120">
                  <c:v>4915</c:v>
                </c:pt>
                <c:pt idx="121">
                  <c:v>4927</c:v>
                </c:pt>
                <c:pt idx="122">
                  <c:v>5063.5</c:v>
                </c:pt>
                <c:pt idx="123">
                  <c:v>5119</c:v>
                </c:pt>
                <c:pt idx="124">
                  <c:v>5127</c:v>
                </c:pt>
                <c:pt idx="125">
                  <c:v>5155</c:v>
                </c:pt>
                <c:pt idx="126">
                  <c:v>5155</c:v>
                </c:pt>
                <c:pt idx="127">
                  <c:v>5359</c:v>
                </c:pt>
                <c:pt idx="128">
                  <c:v>5409</c:v>
                </c:pt>
                <c:pt idx="129">
                  <c:v>5557.5</c:v>
                </c:pt>
                <c:pt idx="130">
                  <c:v>5599</c:v>
                </c:pt>
                <c:pt idx="131">
                  <c:v>5817</c:v>
                </c:pt>
                <c:pt idx="132">
                  <c:v>6046</c:v>
                </c:pt>
                <c:pt idx="133">
                  <c:v>6046</c:v>
                </c:pt>
                <c:pt idx="134">
                  <c:v>6046</c:v>
                </c:pt>
                <c:pt idx="135">
                  <c:v>6046</c:v>
                </c:pt>
                <c:pt idx="136">
                  <c:v>6059.5</c:v>
                </c:pt>
                <c:pt idx="137">
                  <c:v>6059.5</c:v>
                </c:pt>
                <c:pt idx="138">
                  <c:v>6059.5</c:v>
                </c:pt>
                <c:pt idx="139">
                  <c:v>6059.5</c:v>
                </c:pt>
                <c:pt idx="140">
                  <c:v>6071</c:v>
                </c:pt>
                <c:pt idx="141">
                  <c:v>6071</c:v>
                </c:pt>
                <c:pt idx="142">
                  <c:v>6071</c:v>
                </c:pt>
                <c:pt idx="143">
                  <c:v>6071</c:v>
                </c:pt>
                <c:pt idx="144">
                  <c:v>6218.5</c:v>
                </c:pt>
                <c:pt idx="145">
                  <c:v>6225</c:v>
                </c:pt>
                <c:pt idx="146">
                  <c:v>6225</c:v>
                </c:pt>
                <c:pt idx="147">
                  <c:v>6225</c:v>
                </c:pt>
                <c:pt idx="148">
                  <c:v>6225</c:v>
                </c:pt>
                <c:pt idx="149">
                  <c:v>6225</c:v>
                </c:pt>
                <c:pt idx="150">
                  <c:v>6225</c:v>
                </c:pt>
                <c:pt idx="151">
                  <c:v>6230.5</c:v>
                </c:pt>
                <c:pt idx="152">
                  <c:v>6272</c:v>
                </c:pt>
                <c:pt idx="153">
                  <c:v>6291.5</c:v>
                </c:pt>
                <c:pt idx="154">
                  <c:v>6291.5</c:v>
                </c:pt>
                <c:pt idx="155">
                  <c:v>6291.5</c:v>
                </c:pt>
                <c:pt idx="156">
                  <c:v>6291.5</c:v>
                </c:pt>
                <c:pt idx="157">
                  <c:v>6291.5</c:v>
                </c:pt>
                <c:pt idx="158">
                  <c:v>6291.5</c:v>
                </c:pt>
                <c:pt idx="159">
                  <c:v>6437.5</c:v>
                </c:pt>
                <c:pt idx="160">
                  <c:v>6437.5</c:v>
                </c:pt>
                <c:pt idx="161">
                  <c:v>6437.5</c:v>
                </c:pt>
                <c:pt idx="162">
                  <c:v>6440</c:v>
                </c:pt>
                <c:pt idx="163">
                  <c:v>6440</c:v>
                </c:pt>
                <c:pt idx="164">
                  <c:v>6453</c:v>
                </c:pt>
                <c:pt idx="165">
                  <c:v>6462</c:v>
                </c:pt>
                <c:pt idx="166">
                  <c:v>6648.5</c:v>
                </c:pt>
                <c:pt idx="167">
                  <c:v>6665</c:v>
                </c:pt>
                <c:pt idx="168">
                  <c:v>6710.5</c:v>
                </c:pt>
                <c:pt idx="169">
                  <c:v>6920</c:v>
                </c:pt>
                <c:pt idx="170">
                  <c:v>6925.5</c:v>
                </c:pt>
                <c:pt idx="171">
                  <c:v>6925.5</c:v>
                </c:pt>
                <c:pt idx="172">
                  <c:v>6942</c:v>
                </c:pt>
                <c:pt idx="173">
                  <c:v>7090</c:v>
                </c:pt>
                <c:pt idx="174">
                  <c:v>7107.5</c:v>
                </c:pt>
                <c:pt idx="175">
                  <c:v>7121.5</c:v>
                </c:pt>
                <c:pt idx="176">
                  <c:v>7380.5</c:v>
                </c:pt>
                <c:pt idx="177">
                  <c:v>7651.5</c:v>
                </c:pt>
                <c:pt idx="178">
                  <c:v>7651.5</c:v>
                </c:pt>
                <c:pt idx="179">
                  <c:v>7780.5</c:v>
                </c:pt>
                <c:pt idx="180">
                  <c:v>8015</c:v>
                </c:pt>
                <c:pt idx="181">
                  <c:v>8276.5</c:v>
                </c:pt>
                <c:pt idx="182">
                  <c:v>8453.5</c:v>
                </c:pt>
                <c:pt idx="183">
                  <c:v>8464</c:v>
                </c:pt>
              </c:numCache>
            </c:numRef>
          </c:xVal>
          <c:yVal>
            <c:numRef>
              <c:f>'Active 1'!$J$21:$J$987</c:f>
              <c:numCache>
                <c:formatCode>General</c:formatCode>
                <c:ptCount val="967"/>
                <c:pt idx="22">
                  <c:v>-2.3534000007202849E-2</c:v>
                </c:pt>
                <c:pt idx="25">
                  <c:v>-2.265600000100676E-3</c:v>
                </c:pt>
                <c:pt idx="26">
                  <c:v>-2.064760000212118E-2</c:v>
                </c:pt>
                <c:pt idx="31">
                  <c:v>-1.7688000007183291E-3</c:v>
                </c:pt>
                <c:pt idx="32">
                  <c:v>-2.3385200001939666E-2</c:v>
                </c:pt>
                <c:pt idx="33">
                  <c:v>-2.5192000030074269E-3</c:v>
                </c:pt>
                <c:pt idx="34">
                  <c:v>-2.5001200003316626E-2</c:v>
                </c:pt>
                <c:pt idx="35">
                  <c:v>-1.4512000052491203E-3</c:v>
                </c:pt>
                <c:pt idx="39">
                  <c:v>-1.8868400002247654E-2</c:v>
                </c:pt>
                <c:pt idx="40">
                  <c:v>-2.0000000004074536E-3</c:v>
                </c:pt>
                <c:pt idx="44">
                  <c:v>-2.0531600006506778E-2</c:v>
                </c:pt>
                <c:pt idx="45">
                  <c:v>-1.1039999953936785E-3</c:v>
                </c:pt>
                <c:pt idx="46">
                  <c:v>2.5975999960792251E-3</c:v>
                </c:pt>
                <c:pt idx="47">
                  <c:v>-2.5655999997979961E-3</c:v>
                </c:pt>
                <c:pt idx="48">
                  <c:v>7.6736000046366826E-3</c:v>
                </c:pt>
                <c:pt idx="49">
                  <c:v>-4.1307999999844469E-3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99F-4B8E-BAE4-C143387F29E2}"/>
            </c:ext>
          </c:extLst>
        </c:ser>
        <c:ser>
          <c:idx val="4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3">
                    <c:v>0</c:v>
                  </c:pt>
                  <c:pt idx="24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1.1100000000000001E-3</c:v>
                  </c:pt>
                  <c:pt idx="54">
                    <c:v>9.3999999999999997E-4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1E-3</c:v>
                  </c:pt>
                  <c:pt idx="61">
                    <c:v>0</c:v>
                  </c:pt>
                  <c:pt idx="62">
                    <c:v>0</c:v>
                  </c:pt>
                </c:numCache>
              </c:numRef>
            </c:plus>
            <c:minus>
              <c:numRef>
                <c:f>'Active 1'!$D$21:$D$83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3">
                    <c:v>0</c:v>
                  </c:pt>
                  <c:pt idx="24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1.1100000000000001E-3</c:v>
                  </c:pt>
                  <c:pt idx="54">
                    <c:v>9.3999999999999997E-4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1E-3</c:v>
                  </c:pt>
                  <c:pt idx="61">
                    <c:v>0</c:v>
                  </c:pt>
                  <c:pt idx="6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1'!$F$21:$F$987</c:f>
              <c:numCache>
                <c:formatCode>General</c:formatCode>
                <c:ptCount val="967"/>
                <c:pt idx="0">
                  <c:v>-18047</c:v>
                </c:pt>
                <c:pt idx="1">
                  <c:v>-10671</c:v>
                </c:pt>
                <c:pt idx="2">
                  <c:v>-10020</c:v>
                </c:pt>
                <c:pt idx="3">
                  <c:v>-10009</c:v>
                </c:pt>
                <c:pt idx="4">
                  <c:v>-9984</c:v>
                </c:pt>
                <c:pt idx="5">
                  <c:v>-9874</c:v>
                </c:pt>
                <c:pt idx="6">
                  <c:v>-9645</c:v>
                </c:pt>
                <c:pt idx="7">
                  <c:v>-9526</c:v>
                </c:pt>
                <c:pt idx="8">
                  <c:v>-8721</c:v>
                </c:pt>
                <c:pt idx="9">
                  <c:v>-4226</c:v>
                </c:pt>
                <c:pt idx="10">
                  <c:v>-3062</c:v>
                </c:pt>
                <c:pt idx="11">
                  <c:v>-2911</c:v>
                </c:pt>
                <c:pt idx="12">
                  <c:v>-2882</c:v>
                </c:pt>
                <c:pt idx="13">
                  <c:v>-2879</c:v>
                </c:pt>
                <c:pt idx="14">
                  <c:v>-2877</c:v>
                </c:pt>
                <c:pt idx="15">
                  <c:v>-2874</c:v>
                </c:pt>
                <c:pt idx="16">
                  <c:v>-2871</c:v>
                </c:pt>
                <c:pt idx="17">
                  <c:v>-2860</c:v>
                </c:pt>
                <c:pt idx="18">
                  <c:v>-2852</c:v>
                </c:pt>
                <c:pt idx="19">
                  <c:v>-2441</c:v>
                </c:pt>
                <c:pt idx="20">
                  <c:v>-2416</c:v>
                </c:pt>
                <c:pt idx="21">
                  <c:v>-2415.5</c:v>
                </c:pt>
                <c:pt idx="22">
                  <c:v>-2407.5</c:v>
                </c:pt>
                <c:pt idx="23">
                  <c:v>-2034</c:v>
                </c:pt>
                <c:pt idx="24">
                  <c:v>-2003.5</c:v>
                </c:pt>
                <c:pt idx="25">
                  <c:v>-1998</c:v>
                </c:pt>
                <c:pt idx="26">
                  <c:v>-1995.5</c:v>
                </c:pt>
                <c:pt idx="27">
                  <c:v>-1992.5</c:v>
                </c:pt>
                <c:pt idx="28">
                  <c:v>-1987</c:v>
                </c:pt>
                <c:pt idx="29">
                  <c:v>-1985.5</c:v>
                </c:pt>
                <c:pt idx="30">
                  <c:v>-1973</c:v>
                </c:pt>
                <c:pt idx="31">
                  <c:v>-1754</c:v>
                </c:pt>
                <c:pt idx="32">
                  <c:v>-1753.5</c:v>
                </c:pt>
                <c:pt idx="33">
                  <c:v>-1536</c:v>
                </c:pt>
                <c:pt idx="34">
                  <c:v>-1533.5</c:v>
                </c:pt>
                <c:pt idx="35">
                  <c:v>-1346</c:v>
                </c:pt>
                <c:pt idx="36">
                  <c:v>-394</c:v>
                </c:pt>
                <c:pt idx="37">
                  <c:v>-212.5</c:v>
                </c:pt>
                <c:pt idx="38">
                  <c:v>-198</c:v>
                </c:pt>
                <c:pt idx="39">
                  <c:v>-159.5</c:v>
                </c:pt>
                <c:pt idx="40">
                  <c:v>0</c:v>
                </c:pt>
                <c:pt idx="41">
                  <c:v>0</c:v>
                </c:pt>
                <c:pt idx="42">
                  <c:v>11</c:v>
                </c:pt>
                <c:pt idx="43">
                  <c:v>75</c:v>
                </c:pt>
                <c:pt idx="44">
                  <c:v>284.5</c:v>
                </c:pt>
                <c:pt idx="45">
                  <c:v>430</c:v>
                </c:pt>
                <c:pt idx="46">
                  <c:v>433</c:v>
                </c:pt>
                <c:pt idx="47">
                  <c:v>877</c:v>
                </c:pt>
                <c:pt idx="48">
                  <c:v>888</c:v>
                </c:pt>
                <c:pt idx="49">
                  <c:v>1348.5</c:v>
                </c:pt>
                <c:pt idx="50">
                  <c:v>1351.5</c:v>
                </c:pt>
                <c:pt idx="51">
                  <c:v>1357</c:v>
                </c:pt>
                <c:pt idx="52">
                  <c:v>1360</c:v>
                </c:pt>
                <c:pt idx="53">
                  <c:v>1360</c:v>
                </c:pt>
                <c:pt idx="54">
                  <c:v>1525</c:v>
                </c:pt>
                <c:pt idx="55">
                  <c:v>1525</c:v>
                </c:pt>
                <c:pt idx="56">
                  <c:v>1597</c:v>
                </c:pt>
                <c:pt idx="57">
                  <c:v>2024.5</c:v>
                </c:pt>
                <c:pt idx="58">
                  <c:v>2027</c:v>
                </c:pt>
                <c:pt idx="59">
                  <c:v>2027.5</c:v>
                </c:pt>
                <c:pt idx="60">
                  <c:v>2030</c:v>
                </c:pt>
                <c:pt idx="61">
                  <c:v>2030</c:v>
                </c:pt>
                <c:pt idx="62">
                  <c:v>2189</c:v>
                </c:pt>
                <c:pt idx="63">
                  <c:v>2189</c:v>
                </c:pt>
                <c:pt idx="64">
                  <c:v>2259</c:v>
                </c:pt>
                <c:pt idx="65">
                  <c:v>2409.5</c:v>
                </c:pt>
                <c:pt idx="66">
                  <c:v>2409.5</c:v>
                </c:pt>
                <c:pt idx="67">
                  <c:v>2463</c:v>
                </c:pt>
                <c:pt idx="68">
                  <c:v>2463</c:v>
                </c:pt>
                <c:pt idx="69">
                  <c:v>2468.5</c:v>
                </c:pt>
                <c:pt idx="70">
                  <c:v>2468.5</c:v>
                </c:pt>
                <c:pt idx="71">
                  <c:v>2485</c:v>
                </c:pt>
                <c:pt idx="72">
                  <c:v>2485</c:v>
                </c:pt>
                <c:pt idx="73">
                  <c:v>2656</c:v>
                </c:pt>
                <c:pt idx="74">
                  <c:v>2656</c:v>
                </c:pt>
                <c:pt idx="75">
                  <c:v>2661.5</c:v>
                </c:pt>
                <c:pt idx="76">
                  <c:v>2664.5</c:v>
                </c:pt>
                <c:pt idx="77">
                  <c:v>2678</c:v>
                </c:pt>
                <c:pt idx="78">
                  <c:v>2686.5</c:v>
                </c:pt>
                <c:pt idx="79">
                  <c:v>2692</c:v>
                </c:pt>
                <c:pt idx="80">
                  <c:v>2840.5</c:v>
                </c:pt>
                <c:pt idx="81">
                  <c:v>2840.5</c:v>
                </c:pt>
                <c:pt idx="82">
                  <c:v>2871</c:v>
                </c:pt>
                <c:pt idx="83">
                  <c:v>2871</c:v>
                </c:pt>
                <c:pt idx="84">
                  <c:v>2912.5</c:v>
                </c:pt>
                <c:pt idx="85">
                  <c:v>2912.5</c:v>
                </c:pt>
                <c:pt idx="86">
                  <c:v>2932</c:v>
                </c:pt>
                <c:pt idx="87">
                  <c:v>2943</c:v>
                </c:pt>
                <c:pt idx="88">
                  <c:v>3127.5</c:v>
                </c:pt>
                <c:pt idx="89">
                  <c:v>3141.5</c:v>
                </c:pt>
                <c:pt idx="90">
                  <c:v>3141.5</c:v>
                </c:pt>
                <c:pt idx="91">
                  <c:v>3147</c:v>
                </c:pt>
                <c:pt idx="92">
                  <c:v>3147</c:v>
                </c:pt>
                <c:pt idx="93">
                  <c:v>3376</c:v>
                </c:pt>
                <c:pt idx="94">
                  <c:v>3533</c:v>
                </c:pt>
                <c:pt idx="95">
                  <c:v>3533</c:v>
                </c:pt>
                <c:pt idx="96">
                  <c:v>3549.5</c:v>
                </c:pt>
                <c:pt idx="97">
                  <c:v>3549.5</c:v>
                </c:pt>
                <c:pt idx="98">
                  <c:v>3555</c:v>
                </c:pt>
                <c:pt idx="99">
                  <c:v>3555</c:v>
                </c:pt>
                <c:pt idx="100">
                  <c:v>3751</c:v>
                </c:pt>
                <c:pt idx="101">
                  <c:v>3789</c:v>
                </c:pt>
                <c:pt idx="102">
                  <c:v>3809</c:v>
                </c:pt>
                <c:pt idx="103">
                  <c:v>3809</c:v>
                </c:pt>
                <c:pt idx="104">
                  <c:v>3809</c:v>
                </c:pt>
                <c:pt idx="105">
                  <c:v>3982.5</c:v>
                </c:pt>
                <c:pt idx="106">
                  <c:v>4029.5</c:v>
                </c:pt>
                <c:pt idx="107">
                  <c:v>4035</c:v>
                </c:pt>
                <c:pt idx="108">
                  <c:v>4216</c:v>
                </c:pt>
                <c:pt idx="109">
                  <c:v>4219</c:v>
                </c:pt>
                <c:pt idx="110">
                  <c:v>4236.5</c:v>
                </c:pt>
                <c:pt idx="111">
                  <c:v>4236.5</c:v>
                </c:pt>
                <c:pt idx="112">
                  <c:v>4269.5</c:v>
                </c:pt>
                <c:pt idx="113">
                  <c:v>4432</c:v>
                </c:pt>
                <c:pt idx="114">
                  <c:v>4432</c:v>
                </c:pt>
                <c:pt idx="115">
                  <c:v>4465.5</c:v>
                </c:pt>
                <c:pt idx="116">
                  <c:v>4490.5</c:v>
                </c:pt>
                <c:pt idx="117">
                  <c:v>4686</c:v>
                </c:pt>
                <c:pt idx="118">
                  <c:v>4691.5</c:v>
                </c:pt>
                <c:pt idx="119">
                  <c:v>4700</c:v>
                </c:pt>
                <c:pt idx="120">
                  <c:v>4915</c:v>
                </c:pt>
                <c:pt idx="121">
                  <c:v>4927</c:v>
                </c:pt>
                <c:pt idx="122">
                  <c:v>5063.5</c:v>
                </c:pt>
                <c:pt idx="123">
                  <c:v>5119</c:v>
                </c:pt>
                <c:pt idx="124">
                  <c:v>5127</c:v>
                </c:pt>
                <c:pt idx="125">
                  <c:v>5155</c:v>
                </c:pt>
                <c:pt idx="126">
                  <c:v>5155</c:v>
                </c:pt>
                <c:pt idx="127">
                  <c:v>5359</c:v>
                </c:pt>
                <c:pt idx="128">
                  <c:v>5409</c:v>
                </c:pt>
                <c:pt idx="129">
                  <c:v>5557.5</c:v>
                </c:pt>
                <c:pt idx="130">
                  <c:v>5599</c:v>
                </c:pt>
                <c:pt idx="131">
                  <c:v>5817</c:v>
                </c:pt>
                <c:pt idx="132">
                  <c:v>6046</c:v>
                </c:pt>
                <c:pt idx="133">
                  <c:v>6046</c:v>
                </c:pt>
                <c:pt idx="134">
                  <c:v>6046</c:v>
                </c:pt>
                <c:pt idx="135">
                  <c:v>6046</c:v>
                </c:pt>
                <c:pt idx="136">
                  <c:v>6059.5</c:v>
                </c:pt>
                <c:pt idx="137">
                  <c:v>6059.5</c:v>
                </c:pt>
                <c:pt idx="138">
                  <c:v>6059.5</c:v>
                </c:pt>
                <c:pt idx="139">
                  <c:v>6059.5</c:v>
                </c:pt>
                <c:pt idx="140">
                  <c:v>6071</c:v>
                </c:pt>
                <c:pt idx="141">
                  <c:v>6071</c:v>
                </c:pt>
                <c:pt idx="142">
                  <c:v>6071</c:v>
                </c:pt>
                <c:pt idx="143">
                  <c:v>6071</c:v>
                </c:pt>
                <c:pt idx="144">
                  <c:v>6218.5</c:v>
                </c:pt>
                <c:pt idx="145">
                  <c:v>6225</c:v>
                </c:pt>
                <c:pt idx="146">
                  <c:v>6225</c:v>
                </c:pt>
                <c:pt idx="147">
                  <c:v>6225</c:v>
                </c:pt>
                <c:pt idx="148">
                  <c:v>6225</c:v>
                </c:pt>
                <c:pt idx="149">
                  <c:v>6225</c:v>
                </c:pt>
                <c:pt idx="150">
                  <c:v>6225</c:v>
                </c:pt>
                <c:pt idx="151">
                  <c:v>6230.5</c:v>
                </c:pt>
                <c:pt idx="152">
                  <c:v>6272</c:v>
                </c:pt>
                <c:pt idx="153">
                  <c:v>6291.5</c:v>
                </c:pt>
                <c:pt idx="154">
                  <c:v>6291.5</c:v>
                </c:pt>
                <c:pt idx="155">
                  <c:v>6291.5</c:v>
                </c:pt>
                <c:pt idx="156">
                  <c:v>6291.5</c:v>
                </c:pt>
                <c:pt idx="157">
                  <c:v>6291.5</c:v>
                </c:pt>
                <c:pt idx="158">
                  <c:v>6291.5</c:v>
                </c:pt>
                <c:pt idx="159">
                  <c:v>6437.5</c:v>
                </c:pt>
                <c:pt idx="160">
                  <c:v>6437.5</c:v>
                </c:pt>
                <c:pt idx="161">
                  <c:v>6437.5</c:v>
                </c:pt>
                <c:pt idx="162">
                  <c:v>6440</c:v>
                </c:pt>
                <c:pt idx="163">
                  <c:v>6440</c:v>
                </c:pt>
                <c:pt idx="164">
                  <c:v>6453</c:v>
                </c:pt>
                <c:pt idx="165">
                  <c:v>6462</c:v>
                </c:pt>
                <c:pt idx="166">
                  <c:v>6648.5</c:v>
                </c:pt>
                <c:pt idx="167">
                  <c:v>6665</c:v>
                </c:pt>
                <c:pt idx="168">
                  <c:v>6710.5</c:v>
                </c:pt>
                <c:pt idx="169">
                  <c:v>6920</c:v>
                </c:pt>
                <c:pt idx="170">
                  <c:v>6925.5</c:v>
                </c:pt>
                <c:pt idx="171">
                  <c:v>6925.5</c:v>
                </c:pt>
                <c:pt idx="172">
                  <c:v>6942</c:v>
                </c:pt>
                <c:pt idx="173">
                  <c:v>7090</c:v>
                </c:pt>
                <c:pt idx="174">
                  <c:v>7107.5</c:v>
                </c:pt>
                <c:pt idx="175">
                  <c:v>7121.5</c:v>
                </c:pt>
                <c:pt idx="176">
                  <c:v>7380.5</c:v>
                </c:pt>
                <c:pt idx="177">
                  <c:v>7651.5</c:v>
                </c:pt>
                <c:pt idx="178">
                  <c:v>7651.5</c:v>
                </c:pt>
                <c:pt idx="179">
                  <c:v>7780.5</c:v>
                </c:pt>
                <c:pt idx="180">
                  <c:v>8015</c:v>
                </c:pt>
                <c:pt idx="181">
                  <c:v>8276.5</c:v>
                </c:pt>
                <c:pt idx="182">
                  <c:v>8453.5</c:v>
                </c:pt>
                <c:pt idx="183">
                  <c:v>8464</c:v>
                </c:pt>
              </c:numCache>
            </c:numRef>
          </c:xVal>
          <c:yVal>
            <c:numRef>
              <c:f>'Active 1'!$K$21:$K$987</c:f>
              <c:numCache>
                <c:formatCode>General</c:formatCode>
                <c:ptCount val="967"/>
                <c:pt idx="53">
                  <c:v>-5.398000001150649E-3</c:v>
                </c:pt>
                <c:pt idx="54">
                  <c:v>-1.1599999997997656E-3</c:v>
                </c:pt>
                <c:pt idx="60">
                  <c:v>-3.1840000010561198E-3</c:v>
                </c:pt>
                <c:pt idx="63">
                  <c:v>-2.4592000045231543E-3</c:v>
                </c:pt>
                <c:pt idx="64">
                  <c:v>-5.1952000067103654E-3</c:v>
                </c:pt>
                <c:pt idx="66">
                  <c:v>-1.2211599998408929E-2</c:v>
                </c:pt>
                <c:pt idx="73">
                  <c:v>-7.1680000110063702E-4</c:v>
                </c:pt>
                <c:pt idx="74">
                  <c:v>-7.1680000110063702E-4</c:v>
                </c:pt>
                <c:pt idx="75">
                  <c:v>-7.3972000027424656E-3</c:v>
                </c:pt>
                <c:pt idx="76">
                  <c:v>2.0043999975314364E-3</c:v>
                </c:pt>
                <c:pt idx="77">
                  <c:v>-6.4383999997517094E-3</c:v>
                </c:pt>
                <c:pt idx="78">
                  <c:v>-8.1171999991056509E-3</c:v>
                </c:pt>
                <c:pt idx="80">
                  <c:v>-1.626840000244556E-2</c:v>
                </c:pt>
                <c:pt idx="81">
                  <c:v>-9.0684000024339184E-3</c:v>
                </c:pt>
                <c:pt idx="82">
                  <c:v>-3.1688000017311424E-3</c:v>
                </c:pt>
                <c:pt idx="83">
                  <c:v>-2.0688000004156493E-3</c:v>
                </c:pt>
                <c:pt idx="84">
                  <c:v>-8.5300000064307824E-3</c:v>
                </c:pt>
                <c:pt idx="85">
                  <c:v>-6.3300000037997961E-3</c:v>
                </c:pt>
                <c:pt idx="86">
                  <c:v>-1.0669600000255741E-2</c:v>
                </c:pt>
                <c:pt idx="87">
                  <c:v>-4.4304000039119273E-3</c:v>
                </c:pt>
                <c:pt idx="88">
                  <c:v>-5.0820000033127144E-3</c:v>
                </c:pt>
                <c:pt idx="89">
                  <c:v>-3.1412000025738962E-3</c:v>
                </c:pt>
                <c:pt idx="90">
                  <c:v>-2.1411999987321906E-3</c:v>
                </c:pt>
                <c:pt idx="91">
                  <c:v>-6.3216000053216703E-3</c:v>
                </c:pt>
                <c:pt idx="92">
                  <c:v>-5.7215999986510724E-3</c:v>
                </c:pt>
                <c:pt idx="93">
                  <c:v>-3.7327999962144531E-3</c:v>
                </c:pt>
                <c:pt idx="94">
                  <c:v>-1.5082400001119822E-2</c:v>
                </c:pt>
                <c:pt idx="96">
                  <c:v>-1.192359999549808E-2</c:v>
                </c:pt>
                <c:pt idx="98">
                  <c:v>-1.0704000000259839E-2</c:v>
                </c:pt>
                <c:pt idx="100">
                  <c:v>-1.1232800003199372E-2</c:v>
                </c:pt>
                <c:pt idx="103">
                  <c:v>-8.1352000051992945E-3</c:v>
                </c:pt>
                <c:pt idx="105">
                  <c:v>-1.1260000028414652E-3</c:v>
                </c:pt>
                <c:pt idx="106">
                  <c:v>-2.367599998251535E-3</c:v>
                </c:pt>
                <c:pt idx="107">
                  <c:v>-8.8479999976698309E-3</c:v>
                </c:pt>
                <c:pt idx="108">
                  <c:v>-8.5848000016994774E-3</c:v>
                </c:pt>
                <c:pt idx="109">
                  <c:v>-9.1832000034628436E-3</c:v>
                </c:pt>
                <c:pt idx="111">
                  <c:v>-2.2572000016225502E-3</c:v>
                </c:pt>
                <c:pt idx="112">
                  <c:v>3.6039999395143241E-4</c:v>
                </c:pt>
                <c:pt idx="113">
                  <c:v>-8.6696000071242452E-3</c:v>
                </c:pt>
                <c:pt idx="114">
                  <c:v>-8.6696000071242452E-3</c:v>
                </c:pt>
                <c:pt idx="120">
                  <c:v>-1.0312000005797017E-2</c:v>
                </c:pt>
                <c:pt idx="122">
                  <c:v>1.2217200004670303E-2</c:v>
                </c:pt>
                <c:pt idx="123">
                  <c:v>-1.0503199999220669E-2</c:v>
                </c:pt>
                <c:pt idx="124">
                  <c:v>-9.9656000020331703E-3</c:v>
                </c:pt>
                <c:pt idx="125">
                  <c:v>-9.8839999991469085E-3</c:v>
                </c:pt>
                <c:pt idx="126">
                  <c:v>-9.8839999991469085E-3</c:v>
                </c:pt>
                <c:pt idx="127">
                  <c:v>-8.6751999988337047E-3</c:v>
                </c:pt>
                <c:pt idx="128">
                  <c:v>-1.3615200005006045E-2</c:v>
                </c:pt>
                <c:pt idx="129">
                  <c:v>6.0439999942900613E-3</c:v>
                </c:pt>
                <c:pt idx="130">
                  <c:v>-7.3172000047634356E-3</c:v>
                </c:pt>
                <c:pt idx="131">
                  <c:v>-1.0797599999932572E-2</c:v>
                </c:pt>
                <c:pt idx="133">
                  <c:v>-1.1738799999875482E-2</c:v>
                </c:pt>
                <c:pt idx="135">
                  <c:v>-1.1138800000480842E-2</c:v>
                </c:pt>
                <c:pt idx="137">
                  <c:v>1.130840000405442E-2</c:v>
                </c:pt>
                <c:pt idx="139">
                  <c:v>1.2308400000620168E-2</c:v>
                </c:pt>
                <c:pt idx="141">
                  <c:v>-1.0918800006038509E-2</c:v>
                </c:pt>
                <c:pt idx="143">
                  <c:v>-1.0018800006946549E-2</c:v>
                </c:pt>
                <c:pt idx="144">
                  <c:v>8.8332000013906509E-3</c:v>
                </c:pt>
                <c:pt idx="146">
                  <c:v>-1.0989999995217659E-2</c:v>
                </c:pt>
                <c:pt idx="148">
                  <c:v>-1.0389999995823018E-2</c:v>
                </c:pt>
                <c:pt idx="150">
                  <c:v>-1.0289999998349231E-2</c:v>
                </c:pt>
                <c:pt idx="151">
                  <c:v>9.2396000036387704E-3</c:v>
                </c:pt>
                <c:pt idx="152">
                  <c:v>-1.0521600001084153E-2</c:v>
                </c:pt>
                <c:pt idx="154">
                  <c:v>1.1008800000126939E-2</c:v>
                </c:pt>
                <c:pt idx="156">
                  <c:v>1.1708799996995367E-2</c:v>
                </c:pt>
                <c:pt idx="158">
                  <c:v>1.4408800001547206E-2</c:v>
                </c:pt>
                <c:pt idx="159">
                  <c:v>8.5800000015296973E-3</c:v>
                </c:pt>
                <c:pt idx="160">
                  <c:v>8.5800000015296973E-3</c:v>
                </c:pt>
                <c:pt idx="161">
                  <c:v>9.780000000318978E-3</c:v>
                </c:pt>
                <c:pt idx="162">
                  <c:v>-1.120200000150362E-2</c:v>
                </c:pt>
                <c:pt idx="163">
                  <c:v>-1.0802000004332513E-2</c:v>
                </c:pt>
                <c:pt idx="164">
                  <c:v>-1.1958399998547975E-2</c:v>
                </c:pt>
                <c:pt idx="165">
                  <c:v>-7.0536000057472847E-3</c:v>
                </c:pt>
                <c:pt idx="166">
                  <c:v>6.0291999980108812E-3</c:v>
                </c:pt>
                <c:pt idx="167">
                  <c:v>-9.6120000016526319E-3</c:v>
                </c:pt>
                <c:pt idx="168">
                  <c:v>1.013559999410063E-2</c:v>
                </c:pt>
                <c:pt idx="169">
                  <c:v>-1.2576000000990462E-2</c:v>
                </c:pt>
                <c:pt idx="171">
                  <c:v>1.4243599995097611E-2</c:v>
                </c:pt>
                <c:pt idx="172">
                  <c:v>-9.4976000036695041E-3</c:v>
                </c:pt>
                <c:pt idx="173">
                  <c:v>-4.2519999988144264E-3</c:v>
                </c:pt>
                <c:pt idx="174">
                  <c:v>2.9739999954472296E-3</c:v>
                </c:pt>
                <c:pt idx="175">
                  <c:v>3.2148000027518719E-3</c:v>
                </c:pt>
                <c:pt idx="176">
                  <c:v>1.6419600004155654E-2</c:v>
                </c:pt>
                <c:pt idx="177">
                  <c:v>9.3507999990833923E-3</c:v>
                </c:pt>
                <c:pt idx="178">
                  <c:v>9.9008000033791177E-3</c:v>
                </c:pt>
                <c:pt idx="179">
                  <c:v>7.9995999985840172E-3</c:v>
                </c:pt>
                <c:pt idx="180">
                  <c:v>-8.8920000052894466E-3</c:v>
                </c:pt>
                <c:pt idx="181">
                  <c:v>1.7730799991113599E-2</c:v>
                </c:pt>
                <c:pt idx="182">
                  <c:v>1.4251999964471906E-3</c:v>
                </c:pt>
                <c:pt idx="183">
                  <c:v>-1.9719200005056337E-2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99F-4B8E-BAE4-C143387F29E2}"/>
            </c:ext>
          </c:extLst>
        </c:ser>
        <c:ser>
          <c:idx val="2"/>
          <c:order val="4"/>
          <c:tx>
            <c:strRef>
              <c:f>'Active 1'!$L$20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3">
                    <c:v>0</c:v>
                  </c:pt>
                  <c:pt idx="24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1.1100000000000001E-3</c:v>
                  </c:pt>
                  <c:pt idx="54">
                    <c:v>9.3999999999999997E-4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1E-3</c:v>
                  </c:pt>
                  <c:pt idx="61">
                    <c:v>0</c:v>
                  </c:pt>
                  <c:pt idx="62">
                    <c:v>0</c:v>
                  </c:pt>
                </c:numCache>
              </c:numRef>
            </c:plus>
            <c:minus>
              <c:numRef>
                <c:f>'Active 1'!$D$21:$D$83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3">
                    <c:v>0</c:v>
                  </c:pt>
                  <c:pt idx="24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1.1100000000000001E-3</c:v>
                  </c:pt>
                  <c:pt idx="54">
                    <c:v>9.3999999999999997E-4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1E-3</c:v>
                  </c:pt>
                  <c:pt idx="61">
                    <c:v>0</c:v>
                  </c:pt>
                  <c:pt idx="6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1'!$F$21:$F$987</c:f>
              <c:numCache>
                <c:formatCode>General</c:formatCode>
                <c:ptCount val="967"/>
                <c:pt idx="0">
                  <c:v>-18047</c:v>
                </c:pt>
                <c:pt idx="1">
                  <c:v>-10671</c:v>
                </c:pt>
                <c:pt idx="2">
                  <c:v>-10020</c:v>
                </c:pt>
                <c:pt idx="3">
                  <c:v>-10009</c:v>
                </c:pt>
                <c:pt idx="4">
                  <c:v>-9984</c:v>
                </c:pt>
                <c:pt idx="5">
                  <c:v>-9874</c:v>
                </c:pt>
                <c:pt idx="6">
                  <c:v>-9645</c:v>
                </c:pt>
                <c:pt idx="7">
                  <c:v>-9526</c:v>
                </c:pt>
                <c:pt idx="8">
                  <c:v>-8721</c:v>
                </c:pt>
                <c:pt idx="9">
                  <c:v>-4226</c:v>
                </c:pt>
                <c:pt idx="10">
                  <c:v>-3062</c:v>
                </c:pt>
                <c:pt idx="11">
                  <c:v>-2911</c:v>
                </c:pt>
                <c:pt idx="12">
                  <c:v>-2882</c:v>
                </c:pt>
                <c:pt idx="13">
                  <c:v>-2879</c:v>
                </c:pt>
                <c:pt idx="14">
                  <c:v>-2877</c:v>
                </c:pt>
                <c:pt idx="15">
                  <c:v>-2874</c:v>
                </c:pt>
                <c:pt idx="16">
                  <c:v>-2871</c:v>
                </c:pt>
                <c:pt idx="17">
                  <c:v>-2860</c:v>
                </c:pt>
                <c:pt idx="18">
                  <c:v>-2852</c:v>
                </c:pt>
                <c:pt idx="19">
                  <c:v>-2441</c:v>
                </c:pt>
                <c:pt idx="20">
                  <c:v>-2416</c:v>
                </c:pt>
                <c:pt idx="21">
                  <c:v>-2415.5</c:v>
                </c:pt>
                <c:pt idx="22">
                  <c:v>-2407.5</c:v>
                </c:pt>
                <c:pt idx="23">
                  <c:v>-2034</c:v>
                </c:pt>
                <c:pt idx="24">
                  <c:v>-2003.5</c:v>
                </c:pt>
                <c:pt idx="25">
                  <c:v>-1998</c:v>
                </c:pt>
                <c:pt idx="26">
                  <c:v>-1995.5</c:v>
                </c:pt>
                <c:pt idx="27">
                  <c:v>-1992.5</c:v>
                </c:pt>
                <c:pt idx="28">
                  <c:v>-1987</c:v>
                </c:pt>
                <c:pt idx="29">
                  <c:v>-1985.5</c:v>
                </c:pt>
                <c:pt idx="30">
                  <c:v>-1973</c:v>
                </c:pt>
                <c:pt idx="31">
                  <c:v>-1754</c:v>
                </c:pt>
                <c:pt idx="32">
                  <c:v>-1753.5</c:v>
                </c:pt>
                <c:pt idx="33">
                  <c:v>-1536</c:v>
                </c:pt>
                <c:pt idx="34">
                  <c:v>-1533.5</c:v>
                </c:pt>
                <c:pt idx="35">
                  <c:v>-1346</c:v>
                </c:pt>
                <c:pt idx="36">
                  <c:v>-394</c:v>
                </c:pt>
                <c:pt idx="37">
                  <c:v>-212.5</c:v>
                </c:pt>
                <c:pt idx="38">
                  <c:v>-198</c:v>
                </c:pt>
                <c:pt idx="39">
                  <c:v>-159.5</c:v>
                </c:pt>
                <c:pt idx="40">
                  <c:v>0</c:v>
                </c:pt>
                <c:pt idx="41">
                  <c:v>0</c:v>
                </c:pt>
                <c:pt idx="42">
                  <c:v>11</c:v>
                </c:pt>
                <c:pt idx="43">
                  <c:v>75</c:v>
                </c:pt>
                <c:pt idx="44">
                  <c:v>284.5</c:v>
                </c:pt>
                <c:pt idx="45">
                  <c:v>430</c:v>
                </c:pt>
                <c:pt idx="46">
                  <c:v>433</c:v>
                </c:pt>
                <c:pt idx="47">
                  <c:v>877</c:v>
                </c:pt>
                <c:pt idx="48">
                  <c:v>888</c:v>
                </c:pt>
                <c:pt idx="49">
                  <c:v>1348.5</c:v>
                </c:pt>
                <c:pt idx="50">
                  <c:v>1351.5</c:v>
                </c:pt>
                <c:pt idx="51">
                  <c:v>1357</c:v>
                </c:pt>
                <c:pt idx="52">
                  <c:v>1360</c:v>
                </c:pt>
                <c:pt idx="53">
                  <c:v>1360</c:v>
                </c:pt>
                <c:pt idx="54">
                  <c:v>1525</c:v>
                </c:pt>
                <c:pt idx="55">
                  <c:v>1525</c:v>
                </c:pt>
                <c:pt idx="56">
                  <c:v>1597</c:v>
                </c:pt>
                <c:pt idx="57">
                  <c:v>2024.5</c:v>
                </c:pt>
                <c:pt idx="58">
                  <c:v>2027</c:v>
                </c:pt>
                <c:pt idx="59">
                  <c:v>2027.5</c:v>
                </c:pt>
                <c:pt idx="60">
                  <c:v>2030</c:v>
                </c:pt>
                <c:pt idx="61">
                  <c:v>2030</c:v>
                </c:pt>
                <c:pt idx="62">
                  <c:v>2189</c:v>
                </c:pt>
                <c:pt idx="63">
                  <c:v>2189</c:v>
                </c:pt>
                <c:pt idx="64">
                  <c:v>2259</c:v>
                </c:pt>
                <c:pt idx="65">
                  <c:v>2409.5</c:v>
                </c:pt>
                <c:pt idx="66">
                  <c:v>2409.5</c:v>
                </c:pt>
                <c:pt idx="67">
                  <c:v>2463</c:v>
                </c:pt>
                <c:pt idx="68">
                  <c:v>2463</c:v>
                </c:pt>
                <c:pt idx="69">
                  <c:v>2468.5</c:v>
                </c:pt>
                <c:pt idx="70">
                  <c:v>2468.5</c:v>
                </c:pt>
                <c:pt idx="71">
                  <c:v>2485</c:v>
                </c:pt>
                <c:pt idx="72">
                  <c:v>2485</c:v>
                </c:pt>
                <c:pt idx="73">
                  <c:v>2656</c:v>
                </c:pt>
                <c:pt idx="74">
                  <c:v>2656</c:v>
                </c:pt>
                <c:pt idx="75">
                  <c:v>2661.5</c:v>
                </c:pt>
                <c:pt idx="76">
                  <c:v>2664.5</c:v>
                </c:pt>
                <c:pt idx="77">
                  <c:v>2678</c:v>
                </c:pt>
                <c:pt idx="78">
                  <c:v>2686.5</c:v>
                </c:pt>
                <c:pt idx="79">
                  <c:v>2692</c:v>
                </c:pt>
                <c:pt idx="80">
                  <c:v>2840.5</c:v>
                </c:pt>
                <c:pt idx="81">
                  <c:v>2840.5</c:v>
                </c:pt>
                <c:pt idx="82">
                  <c:v>2871</c:v>
                </c:pt>
                <c:pt idx="83">
                  <c:v>2871</c:v>
                </c:pt>
                <c:pt idx="84">
                  <c:v>2912.5</c:v>
                </c:pt>
                <c:pt idx="85">
                  <c:v>2912.5</c:v>
                </c:pt>
                <c:pt idx="86">
                  <c:v>2932</c:v>
                </c:pt>
                <c:pt idx="87">
                  <c:v>2943</c:v>
                </c:pt>
                <c:pt idx="88">
                  <c:v>3127.5</c:v>
                </c:pt>
                <c:pt idx="89">
                  <c:v>3141.5</c:v>
                </c:pt>
                <c:pt idx="90">
                  <c:v>3141.5</c:v>
                </c:pt>
                <c:pt idx="91">
                  <c:v>3147</c:v>
                </c:pt>
                <c:pt idx="92">
                  <c:v>3147</c:v>
                </c:pt>
                <c:pt idx="93">
                  <c:v>3376</c:v>
                </c:pt>
                <c:pt idx="94">
                  <c:v>3533</c:v>
                </c:pt>
                <c:pt idx="95">
                  <c:v>3533</c:v>
                </c:pt>
                <c:pt idx="96">
                  <c:v>3549.5</c:v>
                </c:pt>
                <c:pt idx="97">
                  <c:v>3549.5</c:v>
                </c:pt>
                <c:pt idx="98">
                  <c:v>3555</c:v>
                </c:pt>
                <c:pt idx="99">
                  <c:v>3555</c:v>
                </c:pt>
                <c:pt idx="100">
                  <c:v>3751</c:v>
                </c:pt>
                <c:pt idx="101">
                  <c:v>3789</c:v>
                </c:pt>
                <c:pt idx="102">
                  <c:v>3809</c:v>
                </c:pt>
                <c:pt idx="103">
                  <c:v>3809</c:v>
                </c:pt>
                <c:pt idx="104">
                  <c:v>3809</c:v>
                </c:pt>
                <c:pt idx="105">
                  <c:v>3982.5</c:v>
                </c:pt>
                <c:pt idx="106">
                  <c:v>4029.5</c:v>
                </c:pt>
                <c:pt idx="107">
                  <c:v>4035</c:v>
                </c:pt>
                <c:pt idx="108">
                  <c:v>4216</c:v>
                </c:pt>
                <c:pt idx="109">
                  <c:v>4219</c:v>
                </c:pt>
                <c:pt idx="110">
                  <c:v>4236.5</c:v>
                </c:pt>
                <c:pt idx="111">
                  <c:v>4236.5</c:v>
                </c:pt>
                <c:pt idx="112">
                  <c:v>4269.5</c:v>
                </c:pt>
                <c:pt idx="113">
                  <c:v>4432</c:v>
                </c:pt>
                <c:pt idx="114">
                  <c:v>4432</c:v>
                </c:pt>
                <c:pt idx="115">
                  <c:v>4465.5</c:v>
                </c:pt>
                <c:pt idx="116">
                  <c:v>4490.5</c:v>
                </c:pt>
                <c:pt idx="117">
                  <c:v>4686</c:v>
                </c:pt>
                <c:pt idx="118">
                  <c:v>4691.5</c:v>
                </c:pt>
                <c:pt idx="119">
                  <c:v>4700</c:v>
                </c:pt>
                <c:pt idx="120">
                  <c:v>4915</c:v>
                </c:pt>
                <c:pt idx="121">
                  <c:v>4927</c:v>
                </c:pt>
                <c:pt idx="122">
                  <c:v>5063.5</c:v>
                </c:pt>
                <c:pt idx="123">
                  <c:v>5119</c:v>
                </c:pt>
                <c:pt idx="124">
                  <c:v>5127</c:v>
                </c:pt>
                <c:pt idx="125">
                  <c:v>5155</c:v>
                </c:pt>
                <c:pt idx="126">
                  <c:v>5155</c:v>
                </c:pt>
                <c:pt idx="127">
                  <c:v>5359</c:v>
                </c:pt>
                <c:pt idx="128">
                  <c:v>5409</c:v>
                </c:pt>
                <c:pt idx="129">
                  <c:v>5557.5</c:v>
                </c:pt>
                <c:pt idx="130">
                  <c:v>5599</c:v>
                </c:pt>
                <c:pt idx="131">
                  <c:v>5817</c:v>
                </c:pt>
                <c:pt idx="132">
                  <c:v>6046</c:v>
                </c:pt>
                <c:pt idx="133">
                  <c:v>6046</c:v>
                </c:pt>
                <c:pt idx="134">
                  <c:v>6046</c:v>
                </c:pt>
                <c:pt idx="135">
                  <c:v>6046</c:v>
                </c:pt>
                <c:pt idx="136">
                  <c:v>6059.5</c:v>
                </c:pt>
                <c:pt idx="137">
                  <c:v>6059.5</c:v>
                </c:pt>
                <c:pt idx="138">
                  <c:v>6059.5</c:v>
                </c:pt>
                <c:pt idx="139">
                  <c:v>6059.5</c:v>
                </c:pt>
                <c:pt idx="140">
                  <c:v>6071</c:v>
                </c:pt>
                <c:pt idx="141">
                  <c:v>6071</c:v>
                </c:pt>
                <c:pt idx="142">
                  <c:v>6071</c:v>
                </c:pt>
                <c:pt idx="143">
                  <c:v>6071</c:v>
                </c:pt>
                <c:pt idx="144">
                  <c:v>6218.5</c:v>
                </c:pt>
                <c:pt idx="145">
                  <c:v>6225</c:v>
                </c:pt>
                <c:pt idx="146">
                  <c:v>6225</c:v>
                </c:pt>
                <c:pt idx="147">
                  <c:v>6225</c:v>
                </c:pt>
                <c:pt idx="148">
                  <c:v>6225</c:v>
                </c:pt>
                <c:pt idx="149">
                  <c:v>6225</c:v>
                </c:pt>
                <c:pt idx="150">
                  <c:v>6225</c:v>
                </c:pt>
                <c:pt idx="151">
                  <c:v>6230.5</c:v>
                </c:pt>
                <c:pt idx="152">
                  <c:v>6272</c:v>
                </c:pt>
                <c:pt idx="153">
                  <c:v>6291.5</c:v>
                </c:pt>
                <c:pt idx="154">
                  <c:v>6291.5</c:v>
                </c:pt>
                <c:pt idx="155">
                  <c:v>6291.5</c:v>
                </c:pt>
                <c:pt idx="156">
                  <c:v>6291.5</c:v>
                </c:pt>
                <c:pt idx="157">
                  <c:v>6291.5</c:v>
                </c:pt>
                <c:pt idx="158">
                  <c:v>6291.5</c:v>
                </c:pt>
                <c:pt idx="159">
                  <c:v>6437.5</c:v>
                </c:pt>
                <c:pt idx="160">
                  <c:v>6437.5</c:v>
                </c:pt>
                <c:pt idx="161">
                  <c:v>6437.5</c:v>
                </c:pt>
                <c:pt idx="162">
                  <c:v>6440</c:v>
                </c:pt>
                <c:pt idx="163">
                  <c:v>6440</c:v>
                </c:pt>
                <c:pt idx="164">
                  <c:v>6453</c:v>
                </c:pt>
                <c:pt idx="165">
                  <c:v>6462</c:v>
                </c:pt>
                <c:pt idx="166">
                  <c:v>6648.5</c:v>
                </c:pt>
                <c:pt idx="167">
                  <c:v>6665</c:v>
                </c:pt>
                <c:pt idx="168">
                  <c:v>6710.5</c:v>
                </c:pt>
                <c:pt idx="169">
                  <c:v>6920</c:v>
                </c:pt>
                <c:pt idx="170">
                  <c:v>6925.5</c:v>
                </c:pt>
                <c:pt idx="171">
                  <c:v>6925.5</c:v>
                </c:pt>
                <c:pt idx="172">
                  <c:v>6942</c:v>
                </c:pt>
                <c:pt idx="173">
                  <c:v>7090</c:v>
                </c:pt>
                <c:pt idx="174">
                  <c:v>7107.5</c:v>
                </c:pt>
                <c:pt idx="175">
                  <c:v>7121.5</c:v>
                </c:pt>
                <c:pt idx="176">
                  <c:v>7380.5</c:v>
                </c:pt>
                <c:pt idx="177">
                  <c:v>7651.5</c:v>
                </c:pt>
                <c:pt idx="178">
                  <c:v>7651.5</c:v>
                </c:pt>
                <c:pt idx="179">
                  <c:v>7780.5</c:v>
                </c:pt>
                <c:pt idx="180">
                  <c:v>8015</c:v>
                </c:pt>
                <c:pt idx="181">
                  <c:v>8276.5</c:v>
                </c:pt>
                <c:pt idx="182">
                  <c:v>8453.5</c:v>
                </c:pt>
                <c:pt idx="183">
                  <c:v>8464</c:v>
                </c:pt>
              </c:numCache>
            </c:numRef>
          </c:xVal>
          <c:yVal>
            <c:numRef>
              <c:f>'Active 1'!$L$21:$L$987</c:f>
              <c:numCache>
                <c:formatCode>General</c:formatCode>
                <c:ptCount val="96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99F-4B8E-BAE4-C143387F29E2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3">
                    <c:v>0</c:v>
                  </c:pt>
                  <c:pt idx="24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1.1100000000000001E-3</c:v>
                  </c:pt>
                  <c:pt idx="54">
                    <c:v>9.3999999999999997E-4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1E-3</c:v>
                  </c:pt>
                  <c:pt idx="61">
                    <c:v>0</c:v>
                  </c:pt>
                  <c:pt idx="62">
                    <c:v>0</c:v>
                  </c:pt>
                </c:numCache>
              </c:numRef>
            </c:plus>
            <c:minus>
              <c:numRef>
                <c:f>'Active 1'!$D$21:$D$83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3">
                    <c:v>0</c:v>
                  </c:pt>
                  <c:pt idx="24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1.1100000000000001E-3</c:v>
                  </c:pt>
                  <c:pt idx="54">
                    <c:v>9.3999999999999997E-4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1E-3</c:v>
                  </c:pt>
                  <c:pt idx="61">
                    <c:v>0</c:v>
                  </c:pt>
                  <c:pt idx="6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1'!$F$21:$F$987</c:f>
              <c:numCache>
                <c:formatCode>General</c:formatCode>
                <c:ptCount val="967"/>
                <c:pt idx="0">
                  <c:v>-18047</c:v>
                </c:pt>
                <c:pt idx="1">
                  <c:v>-10671</c:v>
                </c:pt>
                <c:pt idx="2">
                  <c:v>-10020</c:v>
                </c:pt>
                <c:pt idx="3">
                  <c:v>-10009</c:v>
                </c:pt>
                <c:pt idx="4">
                  <c:v>-9984</c:v>
                </c:pt>
                <c:pt idx="5">
                  <c:v>-9874</c:v>
                </c:pt>
                <c:pt idx="6">
                  <c:v>-9645</c:v>
                </c:pt>
                <c:pt idx="7">
                  <c:v>-9526</c:v>
                </c:pt>
                <c:pt idx="8">
                  <c:v>-8721</c:v>
                </c:pt>
                <c:pt idx="9">
                  <c:v>-4226</c:v>
                </c:pt>
                <c:pt idx="10">
                  <c:v>-3062</c:v>
                </c:pt>
                <c:pt idx="11">
                  <c:v>-2911</c:v>
                </c:pt>
                <c:pt idx="12">
                  <c:v>-2882</c:v>
                </c:pt>
                <c:pt idx="13">
                  <c:v>-2879</c:v>
                </c:pt>
                <c:pt idx="14">
                  <c:v>-2877</c:v>
                </c:pt>
                <c:pt idx="15">
                  <c:v>-2874</c:v>
                </c:pt>
                <c:pt idx="16">
                  <c:v>-2871</c:v>
                </c:pt>
                <c:pt idx="17">
                  <c:v>-2860</c:v>
                </c:pt>
                <c:pt idx="18">
                  <c:v>-2852</c:v>
                </c:pt>
                <c:pt idx="19">
                  <c:v>-2441</c:v>
                </c:pt>
                <c:pt idx="20">
                  <c:v>-2416</c:v>
                </c:pt>
                <c:pt idx="21">
                  <c:v>-2415.5</c:v>
                </c:pt>
                <c:pt idx="22">
                  <c:v>-2407.5</c:v>
                </c:pt>
                <c:pt idx="23">
                  <c:v>-2034</c:v>
                </c:pt>
                <c:pt idx="24">
                  <c:v>-2003.5</c:v>
                </c:pt>
                <c:pt idx="25">
                  <c:v>-1998</c:v>
                </c:pt>
                <c:pt idx="26">
                  <c:v>-1995.5</c:v>
                </c:pt>
                <c:pt idx="27">
                  <c:v>-1992.5</c:v>
                </c:pt>
                <c:pt idx="28">
                  <c:v>-1987</c:v>
                </c:pt>
                <c:pt idx="29">
                  <c:v>-1985.5</c:v>
                </c:pt>
                <c:pt idx="30">
                  <c:v>-1973</c:v>
                </c:pt>
                <c:pt idx="31">
                  <c:v>-1754</c:v>
                </c:pt>
                <c:pt idx="32">
                  <c:v>-1753.5</c:v>
                </c:pt>
                <c:pt idx="33">
                  <c:v>-1536</c:v>
                </c:pt>
                <c:pt idx="34">
                  <c:v>-1533.5</c:v>
                </c:pt>
                <c:pt idx="35">
                  <c:v>-1346</c:v>
                </c:pt>
                <c:pt idx="36">
                  <c:v>-394</c:v>
                </c:pt>
                <c:pt idx="37">
                  <c:v>-212.5</c:v>
                </c:pt>
                <c:pt idx="38">
                  <c:v>-198</c:v>
                </c:pt>
                <c:pt idx="39">
                  <c:v>-159.5</c:v>
                </c:pt>
                <c:pt idx="40">
                  <c:v>0</c:v>
                </c:pt>
                <c:pt idx="41">
                  <c:v>0</c:v>
                </c:pt>
                <c:pt idx="42">
                  <c:v>11</c:v>
                </c:pt>
                <c:pt idx="43">
                  <c:v>75</c:v>
                </c:pt>
                <c:pt idx="44">
                  <c:v>284.5</c:v>
                </c:pt>
                <c:pt idx="45">
                  <c:v>430</c:v>
                </c:pt>
                <c:pt idx="46">
                  <c:v>433</c:v>
                </c:pt>
                <c:pt idx="47">
                  <c:v>877</c:v>
                </c:pt>
                <c:pt idx="48">
                  <c:v>888</c:v>
                </c:pt>
                <c:pt idx="49">
                  <c:v>1348.5</c:v>
                </c:pt>
                <c:pt idx="50">
                  <c:v>1351.5</c:v>
                </c:pt>
                <c:pt idx="51">
                  <c:v>1357</c:v>
                </c:pt>
                <c:pt idx="52">
                  <c:v>1360</c:v>
                </c:pt>
                <c:pt idx="53">
                  <c:v>1360</c:v>
                </c:pt>
                <c:pt idx="54">
                  <c:v>1525</c:v>
                </c:pt>
                <c:pt idx="55">
                  <c:v>1525</c:v>
                </c:pt>
                <c:pt idx="56">
                  <c:v>1597</c:v>
                </c:pt>
                <c:pt idx="57">
                  <c:v>2024.5</c:v>
                </c:pt>
                <c:pt idx="58">
                  <c:v>2027</c:v>
                </c:pt>
                <c:pt idx="59">
                  <c:v>2027.5</c:v>
                </c:pt>
                <c:pt idx="60">
                  <c:v>2030</c:v>
                </c:pt>
                <c:pt idx="61">
                  <c:v>2030</c:v>
                </c:pt>
                <c:pt idx="62">
                  <c:v>2189</c:v>
                </c:pt>
                <c:pt idx="63">
                  <c:v>2189</c:v>
                </c:pt>
                <c:pt idx="64">
                  <c:v>2259</c:v>
                </c:pt>
                <c:pt idx="65">
                  <c:v>2409.5</c:v>
                </c:pt>
                <c:pt idx="66">
                  <c:v>2409.5</c:v>
                </c:pt>
                <c:pt idx="67">
                  <c:v>2463</c:v>
                </c:pt>
                <c:pt idx="68">
                  <c:v>2463</c:v>
                </c:pt>
                <c:pt idx="69">
                  <c:v>2468.5</c:v>
                </c:pt>
                <c:pt idx="70">
                  <c:v>2468.5</c:v>
                </c:pt>
                <c:pt idx="71">
                  <c:v>2485</c:v>
                </c:pt>
                <c:pt idx="72">
                  <c:v>2485</c:v>
                </c:pt>
                <c:pt idx="73">
                  <c:v>2656</c:v>
                </c:pt>
                <c:pt idx="74">
                  <c:v>2656</c:v>
                </c:pt>
                <c:pt idx="75">
                  <c:v>2661.5</c:v>
                </c:pt>
                <c:pt idx="76">
                  <c:v>2664.5</c:v>
                </c:pt>
                <c:pt idx="77">
                  <c:v>2678</c:v>
                </c:pt>
                <c:pt idx="78">
                  <c:v>2686.5</c:v>
                </c:pt>
                <c:pt idx="79">
                  <c:v>2692</c:v>
                </c:pt>
                <c:pt idx="80">
                  <c:v>2840.5</c:v>
                </c:pt>
                <c:pt idx="81">
                  <c:v>2840.5</c:v>
                </c:pt>
                <c:pt idx="82">
                  <c:v>2871</c:v>
                </c:pt>
                <c:pt idx="83">
                  <c:v>2871</c:v>
                </c:pt>
                <c:pt idx="84">
                  <c:v>2912.5</c:v>
                </c:pt>
                <c:pt idx="85">
                  <c:v>2912.5</c:v>
                </c:pt>
                <c:pt idx="86">
                  <c:v>2932</c:v>
                </c:pt>
                <c:pt idx="87">
                  <c:v>2943</c:v>
                </c:pt>
                <c:pt idx="88">
                  <c:v>3127.5</c:v>
                </c:pt>
                <c:pt idx="89">
                  <c:v>3141.5</c:v>
                </c:pt>
                <c:pt idx="90">
                  <c:v>3141.5</c:v>
                </c:pt>
                <c:pt idx="91">
                  <c:v>3147</c:v>
                </c:pt>
                <c:pt idx="92">
                  <c:v>3147</c:v>
                </c:pt>
                <c:pt idx="93">
                  <c:v>3376</c:v>
                </c:pt>
                <c:pt idx="94">
                  <c:v>3533</c:v>
                </c:pt>
                <c:pt idx="95">
                  <c:v>3533</c:v>
                </c:pt>
                <c:pt idx="96">
                  <c:v>3549.5</c:v>
                </c:pt>
                <c:pt idx="97">
                  <c:v>3549.5</c:v>
                </c:pt>
                <c:pt idx="98">
                  <c:v>3555</c:v>
                </c:pt>
                <c:pt idx="99">
                  <c:v>3555</c:v>
                </c:pt>
                <c:pt idx="100">
                  <c:v>3751</c:v>
                </c:pt>
                <c:pt idx="101">
                  <c:v>3789</c:v>
                </c:pt>
                <c:pt idx="102">
                  <c:v>3809</c:v>
                </c:pt>
                <c:pt idx="103">
                  <c:v>3809</c:v>
                </c:pt>
                <c:pt idx="104">
                  <c:v>3809</c:v>
                </c:pt>
                <c:pt idx="105">
                  <c:v>3982.5</c:v>
                </c:pt>
                <c:pt idx="106">
                  <c:v>4029.5</c:v>
                </c:pt>
                <c:pt idx="107">
                  <c:v>4035</c:v>
                </c:pt>
                <c:pt idx="108">
                  <c:v>4216</c:v>
                </c:pt>
                <c:pt idx="109">
                  <c:v>4219</c:v>
                </c:pt>
                <c:pt idx="110">
                  <c:v>4236.5</c:v>
                </c:pt>
                <c:pt idx="111">
                  <c:v>4236.5</c:v>
                </c:pt>
                <c:pt idx="112">
                  <c:v>4269.5</c:v>
                </c:pt>
                <c:pt idx="113">
                  <c:v>4432</c:v>
                </c:pt>
                <c:pt idx="114">
                  <c:v>4432</c:v>
                </c:pt>
                <c:pt idx="115">
                  <c:v>4465.5</c:v>
                </c:pt>
                <c:pt idx="116">
                  <c:v>4490.5</c:v>
                </c:pt>
                <c:pt idx="117">
                  <c:v>4686</c:v>
                </c:pt>
                <c:pt idx="118">
                  <c:v>4691.5</c:v>
                </c:pt>
                <c:pt idx="119">
                  <c:v>4700</c:v>
                </c:pt>
                <c:pt idx="120">
                  <c:v>4915</c:v>
                </c:pt>
                <c:pt idx="121">
                  <c:v>4927</c:v>
                </c:pt>
                <c:pt idx="122">
                  <c:v>5063.5</c:v>
                </c:pt>
                <c:pt idx="123">
                  <c:v>5119</c:v>
                </c:pt>
                <c:pt idx="124">
                  <c:v>5127</c:v>
                </c:pt>
                <c:pt idx="125">
                  <c:v>5155</c:v>
                </c:pt>
                <c:pt idx="126">
                  <c:v>5155</c:v>
                </c:pt>
                <c:pt idx="127">
                  <c:v>5359</c:v>
                </c:pt>
                <c:pt idx="128">
                  <c:v>5409</c:v>
                </c:pt>
                <c:pt idx="129">
                  <c:v>5557.5</c:v>
                </c:pt>
                <c:pt idx="130">
                  <c:v>5599</c:v>
                </c:pt>
                <c:pt idx="131">
                  <c:v>5817</c:v>
                </c:pt>
                <c:pt idx="132">
                  <c:v>6046</c:v>
                </c:pt>
                <c:pt idx="133">
                  <c:v>6046</c:v>
                </c:pt>
                <c:pt idx="134">
                  <c:v>6046</c:v>
                </c:pt>
                <c:pt idx="135">
                  <c:v>6046</c:v>
                </c:pt>
                <c:pt idx="136">
                  <c:v>6059.5</c:v>
                </c:pt>
                <c:pt idx="137">
                  <c:v>6059.5</c:v>
                </c:pt>
                <c:pt idx="138">
                  <c:v>6059.5</c:v>
                </c:pt>
                <c:pt idx="139">
                  <c:v>6059.5</c:v>
                </c:pt>
                <c:pt idx="140">
                  <c:v>6071</c:v>
                </c:pt>
                <c:pt idx="141">
                  <c:v>6071</c:v>
                </c:pt>
                <c:pt idx="142">
                  <c:v>6071</c:v>
                </c:pt>
                <c:pt idx="143">
                  <c:v>6071</c:v>
                </c:pt>
                <c:pt idx="144">
                  <c:v>6218.5</c:v>
                </c:pt>
                <c:pt idx="145">
                  <c:v>6225</c:v>
                </c:pt>
                <c:pt idx="146">
                  <c:v>6225</c:v>
                </c:pt>
                <c:pt idx="147">
                  <c:v>6225</c:v>
                </c:pt>
                <c:pt idx="148">
                  <c:v>6225</c:v>
                </c:pt>
                <c:pt idx="149">
                  <c:v>6225</c:v>
                </c:pt>
                <c:pt idx="150">
                  <c:v>6225</c:v>
                </c:pt>
                <c:pt idx="151">
                  <c:v>6230.5</c:v>
                </c:pt>
                <c:pt idx="152">
                  <c:v>6272</c:v>
                </c:pt>
                <c:pt idx="153">
                  <c:v>6291.5</c:v>
                </c:pt>
                <c:pt idx="154">
                  <c:v>6291.5</c:v>
                </c:pt>
                <c:pt idx="155">
                  <c:v>6291.5</c:v>
                </c:pt>
                <c:pt idx="156">
                  <c:v>6291.5</c:v>
                </c:pt>
                <c:pt idx="157">
                  <c:v>6291.5</c:v>
                </c:pt>
                <c:pt idx="158">
                  <c:v>6291.5</c:v>
                </c:pt>
                <c:pt idx="159">
                  <c:v>6437.5</c:v>
                </c:pt>
                <c:pt idx="160">
                  <c:v>6437.5</c:v>
                </c:pt>
                <c:pt idx="161">
                  <c:v>6437.5</c:v>
                </c:pt>
                <c:pt idx="162">
                  <c:v>6440</c:v>
                </c:pt>
                <c:pt idx="163">
                  <c:v>6440</c:v>
                </c:pt>
                <c:pt idx="164">
                  <c:v>6453</c:v>
                </c:pt>
                <c:pt idx="165">
                  <c:v>6462</c:v>
                </c:pt>
                <c:pt idx="166">
                  <c:v>6648.5</c:v>
                </c:pt>
                <c:pt idx="167">
                  <c:v>6665</c:v>
                </c:pt>
                <c:pt idx="168">
                  <c:v>6710.5</c:v>
                </c:pt>
                <c:pt idx="169">
                  <c:v>6920</c:v>
                </c:pt>
                <c:pt idx="170">
                  <c:v>6925.5</c:v>
                </c:pt>
                <c:pt idx="171">
                  <c:v>6925.5</c:v>
                </c:pt>
                <c:pt idx="172">
                  <c:v>6942</c:v>
                </c:pt>
                <c:pt idx="173">
                  <c:v>7090</c:v>
                </c:pt>
                <c:pt idx="174">
                  <c:v>7107.5</c:v>
                </c:pt>
                <c:pt idx="175">
                  <c:v>7121.5</c:v>
                </c:pt>
                <c:pt idx="176">
                  <c:v>7380.5</c:v>
                </c:pt>
                <c:pt idx="177">
                  <c:v>7651.5</c:v>
                </c:pt>
                <c:pt idx="178">
                  <c:v>7651.5</c:v>
                </c:pt>
                <c:pt idx="179">
                  <c:v>7780.5</c:v>
                </c:pt>
                <c:pt idx="180">
                  <c:v>8015</c:v>
                </c:pt>
                <c:pt idx="181">
                  <c:v>8276.5</c:v>
                </c:pt>
                <c:pt idx="182">
                  <c:v>8453.5</c:v>
                </c:pt>
                <c:pt idx="183">
                  <c:v>8464</c:v>
                </c:pt>
              </c:numCache>
            </c:numRef>
          </c:xVal>
          <c:yVal>
            <c:numRef>
              <c:f>'Active 1'!$M$21:$M$987</c:f>
              <c:numCache>
                <c:formatCode>General</c:formatCode>
                <c:ptCount val="96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99F-4B8E-BAE4-C143387F29E2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3">
                    <c:v>0</c:v>
                  </c:pt>
                  <c:pt idx="24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1.1100000000000001E-3</c:v>
                  </c:pt>
                  <c:pt idx="54">
                    <c:v>9.3999999999999997E-4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1E-3</c:v>
                  </c:pt>
                  <c:pt idx="61">
                    <c:v>0</c:v>
                  </c:pt>
                  <c:pt idx="62">
                    <c:v>0</c:v>
                  </c:pt>
                </c:numCache>
              </c:numRef>
            </c:plus>
            <c:minus>
              <c:numRef>
                <c:f>'Active 1'!$D$21:$D$83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3">
                    <c:v>0</c:v>
                  </c:pt>
                  <c:pt idx="24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1.1100000000000001E-3</c:v>
                  </c:pt>
                  <c:pt idx="54">
                    <c:v>9.3999999999999997E-4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1E-3</c:v>
                  </c:pt>
                  <c:pt idx="61">
                    <c:v>0</c:v>
                  </c:pt>
                  <c:pt idx="6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1'!$F$21:$F$987</c:f>
              <c:numCache>
                <c:formatCode>General</c:formatCode>
                <c:ptCount val="967"/>
                <c:pt idx="0">
                  <c:v>-18047</c:v>
                </c:pt>
                <c:pt idx="1">
                  <c:v>-10671</c:v>
                </c:pt>
                <c:pt idx="2">
                  <c:v>-10020</c:v>
                </c:pt>
                <c:pt idx="3">
                  <c:v>-10009</c:v>
                </c:pt>
                <c:pt idx="4">
                  <c:v>-9984</c:v>
                </c:pt>
                <c:pt idx="5">
                  <c:v>-9874</c:v>
                </c:pt>
                <c:pt idx="6">
                  <c:v>-9645</c:v>
                </c:pt>
                <c:pt idx="7">
                  <c:v>-9526</c:v>
                </c:pt>
                <c:pt idx="8">
                  <c:v>-8721</c:v>
                </c:pt>
                <c:pt idx="9">
                  <c:v>-4226</c:v>
                </c:pt>
                <c:pt idx="10">
                  <c:v>-3062</c:v>
                </c:pt>
                <c:pt idx="11">
                  <c:v>-2911</c:v>
                </c:pt>
                <c:pt idx="12">
                  <c:v>-2882</c:v>
                </c:pt>
                <c:pt idx="13">
                  <c:v>-2879</c:v>
                </c:pt>
                <c:pt idx="14">
                  <c:v>-2877</c:v>
                </c:pt>
                <c:pt idx="15">
                  <c:v>-2874</c:v>
                </c:pt>
                <c:pt idx="16">
                  <c:v>-2871</c:v>
                </c:pt>
                <c:pt idx="17">
                  <c:v>-2860</c:v>
                </c:pt>
                <c:pt idx="18">
                  <c:v>-2852</c:v>
                </c:pt>
                <c:pt idx="19">
                  <c:v>-2441</c:v>
                </c:pt>
                <c:pt idx="20">
                  <c:v>-2416</c:v>
                </c:pt>
                <c:pt idx="21">
                  <c:v>-2415.5</c:v>
                </c:pt>
                <c:pt idx="22">
                  <c:v>-2407.5</c:v>
                </c:pt>
                <c:pt idx="23">
                  <c:v>-2034</c:v>
                </c:pt>
                <c:pt idx="24">
                  <c:v>-2003.5</c:v>
                </c:pt>
                <c:pt idx="25">
                  <c:v>-1998</c:v>
                </c:pt>
                <c:pt idx="26">
                  <c:v>-1995.5</c:v>
                </c:pt>
                <c:pt idx="27">
                  <c:v>-1992.5</c:v>
                </c:pt>
                <c:pt idx="28">
                  <c:v>-1987</c:v>
                </c:pt>
                <c:pt idx="29">
                  <c:v>-1985.5</c:v>
                </c:pt>
                <c:pt idx="30">
                  <c:v>-1973</c:v>
                </c:pt>
                <c:pt idx="31">
                  <c:v>-1754</c:v>
                </c:pt>
                <c:pt idx="32">
                  <c:v>-1753.5</c:v>
                </c:pt>
                <c:pt idx="33">
                  <c:v>-1536</c:v>
                </c:pt>
                <c:pt idx="34">
                  <c:v>-1533.5</c:v>
                </c:pt>
                <c:pt idx="35">
                  <c:v>-1346</c:v>
                </c:pt>
                <c:pt idx="36">
                  <c:v>-394</c:v>
                </c:pt>
                <c:pt idx="37">
                  <c:v>-212.5</c:v>
                </c:pt>
                <c:pt idx="38">
                  <c:v>-198</c:v>
                </c:pt>
                <c:pt idx="39">
                  <c:v>-159.5</c:v>
                </c:pt>
                <c:pt idx="40">
                  <c:v>0</c:v>
                </c:pt>
                <c:pt idx="41">
                  <c:v>0</c:v>
                </c:pt>
                <c:pt idx="42">
                  <c:v>11</c:v>
                </c:pt>
                <c:pt idx="43">
                  <c:v>75</c:v>
                </c:pt>
                <c:pt idx="44">
                  <c:v>284.5</c:v>
                </c:pt>
                <c:pt idx="45">
                  <c:v>430</c:v>
                </c:pt>
                <c:pt idx="46">
                  <c:v>433</c:v>
                </c:pt>
                <c:pt idx="47">
                  <c:v>877</c:v>
                </c:pt>
                <c:pt idx="48">
                  <c:v>888</c:v>
                </c:pt>
                <c:pt idx="49">
                  <c:v>1348.5</c:v>
                </c:pt>
                <c:pt idx="50">
                  <c:v>1351.5</c:v>
                </c:pt>
                <c:pt idx="51">
                  <c:v>1357</c:v>
                </c:pt>
                <c:pt idx="52">
                  <c:v>1360</c:v>
                </c:pt>
                <c:pt idx="53">
                  <c:v>1360</c:v>
                </c:pt>
                <c:pt idx="54">
                  <c:v>1525</c:v>
                </c:pt>
                <c:pt idx="55">
                  <c:v>1525</c:v>
                </c:pt>
                <c:pt idx="56">
                  <c:v>1597</c:v>
                </c:pt>
                <c:pt idx="57">
                  <c:v>2024.5</c:v>
                </c:pt>
                <c:pt idx="58">
                  <c:v>2027</c:v>
                </c:pt>
                <c:pt idx="59">
                  <c:v>2027.5</c:v>
                </c:pt>
                <c:pt idx="60">
                  <c:v>2030</c:v>
                </c:pt>
                <c:pt idx="61">
                  <c:v>2030</c:v>
                </c:pt>
                <c:pt idx="62">
                  <c:v>2189</c:v>
                </c:pt>
                <c:pt idx="63">
                  <c:v>2189</c:v>
                </c:pt>
                <c:pt idx="64">
                  <c:v>2259</c:v>
                </c:pt>
                <c:pt idx="65">
                  <c:v>2409.5</c:v>
                </c:pt>
                <c:pt idx="66">
                  <c:v>2409.5</c:v>
                </c:pt>
                <c:pt idx="67">
                  <c:v>2463</c:v>
                </c:pt>
                <c:pt idx="68">
                  <c:v>2463</c:v>
                </c:pt>
                <c:pt idx="69">
                  <c:v>2468.5</c:v>
                </c:pt>
                <c:pt idx="70">
                  <c:v>2468.5</c:v>
                </c:pt>
                <c:pt idx="71">
                  <c:v>2485</c:v>
                </c:pt>
                <c:pt idx="72">
                  <c:v>2485</c:v>
                </c:pt>
                <c:pt idx="73">
                  <c:v>2656</c:v>
                </c:pt>
                <c:pt idx="74">
                  <c:v>2656</c:v>
                </c:pt>
                <c:pt idx="75">
                  <c:v>2661.5</c:v>
                </c:pt>
                <c:pt idx="76">
                  <c:v>2664.5</c:v>
                </c:pt>
                <c:pt idx="77">
                  <c:v>2678</c:v>
                </c:pt>
                <c:pt idx="78">
                  <c:v>2686.5</c:v>
                </c:pt>
                <c:pt idx="79">
                  <c:v>2692</c:v>
                </c:pt>
                <c:pt idx="80">
                  <c:v>2840.5</c:v>
                </c:pt>
                <c:pt idx="81">
                  <c:v>2840.5</c:v>
                </c:pt>
                <c:pt idx="82">
                  <c:v>2871</c:v>
                </c:pt>
                <c:pt idx="83">
                  <c:v>2871</c:v>
                </c:pt>
                <c:pt idx="84">
                  <c:v>2912.5</c:v>
                </c:pt>
                <c:pt idx="85">
                  <c:v>2912.5</c:v>
                </c:pt>
                <c:pt idx="86">
                  <c:v>2932</c:v>
                </c:pt>
                <c:pt idx="87">
                  <c:v>2943</c:v>
                </c:pt>
                <c:pt idx="88">
                  <c:v>3127.5</c:v>
                </c:pt>
                <c:pt idx="89">
                  <c:v>3141.5</c:v>
                </c:pt>
                <c:pt idx="90">
                  <c:v>3141.5</c:v>
                </c:pt>
                <c:pt idx="91">
                  <c:v>3147</c:v>
                </c:pt>
                <c:pt idx="92">
                  <c:v>3147</c:v>
                </c:pt>
                <c:pt idx="93">
                  <c:v>3376</c:v>
                </c:pt>
                <c:pt idx="94">
                  <c:v>3533</c:v>
                </c:pt>
                <c:pt idx="95">
                  <c:v>3533</c:v>
                </c:pt>
                <c:pt idx="96">
                  <c:v>3549.5</c:v>
                </c:pt>
                <c:pt idx="97">
                  <c:v>3549.5</c:v>
                </c:pt>
                <c:pt idx="98">
                  <c:v>3555</c:v>
                </c:pt>
                <c:pt idx="99">
                  <c:v>3555</c:v>
                </c:pt>
                <c:pt idx="100">
                  <c:v>3751</c:v>
                </c:pt>
                <c:pt idx="101">
                  <c:v>3789</c:v>
                </c:pt>
                <c:pt idx="102">
                  <c:v>3809</c:v>
                </c:pt>
                <c:pt idx="103">
                  <c:v>3809</c:v>
                </c:pt>
                <c:pt idx="104">
                  <c:v>3809</c:v>
                </c:pt>
                <c:pt idx="105">
                  <c:v>3982.5</c:v>
                </c:pt>
                <c:pt idx="106">
                  <c:v>4029.5</c:v>
                </c:pt>
                <c:pt idx="107">
                  <c:v>4035</c:v>
                </c:pt>
                <c:pt idx="108">
                  <c:v>4216</c:v>
                </c:pt>
                <c:pt idx="109">
                  <c:v>4219</c:v>
                </c:pt>
                <c:pt idx="110">
                  <c:v>4236.5</c:v>
                </c:pt>
                <c:pt idx="111">
                  <c:v>4236.5</c:v>
                </c:pt>
                <c:pt idx="112">
                  <c:v>4269.5</c:v>
                </c:pt>
                <c:pt idx="113">
                  <c:v>4432</c:v>
                </c:pt>
                <c:pt idx="114">
                  <c:v>4432</c:v>
                </c:pt>
                <c:pt idx="115">
                  <c:v>4465.5</c:v>
                </c:pt>
                <c:pt idx="116">
                  <c:v>4490.5</c:v>
                </c:pt>
                <c:pt idx="117">
                  <c:v>4686</c:v>
                </c:pt>
                <c:pt idx="118">
                  <c:v>4691.5</c:v>
                </c:pt>
                <c:pt idx="119">
                  <c:v>4700</c:v>
                </c:pt>
                <c:pt idx="120">
                  <c:v>4915</c:v>
                </c:pt>
                <c:pt idx="121">
                  <c:v>4927</c:v>
                </c:pt>
                <c:pt idx="122">
                  <c:v>5063.5</c:v>
                </c:pt>
                <c:pt idx="123">
                  <c:v>5119</c:v>
                </c:pt>
                <c:pt idx="124">
                  <c:v>5127</c:v>
                </c:pt>
                <c:pt idx="125">
                  <c:v>5155</c:v>
                </c:pt>
                <c:pt idx="126">
                  <c:v>5155</c:v>
                </c:pt>
                <c:pt idx="127">
                  <c:v>5359</c:v>
                </c:pt>
                <c:pt idx="128">
                  <c:v>5409</c:v>
                </c:pt>
                <c:pt idx="129">
                  <c:v>5557.5</c:v>
                </c:pt>
                <c:pt idx="130">
                  <c:v>5599</c:v>
                </c:pt>
                <c:pt idx="131">
                  <c:v>5817</c:v>
                </c:pt>
                <c:pt idx="132">
                  <c:v>6046</c:v>
                </c:pt>
                <c:pt idx="133">
                  <c:v>6046</c:v>
                </c:pt>
                <c:pt idx="134">
                  <c:v>6046</c:v>
                </c:pt>
                <c:pt idx="135">
                  <c:v>6046</c:v>
                </c:pt>
                <c:pt idx="136">
                  <c:v>6059.5</c:v>
                </c:pt>
                <c:pt idx="137">
                  <c:v>6059.5</c:v>
                </c:pt>
                <c:pt idx="138">
                  <c:v>6059.5</c:v>
                </c:pt>
                <c:pt idx="139">
                  <c:v>6059.5</c:v>
                </c:pt>
                <c:pt idx="140">
                  <c:v>6071</c:v>
                </c:pt>
                <c:pt idx="141">
                  <c:v>6071</c:v>
                </c:pt>
                <c:pt idx="142">
                  <c:v>6071</c:v>
                </c:pt>
                <c:pt idx="143">
                  <c:v>6071</c:v>
                </c:pt>
                <c:pt idx="144">
                  <c:v>6218.5</c:v>
                </c:pt>
                <c:pt idx="145">
                  <c:v>6225</c:v>
                </c:pt>
                <c:pt idx="146">
                  <c:v>6225</c:v>
                </c:pt>
                <c:pt idx="147">
                  <c:v>6225</c:v>
                </c:pt>
                <c:pt idx="148">
                  <c:v>6225</c:v>
                </c:pt>
                <c:pt idx="149">
                  <c:v>6225</c:v>
                </c:pt>
                <c:pt idx="150">
                  <c:v>6225</c:v>
                </c:pt>
                <c:pt idx="151">
                  <c:v>6230.5</c:v>
                </c:pt>
                <c:pt idx="152">
                  <c:v>6272</c:v>
                </c:pt>
                <c:pt idx="153">
                  <c:v>6291.5</c:v>
                </c:pt>
                <c:pt idx="154">
                  <c:v>6291.5</c:v>
                </c:pt>
                <c:pt idx="155">
                  <c:v>6291.5</c:v>
                </c:pt>
                <c:pt idx="156">
                  <c:v>6291.5</c:v>
                </c:pt>
                <c:pt idx="157">
                  <c:v>6291.5</c:v>
                </c:pt>
                <c:pt idx="158">
                  <c:v>6291.5</c:v>
                </c:pt>
                <c:pt idx="159">
                  <c:v>6437.5</c:v>
                </c:pt>
                <c:pt idx="160">
                  <c:v>6437.5</c:v>
                </c:pt>
                <c:pt idx="161">
                  <c:v>6437.5</c:v>
                </c:pt>
                <c:pt idx="162">
                  <c:v>6440</c:v>
                </c:pt>
                <c:pt idx="163">
                  <c:v>6440</c:v>
                </c:pt>
                <c:pt idx="164">
                  <c:v>6453</c:v>
                </c:pt>
                <c:pt idx="165">
                  <c:v>6462</c:v>
                </c:pt>
                <c:pt idx="166">
                  <c:v>6648.5</c:v>
                </c:pt>
                <c:pt idx="167">
                  <c:v>6665</c:v>
                </c:pt>
                <c:pt idx="168">
                  <c:v>6710.5</c:v>
                </c:pt>
                <c:pt idx="169">
                  <c:v>6920</c:v>
                </c:pt>
                <c:pt idx="170">
                  <c:v>6925.5</c:v>
                </c:pt>
                <c:pt idx="171">
                  <c:v>6925.5</c:v>
                </c:pt>
                <c:pt idx="172">
                  <c:v>6942</c:v>
                </c:pt>
                <c:pt idx="173">
                  <c:v>7090</c:v>
                </c:pt>
                <c:pt idx="174">
                  <c:v>7107.5</c:v>
                </c:pt>
                <c:pt idx="175">
                  <c:v>7121.5</c:v>
                </c:pt>
                <c:pt idx="176">
                  <c:v>7380.5</c:v>
                </c:pt>
                <c:pt idx="177">
                  <c:v>7651.5</c:v>
                </c:pt>
                <c:pt idx="178">
                  <c:v>7651.5</c:v>
                </c:pt>
                <c:pt idx="179">
                  <c:v>7780.5</c:v>
                </c:pt>
                <c:pt idx="180">
                  <c:v>8015</c:v>
                </c:pt>
                <c:pt idx="181">
                  <c:v>8276.5</c:v>
                </c:pt>
                <c:pt idx="182">
                  <c:v>8453.5</c:v>
                </c:pt>
                <c:pt idx="183">
                  <c:v>8464</c:v>
                </c:pt>
              </c:numCache>
            </c:numRef>
          </c:xVal>
          <c:yVal>
            <c:numRef>
              <c:f>'Active 1'!$N$21:$N$987</c:f>
              <c:numCache>
                <c:formatCode>General</c:formatCode>
                <c:ptCount val="96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99F-4B8E-BAE4-C143387F29E2}"/>
            </c:ext>
          </c:extLst>
        </c:ser>
        <c:ser>
          <c:idx val="7"/>
          <c:order val="7"/>
          <c:tx>
            <c:strRef>
              <c:f>'Active 1'!$O$20</c:f>
              <c:strCache>
                <c:ptCount val="1"/>
                <c:pt idx="0">
                  <c:v>Prim.fit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'Active 1'!$F$21:$F$987</c:f>
              <c:numCache>
                <c:formatCode>General</c:formatCode>
                <c:ptCount val="967"/>
                <c:pt idx="0">
                  <c:v>-18047</c:v>
                </c:pt>
                <c:pt idx="1">
                  <c:v>-10671</c:v>
                </c:pt>
                <c:pt idx="2">
                  <c:v>-10020</c:v>
                </c:pt>
                <c:pt idx="3">
                  <c:v>-10009</c:v>
                </c:pt>
                <c:pt idx="4">
                  <c:v>-9984</c:v>
                </c:pt>
                <c:pt idx="5">
                  <c:v>-9874</c:v>
                </c:pt>
                <c:pt idx="6">
                  <c:v>-9645</c:v>
                </c:pt>
                <c:pt idx="7">
                  <c:v>-9526</c:v>
                </c:pt>
                <c:pt idx="8">
                  <c:v>-8721</c:v>
                </c:pt>
                <c:pt idx="9">
                  <c:v>-4226</c:v>
                </c:pt>
                <c:pt idx="10">
                  <c:v>-3062</c:v>
                </c:pt>
                <c:pt idx="11">
                  <c:v>-2911</c:v>
                </c:pt>
                <c:pt idx="12">
                  <c:v>-2882</c:v>
                </c:pt>
                <c:pt idx="13">
                  <c:v>-2879</c:v>
                </c:pt>
                <c:pt idx="14">
                  <c:v>-2877</c:v>
                </c:pt>
                <c:pt idx="15">
                  <c:v>-2874</c:v>
                </c:pt>
                <c:pt idx="16">
                  <c:v>-2871</c:v>
                </c:pt>
                <c:pt idx="17">
                  <c:v>-2860</c:v>
                </c:pt>
                <c:pt idx="18">
                  <c:v>-2852</c:v>
                </c:pt>
                <c:pt idx="19">
                  <c:v>-2441</c:v>
                </c:pt>
                <c:pt idx="20">
                  <c:v>-2416</c:v>
                </c:pt>
                <c:pt idx="21">
                  <c:v>-2415.5</c:v>
                </c:pt>
                <c:pt idx="22">
                  <c:v>-2407.5</c:v>
                </c:pt>
                <c:pt idx="23">
                  <c:v>-2034</c:v>
                </c:pt>
                <c:pt idx="24">
                  <c:v>-2003.5</c:v>
                </c:pt>
                <c:pt idx="25">
                  <c:v>-1998</c:v>
                </c:pt>
                <c:pt idx="26">
                  <c:v>-1995.5</c:v>
                </c:pt>
                <c:pt idx="27">
                  <c:v>-1992.5</c:v>
                </c:pt>
                <c:pt idx="28">
                  <c:v>-1987</c:v>
                </c:pt>
                <c:pt idx="29">
                  <c:v>-1985.5</c:v>
                </c:pt>
                <c:pt idx="30">
                  <c:v>-1973</c:v>
                </c:pt>
                <c:pt idx="31">
                  <c:v>-1754</c:v>
                </c:pt>
                <c:pt idx="32">
                  <c:v>-1753.5</c:v>
                </c:pt>
                <c:pt idx="33">
                  <c:v>-1536</c:v>
                </c:pt>
                <c:pt idx="34">
                  <c:v>-1533.5</c:v>
                </c:pt>
                <c:pt idx="35">
                  <c:v>-1346</c:v>
                </c:pt>
                <c:pt idx="36">
                  <c:v>-394</c:v>
                </c:pt>
                <c:pt idx="37">
                  <c:v>-212.5</c:v>
                </c:pt>
                <c:pt idx="38">
                  <c:v>-198</c:v>
                </c:pt>
                <c:pt idx="39">
                  <c:v>-159.5</c:v>
                </c:pt>
                <c:pt idx="40">
                  <c:v>0</c:v>
                </c:pt>
                <c:pt idx="41">
                  <c:v>0</c:v>
                </c:pt>
                <c:pt idx="42">
                  <c:v>11</c:v>
                </c:pt>
                <c:pt idx="43">
                  <c:v>75</c:v>
                </c:pt>
                <c:pt idx="44">
                  <c:v>284.5</c:v>
                </c:pt>
                <c:pt idx="45">
                  <c:v>430</c:v>
                </c:pt>
                <c:pt idx="46">
                  <c:v>433</c:v>
                </c:pt>
                <c:pt idx="47">
                  <c:v>877</c:v>
                </c:pt>
                <c:pt idx="48">
                  <c:v>888</c:v>
                </c:pt>
                <c:pt idx="49">
                  <c:v>1348.5</c:v>
                </c:pt>
                <c:pt idx="50">
                  <c:v>1351.5</c:v>
                </c:pt>
                <c:pt idx="51">
                  <c:v>1357</c:v>
                </c:pt>
                <c:pt idx="52">
                  <c:v>1360</c:v>
                </c:pt>
                <c:pt idx="53">
                  <c:v>1360</c:v>
                </c:pt>
                <c:pt idx="54">
                  <c:v>1525</c:v>
                </c:pt>
                <c:pt idx="55">
                  <c:v>1525</c:v>
                </c:pt>
                <c:pt idx="56">
                  <c:v>1597</c:v>
                </c:pt>
                <c:pt idx="57">
                  <c:v>2024.5</c:v>
                </c:pt>
                <c:pt idx="58">
                  <c:v>2027</c:v>
                </c:pt>
                <c:pt idx="59">
                  <c:v>2027.5</c:v>
                </c:pt>
                <c:pt idx="60">
                  <c:v>2030</c:v>
                </c:pt>
                <c:pt idx="61">
                  <c:v>2030</c:v>
                </c:pt>
                <c:pt idx="62">
                  <c:v>2189</c:v>
                </c:pt>
                <c:pt idx="63">
                  <c:v>2189</c:v>
                </c:pt>
                <c:pt idx="64">
                  <c:v>2259</c:v>
                </c:pt>
                <c:pt idx="65">
                  <c:v>2409.5</c:v>
                </c:pt>
                <c:pt idx="66">
                  <c:v>2409.5</c:v>
                </c:pt>
                <c:pt idx="67">
                  <c:v>2463</c:v>
                </c:pt>
                <c:pt idx="68">
                  <c:v>2463</c:v>
                </c:pt>
                <c:pt idx="69">
                  <c:v>2468.5</c:v>
                </c:pt>
                <c:pt idx="70">
                  <c:v>2468.5</c:v>
                </c:pt>
                <c:pt idx="71">
                  <c:v>2485</c:v>
                </c:pt>
                <c:pt idx="72">
                  <c:v>2485</c:v>
                </c:pt>
                <c:pt idx="73">
                  <c:v>2656</c:v>
                </c:pt>
                <c:pt idx="74">
                  <c:v>2656</c:v>
                </c:pt>
                <c:pt idx="75">
                  <c:v>2661.5</c:v>
                </c:pt>
                <c:pt idx="76">
                  <c:v>2664.5</c:v>
                </c:pt>
                <c:pt idx="77">
                  <c:v>2678</c:v>
                </c:pt>
                <c:pt idx="78">
                  <c:v>2686.5</c:v>
                </c:pt>
                <c:pt idx="79">
                  <c:v>2692</c:v>
                </c:pt>
                <c:pt idx="80">
                  <c:v>2840.5</c:v>
                </c:pt>
                <c:pt idx="81">
                  <c:v>2840.5</c:v>
                </c:pt>
                <c:pt idx="82">
                  <c:v>2871</c:v>
                </c:pt>
                <c:pt idx="83">
                  <c:v>2871</c:v>
                </c:pt>
                <c:pt idx="84">
                  <c:v>2912.5</c:v>
                </c:pt>
                <c:pt idx="85">
                  <c:v>2912.5</c:v>
                </c:pt>
                <c:pt idx="86">
                  <c:v>2932</c:v>
                </c:pt>
                <c:pt idx="87">
                  <c:v>2943</c:v>
                </c:pt>
                <c:pt idx="88">
                  <c:v>3127.5</c:v>
                </c:pt>
                <c:pt idx="89">
                  <c:v>3141.5</c:v>
                </c:pt>
                <c:pt idx="90">
                  <c:v>3141.5</c:v>
                </c:pt>
                <c:pt idx="91">
                  <c:v>3147</c:v>
                </c:pt>
                <c:pt idx="92">
                  <c:v>3147</c:v>
                </c:pt>
                <c:pt idx="93">
                  <c:v>3376</c:v>
                </c:pt>
                <c:pt idx="94">
                  <c:v>3533</c:v>
                </c:pt>
                <c:pt idx="95">
                  <c:v>3533</c:v>
                </c:pt>
                <c:pt idx="96">
                  <c:v>3549.5</c:v>
                </c:pt>
                <c:pt idx="97">
                  <c:v>3549.5</c:v>
                </c:pt>
                <c:pt idx="98">
                  <c:v>3555</c:v>
                </c:pt>
                <c:pt idx="99">
                  <c:v>3555</c:v>
                </c:pt>
                <c:pt idx="100">
                  <c:v>3751</c:v>
                </c:pt>
                <c:pt idx="101">
                  <c:v>3789</c:v>
                </c:pt>
                <c:pt idx="102">
                  <c:v>3809</c:v>
                </c:pt>
                <c:pt idx="103">
                  <c:v>3809</c:v>
                </c:pt>
                <c:pt idx="104">
                  <c:v>3809</c:v>
                </c:pt>
                <c:pt idx="105">
                  <c:v>3982.5</c:v>
                </c:pt>
                <c:pt idx="106">
                  <c:v>4029.5</c:v>
                </c:pt>
                <c:pt idx="107">
                  <c:v>4035</c:v>
                </c:pt>
                <c:pt idx="108">
                  <c:v>4216</c:v>
                </c:pt>
                <c:pt idx="109">
                  <c:v>4219</c:v>
                </c:pt>
                <c:pt idx="110">
                  <c:v>4236.5</c:v>
                </c:pt>
                <c:pt idx="111">
                  <c:v>4236.5</c:v>
                </c:pt>
                <c:pt idx="112">
                  <c:v>4269.5</c:v>
                </c:pt>
                <c:pt idx="113">
                  <c:v>4432</c:v>
                </c:pt>
                <c:pt idx="114">
                  <c:v>4432</c:v>
                </c:pt>
                <c:pt idx="115">
                  <c:v>4465.5</c:v>
                </c:pt>
                <c:pt idx="116">
                  <c:v>4490.5</c:v>
                </c:pt>
                <c:pt idx="117">
                  <c:v>4686</c:v>
                </c:pt>
                <c:pt idx="118">
                  <c:v>4691.5</c:v>
                </c:pt>
                <c:pt idx="119">
                  <c:v>4700</c:v>
                </c:pt>
                <c:pt idx="120">
                  <c:v>4915</c:v>
                </c:pt>
                <c:pt idx="121">
                  <c:v>4927</c:v>
                </c:pt>
                <c:pt idx="122">
                  <c:v>5063.5</c:v>
                </c:pt>
                <c:pt idx="123">
                  <c:v>5119</c:v>
                </c:pt>
                <c:pt idx="124">
                  <c:v>5127</c:v>
                </c:pt>
                <c:pt idx="125">
                  <c:v>5155</c:v>
                </c:pt>
                <c:pt idx="126">
                  <c:v>5155</c:v>
                </c:pt>
                <c:pt idx="127">
                  <c:v>5359</c:v>
                </c:pt>
                <c:pt idx="128">
                  <c:v>5409</c:v>
                </c:pt>
                <c:pt idx="129">
                  <c:v>5557.5</c:v>
                </c:pt>
                <c:pt idx="130">
                  <c:v>5599</c:v>
                </c:pt>
                <c:pt idx="131">
                  <c:v>5817</c:v>
                </c:pt>
                <c:pt idx="132">
                  <c:v>6046</c:v>
                </c:pt>
                <c:pt idx="133">
                  <c:v>6046</c:v>
                </c:pt>
                <c:pt idx="134">
                  <c:v>6046</c:v>
                </c:pt>
                <c:pt idx="135">
                  <c:v>6046</c:v>
                </c:pt>
                <c:pt idx="136">
                  <c:v>6059.5</c:v>
                </c:pt>
                <c:pt idx="137">
                  <c:v>6059.5</c:v>
                </c:pt>
                <c:pt idx="138">
                  <c:v>6059.5</c:v>
                </c:pt>
                <c:pt idx="139">
                  <c:v>6059.5</c:v>
                </c:pt>
                <c:pt idx="140">
                  <c:v>6071</c:v>
                </c:pt>
                <c:pt idx="141">
                  <c:v>6071</c:v>
                </c:pt>
                <c:pt idx="142">
                  <c:v>6071</c:v>
                </c:pt>
                <c:pt idx="143">
                  <c:v>6071</c:v>
                </c:pt>
                <c:pt idx="144">
                  <c:v>6218.5</c:v>
                </c:pt>
                <c:pt idx="145">
                  <c:v>6225</c:v>
                </c:pt>
                <c:pt idx="146">
                  <c:v>6225</c:v>
                </c:pt>
                <c:pt idx="147">
                  <c:v>6225</c:v>
                </c:pt>
                <c:pt idx="148">
                  <c:v>6225</c:v>
                </c:pt>
                <c:pt idx="149">
                  <c:v>6225</c:v>
                </c:pt>
                <c:pt idx="150">
                  <c:v>6225</c:v>
                </c:pt>
                <c:pt idx="151">
                  <c:v>6230.5</c:v>
                </c:pt>
                <c:pt idx="152">
                  <c:v>6272</c:v>
                </c:pt>
                <c:pt idx="153">
                  <c:v>6291.5</c:v>
                </c:pt>
                <c:pt idx="154">
                  <c:v>6291.5</c:v>
                </c:pt>
                <c:pt idx="155">
                  <c:v>6291.5</c:v>
                </c:pt>
                <c:pt idx="156">
                  <c:v>6291.5</c:v>
                </c:pt>
                <c:pt idx="157">
                  <c:v>6291.5</c:v>
                </c:pt>
                <c:pt idx="158">
                  <c:v>6291.5</c:v>
                </c:pt>
                <c:pt idx="159">
                  <c:v>6437.5</c:v>
                </c:pt>
                <c:pt idx="160">
                  <c:v>6437.5</c:v>
                </c:pt>
                <c:pt idx="161">
                  <c:v>6437.5</c:v>
                </c:pt>
                <c:pt idx="162">
                  <c:v>6440</c:v>
                </c:pt>
                <c:pt idx="163">
                  <c:v>6440</c:v>
                </c:pt>
                <c:pt idx="164">
                  <c:v>6453</c:v>
                </c:pt>
                <c:pt idx="165">
                  <c:v>6462</c:v>
                </c:pt>
                <c:pt idx="166">
                  <c:v>6648.5</c:v>
                </c:pt>
                <c:pt idx="167">
                  <c:v>6665</c:v>
                </c:pt>
                <c:pt idx="168">
                  <c:v>6710.5</c:v>
                </c:pt>
                <c:pt idx="169">
                  <c:v>6920</c:v>
                </c:pt>
                <c:pt idx="170">
                  <c:v>6925.5</c:v>
                </c:pt>
                <c:pt idx="171">
                  <c:v>6925.5</c:v>
                </c:pt>
                <c:pt idx="172">
                  <c:v>6942</c:v>
                </c:pt>
                <c:pt idx="173">
                  <c:v>7090</c:v>
                </c:pt>
                <c:pt idx="174">
                  <c:v>7107.5</c:v>
                </c:pt>
                <c:pt idx="175">
                  <c:v>7121.5</c:v>
                </c:pt>
                <c:pt idx="176">
                  <c:v>7380.5</c:v>
                </c:pt>
                <c:pt idx="177">
                  <c:v>7651.5</c:v>
                </c:pt>
                <c:pt idx="178">
                  <c:v>7651.5</c:v>
                </c:pt>
                <c:pt idx="179">
                  <c:v>7780.5</c:v>
                </c:pt>
                <c:pt idx="180">
                  <c:v>8015</c:v>
                </c:pt>
                <c:pt idx="181">
                  <c:v>8276.5</c:v>
                </c:pt>
                <c:pt idx="182">
                  <c:v>8453.5</c:v>
                </c:pt>
                <c:pt idx="183">
                  <c:v>8464</c:v>
                </c:pt>
              </c:numCache>
            </c:numRef>
          </c:xVal>
          <c:yVal>
            <c:numRef>
              <c:f>'Active 1'!$O$21:$O$987</c:f>
              <c:numCache>
                <c:formatCode>General</c:formatCode>
                <c:ptCount val="967"/>
                <c:pt idx="0">
                  <c:v>1.5270041044654206E-2</c:v>
                </c:pt>
                <c:pt idx="1">
                  <c:v>8.1055489739385173E-3</c:v>
                </c:pt>
                <c:pt idx="2">
                  <c:v>7.4732164986082671E-3</c:v>
                </c:pt>
                <c:pt idx="3">
                  <c:v>7.4625319252923962E-3</c:v>
                </c:pt>
                <c:pt idx="4">
                  <c:v>7.4382488041199596E-3</c:v>
                </c:pt>
                <c:pt idx="5">
                  <c:v>7.3314030709612388E-3</c:v>
                </c:pt>
                <c:pt idx="6">
                  <c:v>7.1089696810217196E-3</c:v>
                </c:pt>
                <c:pt idx="7">
                  <c:v>6.9933820242409211E-3</c:v>
                </c:pt>
                <c:pt idx="8">
                  <c:v>6.2114655224884633E-3</c:v>
                </c:pt>
                <c:pt idx="9">
                  <c:v>1.8453603356843643E-3</c:v>
                </c:pt>
                <c:pt idx="10">
                  <c:v>7.1473821389571703E-4</c:v>
                </c:pt>
                <c:pt idx="11">
                  <c:v>5.6806816201419993E-4</c:v>
                </c:pt>
                <c:pt idx="12">
                  <c:v>5.398997414541736E-4</c:v>
                </c:pt>
                <c:pt idx="13">
                  <c:v>5.3698576691348131E-4</c:v>
                </c:pt>
                <c:pt idx="14">
                  <c:v>5.3504311721968602E-4</c:v>
                </c:pt>
                <c:pt idx="15">
                  <c:v>5.3212914267899373E-4</c:v>
                </c:pt>
                <c:pt idx="16">
                  <c:v>5.2921516813830144E-4</c:v>
                </c:pt>
                <c:pt idx="17">
                  <c:v>5.1853059482242928E-4</c:v>
                </c:pt>
                <c:pt idx="18">
                  <c:v>5.1075999604724941E-4</c:v>
                </c:pt>
                <c:pt idx="19">
                  <c:v>1.1154548397239233E-4</c:v>
                </c:pt>
                <c:pt idx="20">
                  <c:v>8.7262362799955719E-5</c:v>
                </c:pt>
                <c:pt idx="21">
                  <c:v>8.6776700376507004E-5</c:v>
                </c:pt>
                <c:pt idx="22">
                  <c:v>7.9006101601327133E-5</c:v>
                </c:pt>
                <c:pt idx="23">
                  <c:v>-2.8378372871487546E-4</c:v>
                </c:pt>
                <c:pt idx="24">
                  <c:v>-3.1340913654524815E-4</c:v>
                </c:pt>
                <c:pt idx="25">
                  <c:v>-3.1875142320318423E-4</c:v>
                </c:pt>
                <c:pt idx="26">
                  <c:v>-3.2117973532042781E-4</c:v>
                </c:pt>
                <c:pt idx="27">
                  <c:v>-3.2409370986112031E-4</c:v>
                </c:pt>
                <c:pt idx="28">
                  <c:v>-3.2943599651905618E-4</c:v>
                </c:pt>
                <c:pt idx="29">
                  <c:v>-3.3089298378940254E-4</c:v>
                </c:pt>
                <c:pt idx="30">
                  <c:v>-3.4303454437562084E-4</c:v>
                </c:pt>
                <c:pt idx="31">
                  <c:v>-5.5575468584616533E-4</c:v>
                </c:pt>
                <c:pt idx="32">
                  <c:v>-5.5624034826961405E-4</c:v>
                </c:pt>
                <c:pt idx="33">
                  <c:v>-7.6750350246981239E-4</c:v>
                </c:pt>
                <c:pt idx="34">
                  <c:v>-7.6993181458705597E-4</c:v>
                </c:pt>
                <c:pt idx="35">
                  <c:v>-9.5205522338033034E-4</c:v>
                </c:pt>
                <c:pt idx="36">
                  <c:v>-1.8767564776267156E-3</c:v>
                </c:pt>
                <c:pt idx="37">
                  <c:v>-2.0530519373386054E-3</c:v>
                </c:pt>
                <c:pt idx="38">
                  <c:v>-2.0671361476186185E-3</c:v>
                </c:pt>
                <c:pt idx="39">
                  <c:v>-2.1045321542241709E-3</c:v>
                </c:pt>
                <c:pt idx="40">
                  <c:v>-2.2594584673043161E-3</c:v>
                </c:pt>
                <c:pt idx="41">
                  <c:v>-2.2594584673043161E-3</c:v>
                </c:pt>
                <c:pt idx="42">
                  <c:v>-2.2701430406201883E-3</c:v>
                </c:pt>
                <c:pt idx="43">
                  <c:v>-2.3323078308216259E-3</c:v>
                </c:pt>
                <c:pt idx="44">
                  <c:v>-2.5358003862466444E-3</c:v>
                </c:pt>
                <c:pt idx="45">
                  <c:v>-2.6771281514702252E-3</c:v>
                </c:pt>
                <c:pt idx="46">
                  <c:v>-2.6800421260109179E-3</c:v>
                </c:pt>
                <c:pt idx="47">
                  <c:v>-3.1113103580333915E-3</c:v>
                </c:pt>
                <c:pt idx="48">
                  <c:v>-3.1219949313492637E-3</c:v>
                </c:pt>
                <c:pt idx="49">
                  <c:v>-3.5692900233455453E-3</c:v>
                </c:pt>
                <c:pt idx="50">
                  <c:v>-3.572203997886238E-3</c:v>
                </c:pt>
                <c:pt idx="51">
                  <c:v>-3.5775462845441738E-3</c:v>
                </c:pt>
                <c:pt idx="52">
                  <c:v>-3.5804602590848661E-3</c:v>
                </c:pt>
                <c:pt idx="53">
                  <c:v>-3.5804602590848661E-3</c:v>
                </c:pt>
                <c:pt idx="54">
                  <c:v>-3.7407288588229481E-3</c:v>
                </c:pt>
                <c:pt idx="55">
                  <c:v>-3.7407288588229481E-3</c:v>
                </c:pt>
                <c:pt idx="56">
                  <c:v>-3.8106642477995652E-3</c:v>
                </c:pt>
                <c:pt idx="57">
                  <c:v>-4.2259056198482303E-3</c:v>
                </c:pt>
                <c:pt idx="58">
                  <c:v>-4.2283339319654743E-3</c:v>
                </c:pt>
                <c:pt idx="59">
                  <c:v>-4.2288195943889235E-3</c:v>
                </c:pt>
                <c:pt idx="60">
                  <c:v>-4.2312479065061675E-3</c:v>
                </c:pt>
                <c:pt idx="61">
                  <c:v>-4.2312479065061675E-3</c:v>
                </c:pt>
                <c:pt idx="62">
                  <c:v>-4.3856885571628632E-3</c:v>
                </c:pt>
                <c:pt idx="63">
                  <c:v>-4.3856885571628632E-3</c:v>
                </c:pt>
                <c:pt idx="64">
                  <c:v>-4.4536812964456858E-3</c:v>
                </c:pt>
                <c:pt idx="65">
                  <c:v>-4.5998656859037538E-3</c:v>
                </c:pt>
                <c:pt idx="66">
                  <c:v>-4.5998656859037538E-3</c:v>
                </c:pt>
                <c:pt idx="67">
                  <c:v>-4.6518315652127685E-3</c:v>
                </c:pt>
                <c:pt idx="68">
                  <c:v>-4.6518315652127685E-3</c:v>
                </c:pt>
                <c:pt idx="69">
                  <c:v>-4.6571738518707047E-3</c:v>
                </c:pt>
                <c:pt idx="70">
                  <c:v>-4.6571738518707047E-3</c:v>
                </c:pt>
                <c:pt idx="71">
                  <c:v>-4.6732007118445128E-3</c:v>
                </c:pt>
                <c:pt idx="72">
                  <c:v>-4.6732007118445128E-3</c:v>
                </c:pt>
                <c:pt idx="73">
                  <c:v>-4.8392972606639793E-3</c:v>
                </c:pt>
                <c:pt idx="74">
                  <c:v>-4.8392972606639793E-3</c:v>
                </c:pt>
                <c:pt idx="75">
                  <c:v>-4.8446395473219148E-3</c:v>
                </c:pt>
                <c:pt idx="76">
                  <c:v>-4.8475535218626079E-3</c:v>
                </c:pt>
                <c:pt idx="77">
                  <c:v>-4.8606664072957228E-3</c:v>
                </c:pt>
                <c:pt idx="78">
                  <c:v>-4.8689226684943514E-3</c:v>
                </c:pt>
                <c:pt idx="79">
                  <c:v>-4.8742649551522877E-3</c:v>
                </c:pt>
                <c:pt idx="80">
                  <c:v>-5.0185066949165608E-3</c:v>
                </c:pt>
                <c:pt idx="81">
                  <c:v>-5.0185066949165608E-3</c:v>
                </c:pt>
                <c:pt idx="82">
                  <c:v>-5.0481321027469337E-3</c:v>
                </c:pt>
                <c:pt idx="83">
                  <c:v>-5.0481321027469337E-3</c:v>
                </c:pt>
                <c:pt idx="84">
                  <c:v>-5.0884420838931783E-3</c:v>
                </c:pt>
                <c:pt idx="85">
                  <c:v>-5.0884420838931783E-3</c:v>
                </c:pt>
                <c:pt idx="86">
                  <c:v>-5.1073829184076786E-3</c:v>
                </c:pt>
                <c:pt idx="87">
                  <c:v>-5.1180674917235512E-3</c:v>
                </c:pt>
                <c:pt idx="88">
                  <c:v>-5.2972769259761326E-3</c:v>
                </c:pt>
                <c:pt idx="89">
                  <c:v>-5.3108754738326975E-3</c:v>
                </c:pt>
                <c:pt idx="90">
                  <c:v>-5.3108754738326975E-3</c:v>
                </c:pt>
                <c:pt idx="91">
                  <c:v>-5.3162177604906338E-3</c:v>
                </c:pt>
                <c:pt idx="92">
                  <c:v>-5.3162177604906338E-3</c:v>
                </c:pt>
                <c:pt idx="93">
                  <c:v>-5.538651150430153E-3</c:v>
                </c:pt>
                <c:pt idx="94">
                  <c:v>-5.6911491513930539E-3</c:v>
                </c:pt>
                <c:pt idx="95">
                  <c:v>-5.6911491513930539E-3</c:v>
                </c:pt>
                <c:pt idx="96">
                  <c:v>-5.7071760113668627E-3</c:v>
                </c:pt>
                <c:pt idx="97">
                  <c:v>-5.7071760113668627E-3</c:v>
                </c:pt>
                <c:pt idx="98">
                  <c:v>-5.712518298024799E-3</c:v>
                </c:pt>
                <c:pt idx="99">
                  <c:v>-5.712518298024799E-3</c:v>
                </c:pt>
                <c:pt idx="100">
                  <c:v>-5.9028979680167014E-3</c:v>
                </c:pt>
                <c:pt idx="101">
                  <c:v>-5.9398083121988045E-3</c:v>
                </c:pt>
                <c:pt idx="102">
                  <c:v>-5.9592348091367549E-3</c:v>
                </c:pt>
                <c:pt idx="103">
                  <c:v>-5.9592348091367549E-3</c:v>
                </c:pt>
                <c:pt idx="104">
                  <c:v>-5.9592348091367549E-3</c:v>
                </c:pt>
                <c:pt idx="105">
                  <c:v>-6.1277596700734637E-3</c:v>
                </c:pt>
                <c:pt idx="106">
                  <c:v>-6.1734119378776455E-3</c:v>
                </c:pt>
                <c:pt idx="107">
                  <c:v>-6.1787542245355809E-3</c:v>
                </c:pt>
                <c:pt idx="108">
                  <c:v>-6.3545640218240218E-3</c:v>
                </c:pt>
                <c:pt idx="109">
                  <c:v>-6.357477996364715E-3</c:v>
                </c:pt>
                <c:pt idx="110">
                  <c:v>-6.3744761811854195E-3</c:v>
                </c:pt>
                <c:pt idx="111">
                  <c:v>-6.3744761811854195E-3</c:v>
                </c:pt>
                <c:pt idx="112">
                  <c:v>-6.4065299011330356E-3</c:v>
                </c:pt>
                <c:pt idx="113">
                  <c:v>-6.5643701887538736E-3</c:v>
                </c:pt>
                <c:pt idx="114">
                  <c:v>-6.5643701887538736E-3</c:v>
                </c:pt>
                <c:pt idx="115">
                  <c:v>-6.5969095711249388E-3</c:v>
                </c:pt>
                <c:pt idx="116">
                  <c:v>-6.6211926922973754E-3</c:v>
                </c:pt>
                <c:pt idx="117">
                  <c:v>-6.8110866998658294E-3</c:v>
                </c:pt>
                <c:pt idx="118">
                  <c:v>-6.8164289865237666E-3</c:v>
                </c:pt>
                <c:pt idx="119">
                  <c:v>-6.8246852477223934E-3</c:v>
                </c:pt>
                <c:pt idx="120">
                  <c:v>-7.0335200898053486E-3</c:v>
                </c:pt>
                <c:pt idx="121">
                  <c:v>-7.0451759879681178E-3</c:v>
                </c:pt>
                <c:pt idx="122">
                  <c:v>-7.1777618295696226E-3</c:v>
                </c:pt>
                <c:pt idx="123">
                  <c:v>-7.2316703585724312E-3</c:v>
                </c:pt>
                <c:pt idx="124">
                  <c:v>-7.2394409573476107E-3</c:v>
                </c:pt>
                <c:pt idx="125">
                  <c:v>-7.2666380530607404E-3</c:v>
                </c:pt>
                <c:pt idx="126">
                  <c:v>-7.2666380530607404E-3</c:v>
                </c:pt>
                <c:pt idx="127">
                  <c:v>-7.4647883218278231E-3</c:v>
                </c:pt>
                <c:pt idx="128">
                  <c:v>-7.5133545641726963E-3</c:v>
                </c:pt>
                <c:pt idx="129">
                  <c:v>-7.6575963039369685E-3</c:v>
                </c:pt>
                <c:pt idx="130">
                  <c:v>-7.6979062850832131E-3</c:v>
                </c:pt>
                <c:pt idx="131">
                  <c:v>-7.9096551017068615E-3</c:v>
                </c:pt>
                <c:pt idx="132">
                  <c:v>-8.1320884916463807E-3</c:v>
                </c:pt>
                <c:pt idx="133">
                  <c:v>-8.1320884916463807E-3</c:v>
                </c:pt>
                <c:pt idx="134">
                  <c:v>-8.1320884916463807E-3</c:v>
                </c:pt>
                <c:pt idx="135">
                  <c:v>-8.1320884916463807E-3</c:v>
                </c:pt>
                <c:pt idx="136">
                  <c:v>-8.1452013770794956E-3</c:v>
                </c:pt>
                <c:pt idx="137">
                  <c:v>-8.1452013770794956E-3</c:v>
                </c:pt>
                <c:pt idx="138">
                  <c:v>-8.1452013770794956E-3</c:v>
                </c:pt>
                <c:pt idx="139">
                  <c:v>-8.1452013770794956E-3</c:v>
                </c:pt>
                <c:pt idx="140">
                  <c:v>-8.1563716128188173E-3</c:v>
                </c:pt>
                <c:pt idx="141">
                  <c:v>-8.1563716128188173E-3</c:v>
                </c:pt>
                <c:pt idx="142">
                  <c:v>-8.1563716128188173E-3</c:v>
                </c:pt>
                <c:pt idx="143">
                  <c:v>-8.1563716128188173E-3</c:v>
                </c:pt>
                <c:pt idx="144">
                  <c:v>-8.299642027736193E-3</c:v>
                </c:pt>
                <c:pt idx="145">
                  <c:v>-8.3059556392410267E-3</c:v>
                </c:pt>
                <c:pt idx="146">
                  <c:v>-8.3059556392410267E-3</c:v>
                </c:pt>
                <c:pt idx="147">
                  <c:v>-8.3059556392410267E-3</c:v>
                </c:pt>
                <c:pt idx="148">
                  <c:v>-8.3059556392410267E-3</c:v>
                </c:pt>
                <c:pt idx="149">
                  <c:v>-8.3059556392410267E-3</c:v>
                </c:pt>
                <c:pt idx="150">
                  <c:v>-8.3059556392410267E-3</c:v>
                </c:pt>
                <c:pt idx="151">
                  <c:v>-8.3112979258989621E-3</c:v>
                </c:pt>
                <c:pt idx="152">
                  <c:v>-8.3516079070452068E-3</c:v>
                </c:pt>
                <c:pt idx="153">
                  <c:v>-8.370548741559708E-3</c:v>
                </c:pt>
                <c:pt idx="154">
                  <c:v>-8.370548741559708E-3</c:v>
                </c:pt>
                <c:pt idx="155">
                  <c:v>-8.370548741559708E-3</c:v>
                </c:pt>
                <c:pt idx="156">
                  <c:v>-8.370548741559708E-3</c:v>
                </c:pt>
                <c:pt idx="157">
                  <c:v>-8.370548741559708E-3</c:v>
                </c:pt>
                <c:pt idx="158">
                  <c:v>-8.370548741559708E-3</c:v>
                </c:pt>
                <c:pt idx="159">
                  <c:v>-8.5123621692067362E-3</c:v>
                </c:pt>
                <c:pt idx="160">
                  <c:v>-8.5123621692067362E-3</c:v>
                </c:pt>
                <c:pt idx="161">
                  <c:v>-8.5123621692067362E-3</c:v>
                </c:pt>
                <c:pt idx="162">
                  <c:v>-8.5147904813239802E-3</c:v>
                </c:pt>
                <c:pt idx="163">
                  <c:v>-8.5147904813239802E-3</c:v>
                </c:pt>
                <c:pt idx="164">
                  <c:v>-8.5274177043336476E-3</c:v>
                </c:pt>
                <c:pt idx="165">
                  <c:v>-8.5361596279557254E-3</c:v>
                </c:pt>
                <c:pt idx="166">
                  <c:v>-8.7173117119021017E-3</c:v>
                </c:pt>
                <c:pt idx="167">
                  <c:v>-8.7333385718759097E-3</c:v>
                </c:pt>
                <c:pt idx="168">
                  <c:v>-8.777533852409744E-3</c:v>
                </c:pt>
                <c:pt idx="169">
                  <c:v>-8.9810264078347638E-3</c:v>
                </c:pt>
                <c:pt idx="170">
                  <c:v>-8.9863686944926992E-3</c:v>
                </c:pt>
                <c:pt idx="171">
                  <c:v>-8.9863686944926992E-3</c:v>
                </c:pt>
                <c:pt idx="172">
                  <c:v>-9.0023955544665073E-3</c:v>
                </c:pt>
                <c:pt idx="173">
                  <c:v>-9.1461516318073321E-3</c:v>
                </c:pt>
                <c:pt idx="174">
                  <c:v>-9.1631498166280367E-3</c:v>
                </c:pt>
                <c:pt idx="175">
                  <c:v>-9.1767483644846024E-3</c:v>
                </c:pt>
                <c:pt idx="176">
                  <c:v>-9.4283214998310445E-3</c:v>
                </c:pt>
                <c:pt idx="177">
                  <c:v>-9.6915505333402575E-3</c:v>
                </c:pt>
                <c:pt idx="178">
                  <c:v>-9.6915505333402575E-3</c:v>
                </c:pt>
                <c:pt idx="179">
                  <c:v>-9.8168514385900303E-3</c:v>
                </c:pt>
                <c:pt idx="180">
                  <c:v>-1.0044627115187485E-2</c:v>
                </c:pt>
                <c:pt idx="181">
                  <c:v>-1.0298628562651171E-2</c:v>
                </c:pt>
                <c:pt idx="182">
                  <c:v>-1.0470553060552022E-2</c:v>
                </c:pt>
                <c:pt idx="183">
                  <c:v>-1.0480751971444446E-2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99F-4B8E-BAE4-C143387F29E2}"/>
            </c:ext>
          </c:extLst>
        </c:ser>
        <c:ser>
          <c:idx val="8"/>
          <c:order val="8"/>
          <c:tx>
            <c:strRef>
              <c:f>'Active 1'!$P$20</c:f>
              <c:strCache>
                <c:ptCount val="1"/>
                <c:pt idx="0">
                  <c:v>Sec.fit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1'!$F$21:$F$987</c:f>
              <c:numCache>
                <c:formatCode>General</c:formatCode>
                <c:ptCount val="967"/>
                <c:pt idx="0">
                  <c:v>-18047</c:v>
                </c:pt>
                <c:pt idx="1">
                  <c:v>-10671</c:v>
                </c:pt>
                <c:pt idx="2">
                  <c:v>-10020</c:v>
                </c:pt>
                <c:pt idx="3">
                  <c:v>-10009</c:v>
                </c:pt>
                <c:pt idx="4">
                  <c:v>-9984</c:v>
                </c:pt>
                <c:pt idx="5">
                  <c:v>-9874</c:v>
                </c:pt>
                <c:pt idx="6">
                  <c:v>-9645</c:v>
                </c:pt>
                <c:pt idx="7">
                  <c:v>-9526</c:v>
                </c:pt>
                <c:pt idx="8">
                  <c:v>-8721</c:v>
                </c:pt>
                <c:pt idx="9">
                  <c:v>-4226</c:v>
                </c:pt>
                <c:pt idx="10">
                  <c:v>-3062</c:v>
                </c:pt>
                <c:pt idx="11">
                  <c:v>-2911</c:v>
                </c:pt>
                <c:pt idx="12">
                  <c:v>-2882</c:v>
                </c:pt>
                <c:pt idx="13">
                  <c:v>-2879</c:v>
                </c:pt>
                <c:pt idx="14">
                  <c:v>-2877</c:v>
                </c:pt>
                <c:pt idx="15">
                  <c:v>-2874</c:v>
                </c:pt>
                <c:pt idx="16">
                  <c:v>-2871</c:v>
                </c:pt>
                <c:pt idx="17">
                  <c:v>-2860</c:v>
                </c:pt>
                <c:pt idx="18">
                  <c:v>-2852</c:v>
                </c:pt>
                <c:pt idx="19">
                  <c:v>-2441</c:v>
                </c:pt>
                <c:pt idx="20">
                  <c:v>-2416</c:v>
                </c:pt>
                <c:pt idx="21">
                  <c:v>-2415.5</c:v>
                </c:pt>
                <c:pt idx="22">
                  <c:v>-2407.5</c:v>
                </c:pt>
                <c:pt idx="23">
                  <c:v>-2034</c:v>
                </c:pt>
                <c:pt idx="24">
                  <c:v>-2003.5</c:v>
                </c:pt>
                <c:pt idx="25">
                  <c:v>-1998</c:v>
                </c:pt>
                <c:pt idx="26">
                  <c:v>-1995.5</c:v>
                </c:pt>
                <c:pt idx="27">
                  <c:v>-1992.5</c:v>
                </c:pt>
                <c:pt idx="28">
                  <c:v>-1987</c:v>
                </c:pt>
                <c:pt idx="29">
                  <c:v>-1985.5</c:v>
                </c:pt>
                <c:pt idx="30">
                  <c:v>-1973</c:v>
                </c:pt>
                <c:pt idx="31">
                  <c:v>-1754</c:v>
                </c:pt>
                <c:pt idx="32">
                  <c:v>-1753.5</c:v>
                </c:pt>
                <c:pt idx="33">
                  <c:v>-1536</c:v>
                </c:pt>
                <c:pt idx="34">
                  <c:v>-1533.5</c:v>
                </c:pt>
                <c:pt idx="35">
                  <c:v>-1346</c:v>
                </c:pt>
                <c:pt idx="36">
                  <c:v>-394</c:v>
                </c:pt>
                <c:pt idx="37">
                  <c:v>-212.5</c:v>
                </c:pt>
                <c:pt idx="38">
                  <c:v>-198</c:v>
                </c:pt>
                <c:pt idx="39">
                  <c:v>-159.5</c:v>
                </c:pt>
                <c:pt idx="40">
                  <c:v>0</c:v>
                </c:pt>
                <c:pt idx="41">
                  <c:v>0</c:v>
                </c:pt>
                <c:pt idx="42">
                  <c:v>11</c:v>
                </c:pt>
                <c:pt idx="43">
                  <c:v>75</c:v>
                </c:pt>
                <c:pt idx="44">
                  <c:v>284.5</c:v>
                </c:pt>
                <c:pt idx="45">
                  <c:v>430</c:v>
                </c:pt>
                <c:pt idx="46">
                  <c:v>433</c:v>
                </c:pt>
                <c:pt idx="47">
                  <c:v>877</c:v>
                </c:pt>
                <c:pt idx="48">
                  <c:v>888</c:v>
                </c:pt>
                <c:pt idx="49">
                  <c:v>1348.5</c:v>
                </c:pt>
                <c:pt idx="50">
                  <c:v>1351.5</c:v>
                </c:pt>
                <c:pt idx="51">
                  <c:v>1357</c:v>
                </c:pt>
                <c:pt idx="52">
                  <c:v>1360</c:v>
                </c:pt>
                <c:pt idx="53">
                  <c:v>1360</c:v>
                </c:pt>
                <c:pt idx="54">
                  <c:v>1525</c:v>
                </c:pt>
                <c:pt idx="55">
                  <c:v>1525</c:v>
                </c:pt>
                <c:pt idx="56">
                  <c:v>1597</c:v>
                </c:pt>
                <c:pt idx="57">
                  <c:v>2024.5</c:v>
                </c:pt>
                <c:pt idx="58">
                  <c:v>2027</c:v>
                </c:pt>
                <c:pt idx="59">
                  <c:v>2027.5</c:v>
                </c:pt>
                <c:pt idx="60">
                  <c:v>2030</c:v>
                </c:pt>
                <c:pt idx="61">
                  <c:v>2030</c:v>
                </c:pt>
                <c:pt idx="62">
                  <c:v>2189</c:v>
                </c:pt>
                <c:pt idx="63">
                  <c:v>2189</c:v>
                </c:pt>
                <c:pt idx="64">
                  <c:v>2259</c:v>
                </c:pt>
                <c:pt idx="65">
                  <c:v>2409.5</c:v>
                </c:pt>
                <c:pt idx="66">
                  <c:v>2409.5</c:v>
                </c:pt>
                <c:pt idx="67">
                  <c:v>2463</c:v>
                </c:pt>
                <c:pt idx="68">
                  <c:v>2463</c:v>
                </c:pt>
                <c:pt idx="69">
                  <c:v>2468.5</c:v>
                </c:pt>
                <c:pt idx="70">
                  <c:v>2468.5</c:v>
                </c:pt>
                <c:pt idx="71">
                  <c:v>2485</c:v>
                </c:pt>
                <c:pt idx="72">
                  <c:v>2485</c:v>
                </c:pt>
                <c:pt idx="73">
                  <c:v>2656</c:v>
                </c:pt>
                <c:pt idx="74">
                  <c:v>2656</c:v>
                </c:pt>
                <c:pt idx="75">
                  <c:v>2661.5</c:v>
                </c:pt>
                <c:pt idx="76">
                  <c:v>2664.5</c:v>
                </c:pt>
                <c:pt idx="77">
                  <c:v>2678</c:v>
                </c:pt>
                <c:pt idx="78">
                  <c:v>2686.5</c:v>
                </c:pt>
                <c:pt idx="79">
                  <c:v>2692</c:v>
                </c:pt>
                <c:pt idx="80">
                  <c:v>2840.5</c:v>
                </c:pt>
                <c:pt idx="81">
                  <c:v>2840.5</c:v>
                </c:pt>
                <c:pt idx="82">
                  <c:v>2871</c:v>
                </c:pt>
                <c:pt idx="83">
                  <c:v>2871</c:v>
                </c:pt>
                <c:pt idx="84">
                  <c:v>2912.5</c:v>
                </c:pt>
                <c:pt idx="85">
                  <c:v>2912.5</c:v>
                </c:pt>
                <c:pt idx="86">
                  <c:v>2932</c:v>
                </c:pt>
                <c:pt idx="87">
                  <c:v>2943</c:v>
                </c:pt>
                <c:pt idx="88">
                  <c:v>3127.5</c:v>
                </c:pt>
                <c:pt idx="89">
                  <c:v>3141.5</c:v>
                </c:pt>
                <c:pt idx="90">
                  <c:v>3141.5</c:v>
                </c:pt>
                <c:pt idx="91">
                  <c:v>3147</c:v>
                </c:pt>
                <c:pt idx="92">
                  <c:v>3147</c:v>
                </c:pt>
                <c:pt idx="93">
                  <c:v>3376</c:v>
                </c:pt>
                <c:pt idx="94">
                  <c:v>3533</c:v>
                </c:pt>
                <c:pt idx="95">
                  <c:v>3533</c:v>
                </c:pt>
                <c:pt idx="96">
                  <c:v>3549.5</c:v>
                </c:pt>
                <c:pt idx="97">
                  <c:v>3549.5</c:v>
                </c:pt>
                <c:pt idx="98">
                  <c:v>3555</c:v>
                </c:pt>
                <c:pt idx="99">
                  <c:v>3555</c:v>
                </c:pt>
                <c:pt idx="100">
                  <c:v>3751</c:v>
                </c:pt>
                <c:pt idx="101">
                  <c:v>3789</c:v>
                </c:pt>
                <c:pt idx="102">
                  <c:v>3809</c:v>
                </c:pt>
                <c:pt idx="103">
                  <c:v>3809</c:v>
                </c:pt>
                <c:pt idx="104">
                  <c:v>3809</c:v>
                </c:pt>
                <c:pt idx="105">
                  <c:v>3982.5</c:v>
                </c:pt>
                <c:pt idx="106">
                  <c:v>4029.5</c:v>
                </c:pt>
                <c:pt idx="107">
                  <c:v>4035</c:v>
                </c:pt>
                <c:pt idx="108">
                  <c:v>4216</c:v>
                </c:pt>
                <c:pt idx="109">
                  <c:v>4219</c:v>
                </c:pt>
                <c:pt idx="110">
                  <c:v>4236.5</c:v>
                </c:pt>
                <c:pt idx="111">
                  <c:v>4236.5</c:v>
                </c:pt>
                <c:pt idx="112">
                  <c:v>4269.5</c:v>
                </c:pt>
                <c:pt idx="113">
                  <c:v>4432</c:v>
                </c:pt>
                <c:pt idx="114">
                  <c:v>4432</c:v>
                </c:pt>
                <c:pt idx="115">
                  <c:v>4465.5</c:v>
                </c:pt>
                <c:pt idx="116">
                  <c:v>4490.5</c:v>
                </c:pt>
                <c:pt idx="117">
                  <c:v>4686</c:v>
                </c:pt>
                <c:pt idx="118">
                  <c:v>4691.5</c:v>
                </c:pt>
                <c:pt idx="119">
                  <c:v>4700</c:v>
                </c:pt>
                <c:pt idx="120">
                  <c:v>4915</c:v>
                </c:pt>
                <c:pt idx="121">
                  <c:v>4927</c:v>
                </c:pt>
                <c:pt idx="122">
                  <c:v>5063.5</c:v>
                </c:pt>
                <c:pt idx="123">
                  <c:v>5119</c:v>
                </c:pt>
                <c:pt idx="124">
                  <c:v>5127</c:v>
                </c:pt>
                <c:pt idx="125">
                  <c:v>5155</c:v>
                </c:pt>
                <c:pt idx="126">
                  <c:v>5155</c:v>
                </c:pt>
                <c:pt idx="127">
                  <c:v>5359</c:v>
                </c:pt>
                <c:pt idx="128">
                  <c:v>5409</c:v>
                </c:pt>
                <c:pt idx="129">
                  <c:v>5557.5</c:v>
                </c:pt>
                <c:pt idx="130">
                  <c:v>5599</c:v>
                </c:pt>
                <c:pt idx="131">
                  <c:v>5817</c:v>
                </c:pt>
                <c:pt idx="132">
                  <c:v>6046</c:v>
                </c:pt>
                <c:pt idx="133">
                  <c:v>6046</c:v>
                </c:pt>
                <c:pt idx="134">
                  <c:v>6046</c:v>
                </c:pt>
                <c:pt idx="135">
                  <c:v>6046</c:v>
                </c:pt>
                <c:pt idx="136">
                  <c:v>6059.5</c:v>
                </c:pt>
                <c:pt idx="137">
                  <c:v>6059.5</c:v>
                </c:pt>
                <c:pt idx="138">
                  <c:v>6059.5</c:v>
                </c:pt>
                <c:pt idx="139">
                  <c:v>6059.5</c:v>
                </c:pt>
                <c:pt idx="140">
                  <c:v>6071</c:v>
                </c:pt>
                <c:pt idx="141">
                  <c:v>6071</c:v>
                </c:pt>
                <c:pt idx="142">
                  <c:v>6071</c:v>
                </c:pt>
                <c:pt idx="143">
                  <c:v>6071</c:v>
                </c:pt>
                <c:pt idx="144">
                  <c:v>6218.5</c:v>
                </c:pt>
                <c:pt idx="145">
                  <c:v>6225</c:v>
                </c:pt>
                <c:pt idx="146">
                  <c:v>6225</c:v>
                </c:pt>
                <c:pt idx="147">
                  <c:v>6225</c:v>
                </c:pt>
                <c:pt idx="148">
                  <c:v>6225</c:v>
                </c:pt>
                <c:pt idx="149">
                  <c:v>6225</c:v>
                </c:pt>
                <c:pt idx="150">
                  <c:v>6225</c:v>
                </c:pt>
                <c:pt idx="151">
                  <c:v>6230.5</c:v>
                </c:pt>
                <c:pt idx="152">
                  <c:v>6272</c:v>
                </c:pt>
                <c:pt idx="153">
                  <c:v>6291.5</c:v>
                </c:pt>
                <c:pt idx="154">
                  <c:v>6291.5</c:v>
                </c:pt>
                <c:pt idx="155">
                  <c:v>6291.5</c:v>
                </c:pt>
                <c:pt idx="156">
                  <c:v>6291.5</c:v>
                </c:pt>
                <c:pt idx="157">
                  <c:v>6291.5</c:v>
                </c:pt>
                <c:pt idx="158">
                  <c:v>6291.5</c:v>
                </c:pt>
                <c:pt idx="159">
                  <c:v>6437.5</c:v>
                </c:pt>
                <c:pt idx="160">
                  <c:v>6437.5</c:v>
                </c:pt>
                <c:pt idx="161">
                  <c:v>6437.5</c:v>
                </c:pt>
                <c:pt idx="162">
                  <c:v>6440</c:v>
                </c:pt>
                <c:pt idx="163">
                  <c:v>6440</c:v>
                </c:pt>
                <c:pt idx="164">
                  <c:v>6453</c:v>
                </c:pt>
                <c:pt idx="165">
                  <c:v>6462</c:v>
                </c:pt>
                <c:pt idx="166">
                  <c:v>6648.5</c:v>
                </c:pt>
                <c:pt idx="167">
                  <c:v>6665</c:v>
                </c:pt>
                <c:pt idx="168">
                  <c:v>6710.5</c:v>
                </c:pt>
                <c:pt idx="169">
                  <c:v>6920</c:v>
                </c:pt>
                <c:pt idx="170">
                  <c:v>6925.5</c:v>
                </c:pt>
                <c:pt idx="171">
                  <c:v>6925.5</c:v>
                </c:pt>
                <c:pt idx="172">
                  <c:v>6942</c:v>
                </c:pt>
                <c:pt idx="173">
                  <c:v>7090</c:v>
                </c:pt>
                <c:pt idx="174">
                  <c:v>7107.5</c:v>
                </c:pt>
                <c:pt idx="175">
                  <c:v>7121.5</c:v>
                </c:pt>
                <c:pt idx="176">
                  <c:v>7380.5</c:v>
                </c:pt>
                <c:pt idx="177">
                  <c:v>7651.5</c:v>
                </c:pt>
                <c:pt idx="178">
                  <c:v>7651.5</c:v>
                </c:pt>
                <c:pt idx="179">
                  <c:v>7780.5</c:v>
                </c:pt>
                <c:pt idx="180">
                  <c:v>8015</c:v>
                </c:pt>
                <c:pt idx="181">
                  <c:v>8276.5</c:v>
                </c:pt>
                <c:pt idx="182">
                  <c:v>8453.5</c:v>
                </c:pt>
                <c:pt idx="183">
                  <c:v>8464</c:v>
                </c:pt>
              </c:numCache>
            </c:numRef>
          </c:xVal>
          <c:yVal>
            <c:numRef>
              <c:f>'Active 1'!$P$21:$P$987</c:f>
              <c:numCache>
                <c:formatCode>General</c:formatCode>
                <c:ptCount val="967"/>
                <c:pt idx="0">
                  <c:v>-8.9525139666036854E-2</c:v>
                </c:pt>
                <c:pt idx="1">
                  <c:v>-5.9709117539641615E-2</c:v>
                </c:pt>
                <c:pt idx="2">
                  <c:v>-5.7077578710427505E-2</c:v>
                </c:pt>
                <c:pt idx="3">
                  <c:v>-5.7033113384588247E-2</c:v>
                </c:pt>
                <c:pt idx="4">
                  <c:v>-5.6932055825862672E-2</c:v>
                </c:pt>
                <c:pt idx="5">
                  <c:v>-5.6487402567470119E-2</c:v>
                </c:pt>
                <c:pt idx="6">
                  <c:v>-5.55617153295438E-2</c:v>
                </c:pt>
                <c:pt idx="7">
                  <c:v>-5.5080681350010034E-2</c:v>
                </c:pt>
                <c:pt idx="8">
                  <c:v>-5.1826627959046349E-2</c:v>
                </c:pt>
                <c:pt idx="9">
                  <c:v>-3.3656478900186998E-2</c:v>
                </c:pt>
                <c:pt idx="10">
                  <c:v>-2.8951238965923977E-2</c:v>
                </c:pt>
                <c:pt idx="11">
                  <c:v>-2.8340851311221472E-2</c:v>
                </c:pt>
                <c:pt idx="12">
                  <c:v>-2.8223624543099797E-2</c:v>
                </c:pt>
                <c:pt idx="13">
                  <c:v>-2.8211497636052726E-2</c:v>
                </c:pt>
                <c:pt idx="14">
                  <c:v>-2.8203413031354679E-2</c:v>
                </c:pt>
                <c:pt idx="15">
                  <c:v>-2.8191286124307612E-2</c:v>
                </c:pt>
                <c:pt idx="16">
                  <c:v>-2.8179159217260545E-2</c:v>
                </c:pt>
                <c:pt idx="17">
                  <c:v>-2.8134693891421286E-2</c:v>
                </c:pt>
                <c:pt idx="18">
                  <c:v>-2.8102355472629102E-2</c:v>
                </c:pt>
                <c:pt idx="19">
                  <c:v>-2.6440969207180559E-2</c:v>
                </c:pt>
                <c:pt idx="20">
                  <c:v>-2.6339911648454978E-2</c:v>
                </c:pt>
                <c:pt idx="21">
                  <c:v>-2.6337890497280469E-2</c:v>
                </c:pt>
                <c:pt idx="22">
                  <c:v>-2.6305552078488281E-2</c:v>
                </c:pt>
                <c:pt idx="23">
                  <c:v>-2.4795752151128114E-2</c:v>
                </c:pt>
                <c:pt idx="24">
                  <c:v>-2.4672461929482904E-2</c:v>
                </c:pt>
                <c:pt idx="25">
                  <c:v>-2.4650229266563274E-2</c:v>
                </c:pt>
                <c:pt idx="26">
                  <c:v>-2.4640123510690719E-2</c:v>
                </c:pt>
                <c:pt idx="27">
                  <c:v>-2.4627996603643648E-2</c:v>
                </c:pt>
                <c:pt idx="28">
                  <c:v>-2.4605763940724022E-2</c:v>
                </c:pt>
                <c:pt idx="29">
                  <c:v>-2.4599700487200483E-2</c:v>
                </c:pt>
                <c:pt idx="30">
                  <c:v>-2.4549171707837696E-2</c:v>
                </c:pt>
                <c:pt idx="31">
                  <c:v>-2.3663907493401613E-2</c:v>
                </c:pt>
                <c:pt idx="32">
                  <c:v>-2.3661886342227101E-2</c:v>
                </c:pt>
                <c:pt idx="33">
                  <c:v>-2.2782685581314549E-2</c:v>
                </c:pt>
                <c:pt idx="34">
                  <c:v>-2.2772579825441994E-2</c:v>
                </c:pt>
                <c:pt idx="35">
                  <c:v>-2.2014648135000141E-2</c:v>
                </c:pt>
                <c:pt idx="36">
                  <c:v>-1.8166376298730039E-2</c:v>
                </c:pt>
                <c:pt idx="37">
                  <c:v>-1.7432698422382327E-2</c:v>
                </c:pt>
                <c:pt idx="38">
                  <c:v>-1.7374085038321489E-2</c:v>
                </c:pt>
                <c:pt idx="39">
                  <c:v>-1.7218456397884094E-2</c:v>
                </c:pt>
                <c:pt idx="40">
                  <c:v>-1.6573709173214893E-2</c:v>
                </c:pt>
                <c:pt idx="41">
                  <c:v>-1.6573709173214893E-2</c:v>
                </c:pt>
                <c:pt idx="42">
                  <c:v>-1.6529243847375637E-2</c:v>
                </c:pt>
                <c:pt idx="43">
                  <c:v>-1.6270536497038152E-2</c:v>
                </c:pt>
                <c:pt idx="44">
                  <c:v>-1.5423674154917789E-2</c:v>
                </c:pt>
                <c:pt idx="45">
                  <c:v>-1.483551916313491E-2</c:v>
                </c:pt>
                <c:pt idx="46">
                  <c:v>-1.4823392256087841E-2</c:v>
                </c:pt>
                <c:pt idx="47">
                  <c:v>-1.3028610013121533E-2</c:v>
                </c:pt>
                <c:pt idx="48">
                  <c:v>-1.2984144687282278E-2</c:v>
                </c:pt>
                <c:pt idx="49">
                  <c:v>-1.1122664455557088E-2</c:v>
                </c:pt>
                <c:pt idx="50">
                  <c:v>-1.1110537548510019E-2</c:v>
                </c:pt>
                <c:pt idx="51">
                  <c:v>-1.1088304885590389E-2</c:v>
                </c:pt>
                <c:pt idx="52">
                  <c:v>-1.1076177978543321E-2</c:v>
                </c:pt>
                <c:pt idx="53">
                  <c:v>-1.1076177978543321E-2</c:v>
                </c:pt>
                <c:pt idx="54">
                  <c:v>-1.040919809095449E-2</c:v>
                </c:pt>
                <c:pt idx="55">
                  <c:v>-1.040919809095449E-2</c:v>
                </c:pt>
                <c:pt idx="56">
                  <c:v>-1.0118152321824819E-2</c:v>
                </c:pt>
                <c:pt idx="57">
                  <c:v>-8.3900680676173948E-3</c:v>
                </c:pt>
                <c:pt idx="58">
                  <c:v>-8.379962311744836E-3</c:v>
                </c:pt>
                <c:pt idx="59">
                  <c:v>-8.3779411605703243E-3</c:v>
                </c:pt>
                <c:pt idx="60">
                  <c:v>-8.3678354046977672E-3</c:v>
                </c:pt>
                <c:pt idx="61">
                  <c:v>-8.3678354046977672E-3</c:v>
                </c:pt>
                <c:pt idx="62">
                  <c:v>-7.7251093312030762E-3</c:v>
                </c:pt>
                <c:pt idx="63">
                  <c:v>-7.7251093312030762E-3</c:v>
                </c:pt>
                <c:pt idx="64">
                  <c:v>-7.4421481667714499E-3</c:v>
                </c:pt>
                <c:pt idx="65">
                  <c:v>-6.8337816632434573E-3</c:v>
                </c:pt>
                <c:pt idx="66">
                  <c:v>-6.8337816632434573E-3</c:v>
                </c:pt>
                <c:pt idx="67">
                  <c:v>-6.617518487570714E-3</c:v>
                </c:pt>
                <c:pt idx="68">
                  <c:v>-6.617518487570714E-3</c:v>
                </c:pt>
                <c:pt idx="69">
                  <c:v>-6.5952858246510863E-3</c:v>
                </c:pt>
                <c:pt idx="70">
                  <c:v>-6.5952858246510863E-3</c:v>
                </c:pt>
                <c:pt idx="71">
                  <c:v>-6.5285878358922033E-3</c:v>
                </c:pt>
                <c:pt idx="72">
                  <c:v>-6.5285878358922033E-3</c:v>
                </c:pt>
                <c:pt idx="73">
                  <c:v>-5.8373541342092335E-3</c:v>
                </c:pt>
                <c:pt idx="74">
                  <c:v>-5.8373541342092335E-3</c:v>
                </c:pt>
                <c:pt idx="75">
                  <c:v>-5.8151214712896058E-3</c:v>
                </c:pt>
                <c:pt idx="76">
                  <c:v>-5.8029945642425369E-3</c:v>
                </c:pt>
                <c:pt idx="77">
                  <c:v>-5.7484234825307227E-3</c:v>
                </c:pt>
                <c:pt idx="78">
                  <c:v>-5.7140639125640262E-3</c:v>
                </c:pt>
                <c:pt idx="79">
                  <c:v>-5.6918312496443985E-3</c:v>
                </c:pt>
                <c:pt idx="80">
                  <c:v>-5.0915493508144512E-3</c:v>
                </c:pt>
                <c:pt idx="81">
                  <c:v>-5.0915493508144512E-3</c:v>
                </c:pt>
                <c:pt idx="82">
                  <c:v>-4.9682591291692422E-3</c:v>
                </c:pt>
                <c:pt idx="83">
                  <c:v>-4.9682591291692422E-3</c:v>
                </c:pt>
                <c:pt idx="84">
                  <c:v>-4.8005035816847796E-3</c:v>
                </c:pt>
                <c:pt idx="85">
                  <c:v>-4.8005035816847796E-3</c:v>
                </c:pt>
                <c:pt idx="86">
                  <c:v>-4.7216786858788277E-3</c:v>
                </c:pt>
                <c:pt idx="87">
                  <c:v>-4.6772133600395723E-3</c:v>
                </c:pt>
                <c:pt idx="88">
                  <c:v>-3.9314085766447883E-3</c:v>
                </c:pt>
                <c:pt idx="89">
                  <c:v>-3.8748163437584641E-3</c:v>
                </c:pt>
                <c:pt idx="90">
                  <c:v>-3.8748163437584641E-3</c:v>
                </c:pt>
                <c:pt idx="91">
                  <c:v>-3.8525836808388364E-3</c:v>
                </c:pt>
                <c:pt idx="92">
                  <c:v>-3.8525836808388364E-3</c:v>
                </c:pt>
                <c:pt idx="93">
                  <c:v>-2.9268964429125192E-3</c:v>
                </c:pt>
                <c:pt idx="94">
                  <c:v>-2.2922549741158753E-3</c:v>
                </c:pt>
                <c:pt idx="95">
                  <c:v>-2.2922549741158753E-3</c:v>
                </c:pt>
                <c:pt idx="96">
                  <c:v>-2.2255569853569922E-3</c:v>
                </c:pt>
                <c:pt idx="97">
                  <c:v>-2.2255569853569922E-3</c:v>
                </c:pt>
                <c:pt idx="98">
                  <c:v>-2.2033243224373646E-3</c:v>
                </c:pt>
                <c:pt idx="99">
                  <c:v>-2.2033243224373646E-3</c:v>
                </c:pt>
                <c:pt idx="100">
                  <c:v>-1.4110330620288134E-3</c:v>
                </c:pt>
                <c:pt idx="101">
                  <c:v>-1.2574255727659314E-3</c:v>
                </c:pt>
                <c:pt idx="102">
                  <c:v>-1.1765795257854678E-3</c:v>
                </c:pt>
                <c:pt idx="103">
                  <c:v>-1.1765795257854678E-3</c:v>
                </c:pt>
                <c:pt idx="104">
                  <c:v>-1.1765795257854678E-3</c:v>
                </c:pt>
                <c:pt idx="105">
                  <c:v>-4.7524006822994083E-4</c:v>
                </c:pt>
                <c:pt idx="106">
                  <c:v>-2.852518578258488E-4</c:v>
                </c:pt>
                <c:pt idx="107">
                  <c:v>-2.6301919490621939E-4</c:v>
                </c:pt>
                <c:pt idx="108">
                  <c:v>4.6863753026698055E-4</c:v>
                </c:pt>
                <c:pt idx="109">
                  <c:v>4.8076443731405114E-4</c:v>
                </c:pt>
                <c:pt idx="110">
                  <c:v>5.5150472842195597E-4</c:v>
                </c:pt>
                <c:pt idx="111">
                  <c:v>5.5150472842195597E-4</c:v>
                </c:pt>
                <c:pt idx="112">
                  <c:v>6.8490070593972205E-4</c:v>
                </c:pt>
                <c:pt idx="113">
                  <c:v>1.3417748376559936E-3</c:v>
                </c:pt>
                <c:pt idx="114">
                  <c:v>1.3417748376559936E-3</c:v>
                </c:pt>
                <c:pt idx="115">
                  <c:v>1.4771919663482715E-3</c:v>
                </c:pt>
                <c:pt idx="116">
                  <c:v>1.5782495250738528E-3</c:v>
                </c:pt>
                <c:pt idx="117">
                  <c:v>2.3685196343078904E-3</c:v>
                </c:pt>
                <c:pt idx="118">
                  <c:v>2.3907522972275198E-3</c:v>
                </c:pt>
                <c:pt idx="119">
                  <c:v>2.4251118671942164E-3</c:v>
                </c:pt>
                <c:pt idx="120">
                  <c:v>3.2942068722342094E-3</c:v>
                </c:pt>
                <c:pt idx="121">
                  <c:v>3.3427145004224883E-3</c:v>
                </c:pt>
                <c:pt idx="122">
                  <c:v>3.894488771064155E-3</c:v>
                </c:pt>
                <c:pt idx="123">
                  <c:v>4.1188365514349436E-3</c:v>
                </c:pt>
                <c:pt idx="124">
                  <c:v>4.1511749702271283E-3</c:v>
                </c:pt>
                <c:pt idx="125">
                  <c:v>4.2643594359997802E-3</c:v>
                </c:pt>
                <c:pt idx="126">
                  <c:v>4.2643594359997802E-3</c:v>
                </c:pt>
                <c:pt idx="127">
                  <c:v>5.0889891152005144E-3</c:v>
                </c:pt>
                <c:pt idx="128">
                  <c:v>5.291104232651677E-3</c:v>
                </c:pt>
                <c:pt idx="129">
                  <c:v>5.8913861314816227E-3</c:v>
                </c:pt>
                <c:pt idx="130">
                  <c:v>6.0591416789660853E-3</c:v>
                </c:pt>
                <c:pt idx="131">
                  <c:v>6.9403635910531489E-3</c:v>
                </c:pt>
                <c:pt idx="132">
                  <c:v>7.8660508289794644E-3</c:v>
                </c:pt>
                <c:pt idx="133">
                  <c:v>7.8660508289794644E-3</c:v>
                </c:pt>
                <c:pt idx="134">
                  <c:v>7.8660508289794644E-3</c:v>
                </c:pt>
                <c:pt idx="135">
                  <c:v>7.8660508289794644E-3</c:v>
                </c:pt>
                <c:pt idx="136">
                  <c:v>7.9206219106912785E-3</c:v>
                </c:pt>
                <c:pt idx="137">
                  <c:v>7.9206219106912785E-3</c:v>
                </c:pt>
                <c:pt idx="138">
                  <c:v>7.9206219106912785E-3</c:v>
                </c:pt>
                <c:pt idx="139">
                  <c:v>7.9206219106912785E-3</c:v>
                </c:pt>
                <c:pt idx="140">
                  <c:v>7.9671083877050457E-3</c:v>
                </c:pt>
                <c:pt idx="141">
                  <c:v>7.9671083877050457E-3</c:v>
                </c:pt>
                <c:pt idx="142">
                  <c:v>7.9671083877050457E-3</c:v>
                </c:pt>
                <c:pt idx="143">
                  <c:v>7.9671083877050457E-3</c:v>
                </c:pt>
                <c:pt idx="144">
                  <c:v>8.5633479841859678E-3</c:v>
                </c:pt>
                <c:pt idx="145">
                  <c:v>8.5896229494546207E-3</c:v>
                </c:pt>
                <c:pt idx="146">
                  <c:v>8.5896229494546207E-3</c:v>
                </c:pt>
                <c:pt idx="147">
                  <c:v>8.5896229494546207E-3</c:v>
                </c:pt>
                <c:pt idx="148">
                  <c:v>8.5896229494546207E-3</c:v>
                </c:pt>
                <c:pt idx="149">
                  <c:v>8.5896229494546207E-3</c:v>
                </c:pt>
                <c:pt idx="150">
                  <c:v>8.5896229494546207E-3</c:v>
                </c:pt>
                <c:pt idx="151">
                  <c:v>8.6118556123742467E-3</c:v>
                </c:pt>
                <c:pt idx="152">
                  <c:v>8.7796111598587093E-3</c:v>
                </c:pt>
                <c:pt idx="153">
                  <c:v>8.8584360556646646E-3</c:v>
                </c:pt>
                <c:pt idx="154">
                  <c:v>8.8584360556646646E-3</c:v>
                </c:pt>
                <c:pt idx="155">
                  <c:v>8.8584360556646646E-3</c:v>
                </c:pt>
                <c:pt idx="156">
                  <c:v>8.8584360556646646E-3</c:v>
                </c:pt>
                <c:pt idx="157">
                  <c:v>8.8584360556646646E-3</c:v>
                </c:pt>
                <c:pt idx="158">
                  <c:v>8.8584360556646646E-3</c:v>
                </c:pt>
                <c:pt idx="159">
                  <c:v>9.4486121986220514E-3</c:v>
                </c:pt>
                <c:pt idx="160">
                  <c:v>9.4486121986220514E-3</c:v>
                </c:pt>
                <c:pt idx="161">
                  <c:v>9.4486121986220514E-3</c:v>
                </c:pt>
                <c:pt idx="162">
                  <c:v>9.4587179544946103E-3</c:v>
                </c:pt>
                <c:pt idx="163">
                  <c:v>9.4587179544946103E-3</c:v>
                </c:pt>
                <c:pt idx="164">
                  <c:v>9.5112678850319127E-3</c:v>
                </c:pt>
                <c:pt idx="165">
                  <c:v>9.547648606173121E-3</c:v>
                </c:pt>
                <c:pt idx="166">
                  <c:v>1.030153799426595E-2</c:v>
                </c:pt>
                <c:pt idx="167">
                  <c:v>1.0368235983024835E-2</c:v>
                </c:pt>
                <c:pt idx="168">
                  <c:v>1.0552160739905392E-2</c:v>
                </c:pt>
                <c:pt idx="169">
                  <c:v>1.1399023082025755E-2</c:v>
                </c:pt>
                <c:pt idx="170">
                  <c:v>1.1421255744945381E-2</c:v>
                </c:pt>
                <c:pt idx="171">
                  <c:v>1.1421255744945381E-2</c:v>
                </c:pt>
                <c:pt idx="172">
                  <c:v>1.1487953733704266E-2</c:v>
                </c:pt>
                <c:pt idx="173">
                  <c:v>1.20862144813597E-2</c:v>
                </c:pt>
                <c:pt idx="174">
                  <c:v>1.2156954772467605E-2</c:v>
                </c:pt>
                <c:pt idx="175">
                  <c:v>1.2213547005353931E-2</c:v>
                </c:pt>
                <c:pt idx="176">
                  <c:v>1.3260503313750945E-2</c:v>
                </c:pt>
                <c:pt idx="177">
                  <c:v>1.4355967250336235E-2</c:v>
                </c:pt>
                <c:pt idx="178">
                  <c:v>1.4355967250336235E-2</c:v>
                </c:pt>
                <c:pt idx="179">
                  <c:v>1.4877424253360229E-2</c:v>
                </c:pt>
                <c:pt idx="180">
                  <c:v>1.5825344154206174E-2</c:v>
                </c:pt>
                <c:pt idx="181">
                  <c:v>1.6882406218475747E-2</c:v>
                </c:pt>
                <c:pt idx="182">
                  <c:v>1.7597893734252856E-2</c:v>
                </c:pt>
                <c:pt idx="183">
                  <c:v>1.76403379089176E-2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99F-4B8E-BAE4-C143387F2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263056"/>
        <c:axId val="1"/>
      </c:scatterChart>
      <c:valAx>
        <c:axId val="450263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20033595800519"/>
              <c:y val="0.867693599838481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200000000000002E-2"/>
              <c:y val="0.384616030688471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026305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160016797900262"/>
          <c:y val="0.92000129214617399"/>
          <c:w val="0.77760067191601046"/>
          <c:h val="6.15384615384615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HS Her - O-C Diagr.</a:t>
            </a:r>
          </a:p>
        </c:rich>
      </c:tx>
      <c:layout>
        <c:manualLayout>
          <c:xMode val="edge"/>
          <c:yMode val="edge"/>
          <c:x val="0.38080033595800522"/>
          <c:y val="3.43750000000000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4001175000918"/>
          <c:y val="0.15"/>
          <c:w val="0.80160062625048922"/>
          <c:h val="0.653124999999999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(old)'!$F$21:$F$993</c:f>
              <c:numCache>
                <c:formatCode>General</c:formatCode>
                <c:ptCount val="973"/>
                <c:pt idx="0">
                  <c:v>3533</c:v>
                </c:pt>
                <c:pt idx="1">
                  <c:v>2840.5</c:v>
                </c:pt>
                <c:pt idx="2">
                  <c:v>-1533.5</c:v>
                </c:pt>
                <c:pt idx="3">
                  <c:v>284.5</c:v>
                </c:pt>
                <c:pt idx="4">
                  <c:v>3549.5</c:v>
                </c:pt>
                <c:pt idx="5">
                  <c:v>-1753.5</c:v>
                </c:pt>
                <c:pt idx="6">
                  <c:v>3751</c:v>
                </c:pt>
                <c:pt idx="7">
                  <c:v>3555</c:v>
                </c:pt>
                <c:pt idx="8">
                  <c:v>-159.5</c:v>
                </c:pt>
                <c:pt idx="9">
                  <c:v>4432</c:v>
                </c:pt>
                <c:pt idx="10">
                  <c:v>-2407.5</c:v>
                </c:pt>
                <c:pt idx="11">
                  <c:v>2409.5</c:v>
                </c:pt>
                <c:pt idx="12">
                  <c:v>2932</c:v>
                </c:pt>
                <c:pt idx="13">
                  <c:v>3809</c:v>
                </c:pt>
                <c:pt idx="14">
                  <c:v>-1995.5</c:v>
                </c:pt>
                <c:pt idx="15">
                  <c:v>2468.5</c:v>
                </c:pt>
                <c:pt idx="16">
                  <c:v>2840.5</c:v>
                </c:pt>
                <c:pt idx="17">
                  <c:v>2468.5</c:v>
                </c:pt>
                <c:pt idx="18">
                  <c:v>2692</c:v>
                </c:pt>
                <c:pt idx="19">
                  <c:v>2912.5</c:v>
                </c:pt>
                <c:pt idx="20">
                  <c:v>2686.5</c:v>
                </c:pt>
                <c:pt idx="21">
                  <c:v>2661.5</c:v>
                </c:pt>
                <c:pt idx="22">
                  <c:v>3147</c:v>
                </c:pt>
                <c:pt idx="23">
                  <c:v>2912.5</c:v>
                </c:pt>
                <c:pt idx="24">
                  <c:v>3147</c:v>
                </c:pt>
                <c:pt idx="25">
                  <c:v>2678</c:v>
                </c:pt>
                <c:pt idx="26">
                  <c:v>3127.5</c:v>
                </c:pt>
                <c:pt idx="27">
                  <c:v>3127.5</c:v>
                </c:pt>
                <c:pt idx="28">
                  <c:v>2463</c:v>
                </c:pt>
                <c:pt idx="29">
                  <c:v>2463</c:v>
                </c:pt>
                <c:pt idx="30">
                  <c:v>3376</c:v>
                </c:pt>
                <c:pt idx="31">
                  <c:v>2943</c:v>
                </c:pt>
                <c:pt idx="32">
                  <c:v>2485</c:v>
                </c:pt>
                <c:pt idx="33">
                  <c:v>2259</c:v>
                </c:pt>
                <c:pt idx="34">
                  <c:v>3141.5</c:v>
                </c:pt>
                <c:pt idx="35">
                  <c:v>2485</c:v>
                </c:pt>
                <c:pt idx="36">
                  <c:v>3982.5</c:v>
                </c:pt>
                <c:pt idx="37">
                  <c:v>2871</c:v>
                </c:pt>
                <c:pt idx="38">
                  <c:v>3141.5</c:v>
                </c:pt>
                <c:pt idx="39">
                  <c:v>1360</c:v>
                </c:pt>
                <c:pt idx="40">
                  <c:v>2871</c:v>
                </c:pt>
                <c:pt idx="41">
                  <c:v>2030</c:v>
                </c:pt>
                <c:pt idx="42">
                  <c:v>2189</c:v>
                </c:pt>
                <c:pt idx="43">
                  <c:v>1348.5</c:v>
                </c:pt>
                <c:pt idx="44">
                  <c:v>2656</c:v>
                </c:pt>
                <c:pt idx="45">
                  <c:v>877</c:v>
                </c:pt>
                <c:pt idx="46">
                  <c:v>1525</c:v>
                </c:pt>
                <c:pt idx="47">
                  <c:v>2664.5</c:v>
                </c:pt>
                <c:pt idx="48">
                  <c:v>430</c:v>
                </c:pt>
                <c:pt idx="49">
                  <c:v>0</c:v>
                </c:pt>
                <c:pt idx="50">
                  <c:v>0</c:v>
                </c:pt>
                <c:pt idx="51">
                  <c:v>-1536</c:v>
                </c:pt>
                <c:pt idx="52">
                  <c:v>-1346</c:v>
                </c:pt>
                <c:pt idx="53">
                  <c:v>433</c:v>
                </c:pt>
                <c:pt idx="54">
                  <c:v>-1754</c:v>
                </c:pt>
                <c:pt idx="55">
                  <c:v>-1998</c:v>
                </c:pt>
                <c:pt idx="56">
                  <c:v>888</c:v>
                </c:pt>
              </c:numCache>
            </c:numRef>
          </c:xVal>
          <c:yVal>
            <c:numRef>
              <c:f>'A (old)'!$H$21:$H$993</c:f>
              <c:numCache>
                <c:formatCode>General</c:formatCode>
                <c:ptCount val="973"/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0E-45BB-89B1-186CC13BD878}"/>
            </c:ext>
          </c:extLst>
        </c:ser>
        <c:ser>
          <c:idx val="1"/>
          <c:order val="1"/>
          <c:tx>
            <c:strRef>
              <c:f>'A (old)'!$I$20:$I$20</c:f>
              <c:strCache>
                <c:ptCount val="1"/>
                <c:pt idx="0">
                  <c:v>BAV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(old)'!$D$21:$D$993</c:f>
                <c:numCache>
                  <c:formatCode>General</c:formatCode>
                  <c:ptCount val="973"/>
                  <c:pt idx="0">
                    <c:v>2.0000000000000001E-4</c:v>
                  </c:pt>
                  <c:pt idx="4">
                    <c:v>2.9999999999999997E-4</c:v>
                  </c:pt>
                  <c:pt idx="6">
                    <c:v>2.0000000000000001E-4</c:v>
                  </c:pt>
                  <c:pt idx="7">
                    <c:v>2.9999999999999997E-4</c:v>
                  </c:pt>
                  <c:pt idx="9">
                    <c:v>2.0000000000000001E-4</c:v>
                  </c:pt>
                  <c:pt idx="13">
                    <c:v>5.0000000000000001E-4</c:v>
                  </c:pt>
                  <c:pt idx="18">
                    <c:v>4.0000000000000001E-3</c:v>
                  </c:pt>
                  <c:pt idx="21">
                    <c:v>2E-3</c:v>
                  </c:pt>
                  <c:pt idx="30">
                    <c:v>5.0000000000000001E-4</c:v>
                  </c:pt>
                  <c:pt idx="33">
                    <c:v>1.1999999999999999E-3</c:v>
                  </c:pt>
                  <c:pt idx="36">
                    <c:v>0.01</c:v>
                  </c:pt>
                  <c:pt idx="41">
                    <c:v>1E-3</c:v>
                  </c:pt>
                  <c:pt idx="50">
                    <c:v>0</c:v>
                  </c:pt>
                </c:numCache>
              </c:numRef>
            </c:plus>
            <c:minus>
              <c:numRef>
                <c:f>'A (old)'!$D$21:$D$993</c:f>
                <c:numCache>
                  <c:formatCode>General</c:formatCode>
                  <c:ptCount val="973"/>
                  <c:pt idx="0">
                    <c:v>2.0000000000000001E-4</c:v>
                  </c:pt>
                  <c:pt idx="4">
                    <c:v>2.9999999999999997E-4</c:v>
                  </c:pt>
                  <c:pt idx="6">
                    <c:v>2.0000000000000001E-4</c:v>
                  </c:pt>
                  <c:pt idx="7">
                    <c:v>2.9999999999999997E-4</c:v>
                  </c:pt>
                  <c:pt idx="9">
                    <c:v>2.0000000000000001E-4</c:v>
                  </c:pt>
                  <c:pt idx="13">
                    <c:v>5.0000000000000001E-4</c:v>
                  </c:pt>
                  <c:pt idx="18">
                    <c:v>4.0000000000000001E-3</c:v>
                  </c:pt>
                  <c:pt idx="21">
                    <c:v>2E-3</c:v>
                  </c:pt>
                  <c:pt idx="30">
                    <c:v>5.0000000000000001E-4</c:v>
                  </c:pt>
                  <c:pt idx="33">
                    <c:v>1.1999999999999999E-3</c:v>
                  </c:pt>
                  <c:pt idx="36">
                    <c:v>0.01</c:v>
                  </c:pt>
                  <c:pt idx="41">
                    <c:v>1E-3</c:v>
                  </c:pt>
                  <c:pt idx="5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3533</c:v>
                </c:pt>
                <c:pt idx="1">
                  <c:v>2840.5</c:v>
                </c:pt>
                <c:pt idx="2">
                  <c:v>-1533.5</c:v>
                </c:pt>
                <c:pt idx="3">
                  <c:v>284.5</c:v>
                </c:pt>
                <c:pt idx="4">
                  <c:v>3549.5</c:v>
                </c:pt>
                <c:pt idx="5">
                  <c:v>-1753.5</c:v>
                </c:pt>
                <c:pt idx="6">
                  <c:v>3751</c:v>
                </c:pt>
                <c:pt idx="7">
                  <c:v>3555</c:v>
                </c:pt>
                <c:pt idx="8">
                  <c:v>-159.5</c:v>
                </c:pt>
                <c:pt idx="9">
                  <c:v>4432</c:v>
                </c:pt>
                <c:pt idx="10">
                  <c:v>-2407.5</c:v>
                </c:pt>
                <c:pt idx="11">
                  <c:v>2409.5</c:v>
                </c:pt>
                <c:pt idx="12">
                  <c:v>2932</c:v>
                </c:pt>
                <c:pt idx="13">
                  <c:v>3809</c:v>
                </c:pt>
                <c:pt idx="14">
                  <c:v>-1995.5</c:v>
                </c:pt>
                <c:pt idx="15">
                  <c:v>2468.5</c:v>
                </c:pt>
                <c:pt idx="16">
                  <c:v>2840.5</c:v>
                </c:pt>
                <c:pt idx="17">
                  <c:v>2468.5</c:v>
                </c:pt>
                <c:pt idx="18">
                  <c:v>2692</c:v>
                </c:pt>
                <c:pt idx="19">
                  <c:v>2912.5</c:v>
                </c:pt>
                <c:pt idx="20">
                  <c:v>2686.5</c:v>
                </c:pt>
                <c:pt idx="21">
                  <c:v>2661.5</c:v>
                </c:pt>
                <c:pt idx="22">
                  <c:v>3147</c:v>
                </c:pt>
                <c:pt idx="23">
                  <c:v>2912.5</c:v>
                </c:pt>
                <c:pt idx="24">
                  <c:v>3147</c:v>
                </c:pt>
                <c:pt idx="25">
                  <c:v>2678</c:v>
                </c:pt>
                <c:pt idx="26">
                  <c:v>3127.5</c:v>
                </c:pt>
                <c:pt idx="27">
                  <c:v>3127.5</c:v>
                </c:pt>
                <c:pt idx="28">
                  <c:v>2463</c:v>
                </c:pt>
                <c:pt idx="29">
                  <c:v>2463</c:v>
                </c:pt>
                <c:pt idx="30">
                  <c:v>3376</c:v>
                </c:pt>
                <c:pt idx="31">
                  <c:v>2943</c:v>
                </c:pt>
                <c:pt idx="32">
                  <c:v>2485</c:v>
                </c:pt>
                <c:pt idx="33">
                  <c:v>2259</c:v>
                </c:pt>
                <c:pt idx="34">
                  <c:v>3141.5</c:v>
                </c:pt>
                <c:pt idx="35">
                  <c:v>2485</c:v>
                </c:pt>
                <c:pt idx="36">
                  <c:v>3982.5</c:v>
                </c:pt>
                <c:pt idx="37">
                  <c:v>2871</c:v>
                </c:pt>
                <c:pt idx="38">
                  <c:v>3141.5</c:v>
                </c:pt>
                <c:pt idx="39">
                  <c:v>1360</c:v>
                </c:pt>
                <c:pt idx="40">
                  <c:v>2871</c:v>
                </c:pt>
                <c:pt idx="41">
                  <c:v>2030</c:v>
                </c:pt>
                <c:pt idx="42">
                  <c:v>2189</c:v>
                </c:pt>
                <c:pt idx="43">
                  <c:v>1348.5</c:v>
                </c:pt>
                <c:pt idx="44">
                  <c:v>2656</c:v>
                </c:pt>
                <c:pt idx="45">
                  <c:v>877</c:v>
                </c:pt>
                <c:pt idx="46">
                  <c:v>1525</c:v>
                </c:pt>
                <c:pt idx="47">
                  <c:v>2664.5</c:v>
                </c:pt>
                <c:pt idx="48">
                  <c:v>430</c:v>
                </c:pt>
                <c:pt idx="49">
                  <c:v>0</c:v>
                </c:pt>
                <c:pt idx="50">
                  <c:v>0</c:v>
                </c:pt>
                <c:pt idx="51">
                  <c:v>-1536</c:v>
                </c:pt>
                <c:pt idx="52">
                  <c:v>-1346</c:v>
                </c:pt>
                <c:pt idx="53">
                  <c:v>433</c:v>
                </c:pt>
                <c:pt idx="54">
                  <c:v>-1754</c:v>
                </c:pt>
                <c:pt idx="55">
                  <c:v>-1998</c:v>
                </c:pt>
                <c:pt idx="56">
                  <c:v>888</c:v>
                </c:pt>
              </c:numCache>
            </c:numRef>
          </c:xVal>
          <c:yVal>
            <c:numRef>
              <c:f>'A (old)'!$I$21:$I$993</c:f>
              <c:numCache>
                <c:formatCode>General</c:formatCode>
                <c:ptCount val="973"/>
                <c:pt idx="15">
                  <c:v>-1.5997499998775311E-2</c:v>
                </c:pt>
                <c:pt idx="17">
                  <c:v>-1.5297499994630925E-2</c:v>
                </c:pt>
                <c:pt idx="28">
                  <c:v>-1.1205000002519228E-2</c:v>
                </c:pt>
                <c:pt idx="29">
                  <c:v>-1.1205000002519228E-2</c:v>
                </c:pt>
                <c:pt idx="32">
                  <c:v>-1.0275000000547152E-2</c:v>
                </c:pt>
                <c:pt idx="35">
                  <c:v>-9.9750000008498318E-3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0E-45BB-89B1-186CC13BD878}"/>
            </c:ext>
          </c:extLst>
        </c:ser>
        <c:ser>
          <c:idx val="3"/>
          <c:order val="2"/>
          <c:tx>
            <c:strRef>
              <c:f>'A (old)'!$J$20</c:f>
              <c:strCache>
                <c:ptCount val="1"/>
                <c:pt idx="0">
                  <c:v>BBSAG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(old)'!$D$21:$D$33</c:f>
                <c:numCache>
                  <c:formatCode>General</c:formatCode>
                  <c:ptCount val="13"/>
                  <c:pt idx="0">
                    <c:v>2.0000000000000001E-4</c:v>
                  </c:pt>
                  <c:pt idx="4">
                    <c:v>2.9999999999999997E-4</c:v>
                  </c:pt>
                  <c:pt idx="6">
                    <c:v>2.0000000000000001E-4</c:v>
                  </c:pt>
                  <c:pt idx="7">
                    <c:v>2.9999999999999997E-4</c:v>
                  </c:pt>
                  <c:pt idx="9">
                    <c:v>2.0000000000000001E-4</c:v>
                  </c:pt>
                </c:numCache>
              </c:numRef>
            </c:plus>
            <c:minus>
              <c:numRef>
                <c:f>'A (old)'!$D$21:$D$33</c:f>
                <c:numCache>
                  <c:formatCode>General</c:formatCode>
                  <c:ptCount val="13"/>
                  <c:pt idx="0">
                    <c:v>2.0000000000000001E-4</c:v>
                  </c:pt>
                  <c:pt idx="4">
                    <c:v>2.9999999999999997E-4</c:v>
                  </c:pt>
                  <c:pt idx="6">
                    <c:v>2.0000000000000001E-4</c:v>
                  </c:pt>
                  <c:pt idx="7">
                    <c:v>2.9999999999999997E-4</c:v>
                  </c:pt>
                  <c:pt idx="9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3533</c:v>
                </c:pt>
                <c:pt idx="1">
                  <c:v>2840.5</c:v>
                </c:pt>
                <c:pt idx="2">
                  <c:v>-1533.5</c:v>
                </c:pt>
                <c:pt idx="3">
                  <c:v>284.5</c:v>
                </c:pt>
                <c:pt idx="4">
                  <c:v>3549.5</c:v>
                </c:pt>
                <c:pt idx="5">
                  <c:v>-1753.5</c:v>
                </c:pt>
                <c:pt idx="6">
                  <c:v>3751</c:v>
                </c:pt>
                <c:pt idx="7">
                  <c:v>3555</c:v>
                </c:pt>
                <c:pt idx="8">
                  <c:v>-159.5</c:v>
                </c:pt>
                <c:pt idx="9">
                  <c:v>4432</c:v>
                </c:pt>
                <c:pt idx="10">
                  <c:v>-2407.5</c:v>
                </c:pt>
                <c:pt idx="11">
                  <c:v>2409.5</c:v>
                </c:pt>
                <c:pt idx="12">
                  <c:v>2932</c:v>
                </c:pt>
                <c:pt idx="13">
                  <c:v>3809</c:v>
                </c:pt>
                <c:pt idx="14">
                  <c:v>-1995.5</c:v>
                </c:pt>
                <c:pt idx="15">
                  <c:v>2468.5</c:v>
                </c:pt>
                <c:pt idx="16">
                  <c:v>2840.5</c:v>
                </c:pt>
                <c:pt idx="17">
                  <c:v>2468.5</c:v>
                </c:pt>
                <c:pt idx="18">
                  <c:v>2692</c:v>
                </c:pt>
                <c:pt idx="19">
                  <c:v>2912.5</c:v>
                </c:pt>
                <c:pt idx="20">
                  <c:v>2686.5</c:v>
                </c:pt>
                <c:pt idx="21">
                  <c:v>2661.5</c:v>
                </c:pt>
                <c:pt idx="22">
                  <c:v>3147</c:v>
                </c:pt>
                <c:pt idx="23">
                  <c:v>2912.5</c:v>
                </c:pt>
                <c:pt idx="24">
                  <c:v>3147</c:v>
                </c:pt>
                <c:pt idx="25">
                  <c:v>2678</c:v>
                </c:pt>
                <c:pt idx="26">
                  <c:v>3127.5</c:v>
                </c:pt>
                <c:pt idx="27">
                  <c:v>3127.5</c:v>
                </c:pt>
                <c:pt idx="28">
                  <c:v>2463</c:v>
                </c:pt>
                <c:pt idx="29">
                  <c:v>2463</c:v>
                </c:pt>
                <c:pt idx="30">
                  <c:v>3376</c:v>
                </c:pt>
                <c:pt idx="31">
                  <c:v>2943</c:v>
                </c:pt>
                <c:pt idx="32">
                  <c:v>2485</c:v>
                </c:pt>
                <c:pt idx="33">
                  <c:v>2259</c:v>
                </c:pt>
                <c:pt idx="34">
                  <c:v>3141.5</c:v>
                </c:pt>
                <c:pt idx="35">
                  <c:v>2485</c:v>
                </c:pt>
                <c:pt idx="36">
                  <c:v>3982.5</c:v>
                </c:pt>
                <c:pt idx="37">
                  <c:v>2871</c:v>
                </c:pt>
                <c:pt idx="38">
                  <c:v>3141.5</c:v>
                </c:pt>
                <c:pt idx="39">
                  <c:v>1360</c:v>
                </c:pt>
                <c:pt idx="40">
                  <c:v>2871</c:v>
                </c:pt>
                <c:pt idx="41">
                  <c:v>2030</c:v>
                </c:pt>
                <c:pt idx="42">
                  <c:v>2189</c:v>
                </c:pt>
                <c:pt idx="43">
                  <c:v>1348.5</c:v>
                </c:pt>
                <c:pt idx="44">
                  <c:v>2656</c:v>
                </c:pt>
                <c:pt idx="45">
                  <c:v>877</c:v>
                </c:pt>
                <c:pt idx="46">
                  <c:v>1525</c:v>
                </c:pt>
                <c:pt idx="47">
                  <c:v>2664.5</c:v>
                </c:pt>
                <c:pt idx="48">
                  <c:v>430</c:v>
                </c:pt>
                <c:pt idx="49">
                  <c:v>0</c:v>
                </c:pt>
                <c:pt idx="50">
                  <c:v>0</c:v>
                </c:pt>
                <c:pt idx="51">
                  <c:v>-1536</c:v>
                </c:pt>
                <c:pt idx="52">
                  <c:v>-1346</c:v>
                </c:pt>
                <c:pt idx="53">
                  <c:v>433</c:v>
                </c:pt>
                <c:pt idx="54">
                  <c:v>-1754</c:v>
                </c:pt>
                <c:pt idx="55">
                  <c:v>-1998</c:v>
                </c:pt>
                <c:pt idx="56">
                  <c:v>888</c:v>
                </c:pt>
              </c:numCache>
            </c:numRef>
          </c:xVal>
          <c:yVal>
            <c:numRef>
              <c:f>'A (old)'!$J$21:$J$993</c:f>
              <c:numCache>
                <c:formatCode>General</c:formatCode>
                <c:ptCount val="973"/>
                <c:pt idx="18">
                  <c:v>-1.5019999998912681E-2</c:v>
                </c:pt>
                <c:pt idx="21">
                  <c:v>-1.3252500000817236E-2</c:v>
                </c:pt>
                <c:pt idx="33">
                  <c:v>-1.0165000006963965E-2</c:v>
                </c:pt>
                <c:pt idx="41">
                  <c:v>-7.6499999995576218E-3</c:v>
                </c:pt>
                <c:pt idx="43">
                  <c:v>-7.0974999980535358E-3</c:v>
                </c:pt>
                <c:pt idx="53">
                  <c:v>1.6449999966425821E-3</c:v>
                </c:pt>
                <c:pt idx="56">
                  <c:v>5.7200000010197982E-3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B0E-45BB-89B1-186CC13BD878}"/>
            </c:ext>
          </c:extLst>
        </c:ser>
        <c:ser>
          <c:idx val="4"/>
          <c:order val="3"/>
          <c:tx>
            <c:strRef>
              <c:f>'A (old)'!$K$20</c:f>
              <c:strCache>
                <c:ptCount val="1"/>
                <c:pt idx="0">
                  <c:v>IBVS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(old)'!$D$21:$D$93</c:f>
                <c:numCache>
                  <c:formatCode>General</c:formatCode>
                  <c:ptCount val="73"/>
                  <c:pt idx="0">
                    <c:v>2.0000000000000001E-4</c:v>
                  </c:pt>
                  <c:pt idx="4">
                    <c:v>2.9999999999999997E-4</c:v>
                  </c:pt>
                  <c:pt idx="6">
                    <c:v>2.0000000000000001E-4</c:v>
                  </c:pt>
                  <c:pt idx="7">
                    <c:v>2.9999999999999997E-4</c:v>
                  </c:pt>
                  <c:pt idx="9">
                    <c:v>2.0000000000000001E-4</c:v>
                  </c:pt>
                  <c:pt idx="13">
                    <c:v>5.0000000000000001E-4</c:v>
                  </c:pt>
                  <c:pt idx="18">
                    <c:v>4.0000000000000001E-3</c:v>
                  </c:pt>
                  <c:pt idx="21">
                    <c:v>2E-3</c:v>
                  </c:pt>
                  <c:pt idx="30">
                    <c:v>5.0000000000000001E-4</c:v>
                  </c:pt>
                  <c:pt idx="33">
                    <c:v>1.1999999999999999E-3</c:v>
                  </c:pt>
                  <c:pt idx="36">
                    <c:v>0.01</c:v>
                  </c:pt>
                  <c:pt idx="41">
                    <c:v>1E-3</c:v>
                  </c:pt>
                  <c:pt idx="50">
                    <c:v>0</c:v>
                  </c:pt>
                </c:numCache>
              </c:numRef>
            </c:plus>
            <c:minus>
              <c:numRef>
                <c:f>'A (old)'!$D$21:$D$93</c:f>
                <c:numCache>
                  <c:formatCode>General</c:formatCode>
                  <c:ptCount val="73"/>
                  <c:pt idx="0">
                    <c:v>2.0000000000000001E-4</c:v>
                  </c:pt>
                  <c:pt idx="4">
                    <c:v>2.9999999999999997E-4</c:v>
                  </c:pt>
                  <c:pt idx="6">
                    <c:v>2.0000000000000001E-4</c:v>
                  </c:pt>
                  <c:pt idx="7">
                    <c:v>2.9999999999999997E-4</c:v>
                  </c:pt>
                  <c:pt idx="9">
                    <c:v>2.0000000000000001E-4</c:v>
                  </c:pt>
                  <c:pt idx="13">
                    <c:v>5.0000000000000001E-4</c:v>
                  </c:pt>
                  <c:pt idx="18">
                    <c:v>4.0000000000000001E-3</c:v>
                  </c:pt>
                  <c:pt idx="21">
                    <c:v>2E-3</c:v>
                  </c:pt>
                  <c:pt idx="30">
                    <c:v>5.0000000000000001E-4</c:v>
                  </c:pt>
                  <c:pt idx="33">
                    <c:v>1.1999999999999999E-3</c:v>
                  </c:pt>
                  <c:pt idx="36">
                    <c:v>0.01</c:v>
                  </c:pt>
                  <c:pt idx="41">
                    <c:v>1E-3</c:v>
                  </c:pt>
                  <c:pt idx="5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3533</c:v>
                </c:pt>
                <c:pt idx="1">
                  <c:v>2840.5</c:v>
                </c:pt>
                <c:pt idx="2">
                  <c:v>-1533.5</c:v>
                </c:pt>
                <c:pt idx="3">
                  <c:v>284.5</c:v>
                </c:pt>
                <c:pt idx="4">
                  <c:v>3549.5</c:v>
                </c:pt>
                <c:pt idx="5">
                  <c:v>-1753.5</c:v>
                </c:pt>
                <c:pt idx="6">
                  <c:v>3751</c:v>
                </c:pt>
                <c:pt idx="7">
                  <c:v>3555</c:v>
                </c:pt>
                <c:pt idx="8">
                  <c:v>-159.5</c:v>
                </c:pt>
                <c:pt idx="9">
                  <c:v>4432</c:v>
                </c:pt>
                <c:pt idx="10">
                  <c:v>-2407.5</c:v>
                </c:pt>
                <c:pt idx="11">
                  <c:v>2409.5</c:v>
                </c:pt>
                <c:pt idx="12">
                  <c:v>2932</c:v>
                </c:pt>
                <c:pt idx="13">
                  <c:v>3809</c:v>
                </c:pt>
                <c:pt idx="14">
                  <c:v>-1995.5</c:v>
                </c:pt>
                <c:pt idx="15">
                  <c:v>2468.5</c:v>
                </c:pt>
                <c:pt idx="16">
                  <c:v>2840.5</c:v>
                </c:pt>
                <c:pt idx="17">
                  <c:v>2468.5</c:v>
                </c:pt>
                <c:pt idx="18">
                  <c:v>2692</c:v>
                </c:pt>
                <c:pt idx="19">
                  <c:v>2912.5</c:v>
                </c:pt>
                <c:pt idx="20">
                  <c:v>2686.5</c:v>
                </c:pt>
                <c:pt idx="21">
                  <c:v>2661.5</c:v>
                </c:pt>
                <c:pt idx="22">
                  <c:v>3147</c:v>
                </c:pt>
                <c:pt idx="23">
                  <c:v>2912.5</c:v>
                </c:pt>
                <c:pt idx="24">
                  <c:v>3147</c:v>
                </c:pt>
                <c:pt idx="25">
                  <c:v>2678</c:v>
                </c:pt>
                <c:pt idx="26">
                  <c:v>3127.5</c:v>
                </c:pt>
                <c:pt idx="27">
                  <c:v>3127.5</c:v>
                </c:pt>
                <c:pt idx="28">
                  <c:v>2463</c:v>
                </c:pt>
                <c:pt idx="29">
                  <c:v>2463</c:v>
                </c:pt>
                <c:pt idx="30">
                  <c:v>3376</c:v>
                </c:pt>
                <c:pt idx="31">
                  <c:v>2943</c:v>
                </c:pt>
                <c:pt idx="32">
                  <c:v>2485</c:v>
                </c:pt>
                <c:pt idx="33">
                  <c:v>2259</c:v>
                </c:pt>
                <c:pt idx="34">
                  <c:v>3141.5</c:v>
                </c:pt>
                <c:pt idx="35">
                  <c:v>2485</c:v>
                </c:pt>
                <c:pt idx="36">
                  <c:v>3982.5</c:v>
                </c:pt>
                <c:pt idx="37">
                  <c:v>2871</c:v>
                </c:pt>
                <c:pt idx="38">
                  <c:v>3141.5</c:v>
                </c:pt>
                <c:pt idx="39">
                  <c:v>1360</c:v>
                </c:pt>
                <c:pt idx="40">
                  <c:v>2871</c:v>
                </c:pt>
                <c:pt idx="41">
                  <c:v>2030</c:v>
                </c:pt>
                <c:pt idx="42">
                  <c:v>2189</c:v>
                </c:pt>
                <c:pt idx="43">
                  <c:v>1348.5</c:v>
                </c:pt>
                <c:pt idx="44">
                  <c:v>2656</c:v>
                </c:pt>
                <c:pt idx="45">
                  <c:v>877</c:v>
                </c:pt>
                <c:pt idx="46">
                  <c:v>1525</c:v>
                </c:pt>
                <c:pt idx="47">
                  <c:v>2664.5</c:v>
                </c:pt>
                <c:pt idx="48">
                  <c:v>430</c:v>
                </c:pt>
                <c:pt idx="49">
                  <c:v>0</c:v>
                </c:pt>
                <c:pt idx="50">
                  <c:v>0</c:v>
                </c:pt>
                <c:pt idx="51">
                  <c:v>-1536</c:v>
                </c:pt>
                <c:pt idx="52">
                  <c:v>-1346</c:v>
                </c:pt>
                <c:pt idx="53">
                  <c:v>433</c:v>
                </c:pt>
                <c:pt idx="54">
                  <c:v>-1754</c:v>
                </c:pt>
                <c:pt idx="55">
                  <c:v>-1998</c:v>
                </c:pt>
                <c:pt idx="56">
                  <c:v>888</c:v>
                </c:pt>
              </c:numCache>
            </c:numRef>
          </c:xVal>
          <c:yVal>
            <c:numRef>
              <c:f>'A (old)'!$K$21:$K$993</c:f>
              <c:numCache>
                <c:formatCode>General</c:formatCode>
                <c:ptCount val="973"/>
                <c:pt idx="0">
                  <c:v>-2.2855000002891757E-2</c:v>
                </c:pt>
                <c:pt idx="1">
                  <c:v>-2.2517500001413282E-2</c:v>
                </c:pt>
                <c:pt idx="4">
                  <c:v>-1.9732499997189734E-2</c:v>
                </c:pt>
                <c:pt idx="6">
                  <c:v>-1.9485000004351605E-2</c:v>
                </c:pt>
                <c:pt idx="7">
                  <c:v>-1.8525000006775372E-2</c:v>
                </c:pt>
                <c:pt idx="9">
                  <c:v>-1.8420000007608905E-2</c:v>
                </c:pt>
                <c:pt idx="11">
                  <c:v>-1.7532500001834705E-2</c:v>
                </c:pt>
                <c:pt idx="12">
                  <c:v>-1.7119999996793922E-2</c:v>
                </c:pt>
                <c:pt idx="13">
                  <c:v>-1.6515000002982561E-2</c:v>
                </c:pt>
                <c:pt idx="16">
                  <c:v>-1.531750000140164E-2</c:v>
                </c:pt>
                <c:pt idx="19">
                  <c:v>-1.493750000372529E-2</c:v>
                </c:pt>
                <c:pt idx="20">
                  <c:v>-1.4027500001247972E-2</c:v>
                </c:pt>
                <c:pt idx="22">
                  <c:v>-1.3245000001916196E-2</c:v>
                </c:pt>
                <c:pt idx="23">
                  <c:v>-1.2737500001094304E-2</c:v>
                </c:pt>
                <c:pt idx="24">
                  <c:v>-1.2644999995245598E-2</c:v>
                </c:pt>
                <c:pt idx="25">
                  <c:v>-1.2329999997746199E-2</c:v>
                </c:pt>
                <c:pt idx="26">
                  <c:v>-1.1962500000663567E-2</c:v>
                </c:pt>
                <c:pt idx="27">
                  <c:v>-1.1962500000663567E-2</c:v>
                </c:pt>
                <c:pt idx="30">
                  <c:v>-1.1160000001837034E-2</c:v>
                </c:pt>
                <c:pt idx="31">
                  <c:v>-1.0905000002821907E-2</c:v>
                </c:pt>
                <c:pt idx="34">
                  <c:v>-1.0052500001620501E-2</c:v>
                </c:pt>
                <c:pt idx="36">
                  <c:v>-9.8875000039697625E-3</c:v>
                </c:pt>
                <c:pt idx="37">
                  <c:v>-9.4850000023143366E-3</c:v>
                </c:pt>
                <c:pt idx="38">
                  <c:v>-9.0524999977787957E-3</c:v>
                </c:pt>
                <c:pt idx="39">
                  <c:v>-8.3999999988009222E-3</c:v>
                </c:pt>
                <c:pt idx="40">
                  <c:v>-8.3850000009988435E-3</c:v>
                </c:pt>
                <c:pt idx="42">
                  <c:v>-7.3150000025634654E-3</c:v>
                </c:pt>
                <c:pt idx="44">
                  <c:v>-6.5600000016274862E-3</c:v>
                </c:pt>
                <c:pt idx="45">
                  <c:v>-4.4950000010430813E-3</c:v>
                </c:pt>
                <c:pt idx="46">
                  <c:v>-4.4750000015483238E-3</c:v>
                </c:pt>
                <c:pt idx="47">
                  <c:v>-3.8575000071432441E-3</c:v>
                </c:pt>
                <c:pt idx="48">
                  <c:v>-2.0499999955063686E-3</c:v>
                </c:pt>
                <c:pt idx="49">
                  <c:v>-2.0000000004074536E-3</c:v>
                </c:pt>
                <c:pt idx="52">
                  <c:v>1.5099999945960008E-3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B0E-45BB-89B1-186CC13BD878}"/>
            </c:ext>
          </c:extLst>
        </c:ser>
        <c:ser>
          <c:idx val="2"/>
          <c:order val="4"/>
          <c:tx>
            <c:strRef>
              <c:f>'A (old)'!$L$20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(old)'!$D$21:$D$93</c:f>
                <c:numCache>
                  <c:formatCode>General</c:formatCode>
                  <c:ptCount val="73"/>
                  <c:pt idx="0">
                    <c:v>2.0000000000000001E-4</c:v>
                  </c:pt>
                  <c:pt idx="4">
                    <c:v>2.9999999999999997E-4</c:v>
                  </c:pt>
                  <c:pt idx="6">
                    <c:v>2.0000000000000001E-4</c:v>
                  </c:pt>
                  <c:pt idx="7">
                    <c:v>2.9999999999999997E-4</c:v>
                  </c:pt>
                  <c:pt idx="9">
                    <c:v>2.0000000000000001E-4</c:v>
                  </c:pt>
                  <c:pt idx="13">
                    <c:v>5.0000000000000001E-4</c:v>
                  </c:pt>
                  <c:pt idx="18">
                    <c:v>4.0000000000000001E-3</c:v>
                  </c:pt>
                  <c:pt idx="21">
                    <c:v>2E-3</c:v>
                  </c:pt>
                  <c:pt idx="30">
                    <c:v>5.0000000000000001E-4</c:v>
                  </c:pt>
                  <c:pt idx="33">
                    <c:v>1.1999999999999999E-3</c:v>
                  </c:pt>
                  <c:pt idx="36">
                    <c:v>0.01</c:v>
                  </c:pt>
                  <c:pt idx="41">
                    <c:v>1E-3</c:v>
                  </c:pt>
                  <c:pt idx="50">
                    <c:v>0</c:v>
                  </c:pt>
                </c:numCache>
              </c:numRef>
            </c:plus>
            <c:minus>
              <c:numRef>
                <c:f>'A (old)'!$D$21:$D$93</c:f>
                <c:numCache>
                  <c:formatCode>General</c:formatCode>
                  <c:ptCount val="73"/>
                  <c:pt idx="0">
                    <c:v>2.0000000000000001E-4</c:v>
                  </c:pt>
                  <c:pt idx="4">
                    <c:v>2.9999999999999997E-4</c:v>
                  </c:pt>
                  <c:pt idx="6">
                    <c:v>2.0000000000000001E-4</c:v>
                  </c:pt>
                  <c:pt idx="7">
                    <c:v>2.9999999999999997E-4</c:v>
                  </c:pt>
                  <c:pt idx="9">
                    <c:v>2.0000000000000001E-4</c:v>
                  </c:pt>
                  <c:pt idx="13">
                    <c:v>5.0000000000000001E-4</c:v>
                  </c:pt>
                  <c:pt idx="18">
                    <c:v>4.0000000000000001E-3</c:v>
                  </c:pt>
                  <c:pt idx="21">
                    <c:v>2E-3</c:v>
                  </c:pt>
                  <c:pt idx="30">
                    <c:v>5.0000000000000001E-4</c:v>
                  </c:pt>
                  <c:pt idx="33">
                    <c:v>1.1999999999999999E-3</c:v>
                  </c:pt>
                  <c:pt idx="36">
                    <c:v>0.01</c:v>
                  </c:pt>
                  <c:pt idx="41">
                    <c:v>1E-3</c:v>
                  </c:pt>
                  <c:pt idx="5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3533</c:v>
                </c:pt>
                <c:pt idx="1">
                  <c:v>2840.5</c:v>
                </c:pt>
                <c:pt idx="2">
                  <c:v>-1533.5</c:v>
                </c:pt>
                <c:pt idx="3">
                  <c:v>284.5</c:v>
                </c:pt>
                <c:pt idx="4">
                  <c:v>3549.5</c:v>
                </c:pt>
                <c:pt idx="5">
                  <c:v>-1753.5</c:v>
                </c:pt>
                <c:pt idx="6">
                  <c:v>3751</c:v>
                </c:pt>
                <c:pt idx="7">
                  <c:v>3555</c:v>
                </c:pt>
                <c:pt idx="8">
                  <c:v>-159.5</c:v>
                </c:pt>
                <c:pt idx="9">
                  <c:v>4432</c:v>
                </c:pt>
                <c:pt idx="10">
                  <c:v>-2407.5</c:v>
                </c:pt>
                <c:pt idx="11">
                  <c:v>2409.5</c:v>
                </c:pt>
                <c:pt idx="12">
                  <c:v>2932</c:v>
                </c:pt>
                <c:pt idx="13">
                  <c:v>3809</c:v>
                </c:pt>
                <c:pt idx="14">
                  <c:v>-1995.5</c:v>
                </c:pt>
                <c:pt idx="15">
                  <c:v>2468.5</c:v>
                </c:pt>
                <c:pt idx="16">
                  <c:v>2840.5</c:v>
                </c:pt>
                <c:pt idx="17">
                  <c:v>2468.5</c:v>
                </c:pt>
                <c:pt idx="18">
                  <c:v>2692</c:v>
                </c:pt>
                <c:pt idx="19">
                  <c:v>2912.5</c:v>
                </c:pt>
                <c:pt idx="20">
                  <c:v>2686.5</c:v>
                </c:pt>
                <c:pt idx="21">
                  <c:v>2661.5</c:v>
                </c:pt>
                <c:pt idx="22">
                  <c:v>3147</c:v>
                </c:pt>
                <c:pt idx="23">
                  <c:v>2912.5</c:v>
                </c:pt>
                <c:pt idx="24">
                  <c:v>3147</c:v>
                </c:pt>
                <c:pt idx="25">
                  <c:v>2678</c:v>
                </c:pt>
                <c:pt idx="26">
                  <c:v>3127.5</c:v>
                </c:pt>
                <c:pt idx="27">
                  <c:v>3127.5</c:v>
                </c:pt>
                <c:pt idx="28">
                  <c:v>2463</c:v>
                </c:pt>
                <c:pt idx="29">
                  <c:v>2463</c:v>
                </c:pt>
                <c:pt idx="30">
                  <c:v>3376</c:v>
                </c:pt>
                <c:pt idx="31">
                  <c:v>2943</c:v>
                </c:pt>
                <c:pt idx="32">
                  <c:v>2485</c:v>
                </c:pt>
                <c:pt idx="33">
                  <c:v>2259</c:v>
                </c:pt>
                <c:pt idx="34">
                  <c:v>3141.5</c:v>
                </c:pt>
                <c:pt idx="35">
                  <c:v>2485</c:v>
                </c:pt>
                <c:pt idx="36">
                  <c:v>3982.5</c:v>
                </c:pt>
                <c:pt idx="37">
                  <c:v>2871</c:v>
                </c:pt>
                <c:pt idx="38">
                  <c:v>3141.5</c:v>
                </c:pt>
                <c:pt idx="39">
                  <c:v>1360</c:v>
                </c:pt>
                <c:pt idx="40">
                  <c:v>2871</c:v>
                </c:pt>
                <c:pt idx="41">
                  <c:v>2030</c:v>
                </c:pt>
                <c:pt idx="42">
                  <c:v>2189</c:v>
                </c:pt>
                <c:pt idx="43">
                  <c:v>1348.5</c:v>
                </c:pt>
                <c:pt idx="44">
                  <c:v>2656</c:v>
                </c:pt>
                <c:pt idx="45">
                  <c:v>877</c:v>
                </c:pt>
                <c:pt idx="46">
                  <c:v>1525</c:v>
                </c:pt>
                <c:pt idx="47">
                  <c:v>2664.5</c:v>
                </c:pt>
                <c:pt idx="48">
                  <c:v>430</c:v>
                </c:pt>
                <c:pt idx="49">
                  <c:v>0</c:v>
                </c:pt>
                <c:pt idx="50">
                  <c:v>0</c:v>
                </c:pt>
                <c:pt idx="51">
                  <c:v>-1536</c:v>
                </c:pt>
                <c:pt idx="52">
                  <c:v>-1346</c:v>
                </c:pt>
                <c:pt idx="53">
                  <c:v>433</c:v>
                </c:pt>
                <c:pt idx="54">
                  <c:v>-1754</c:v>
                </c:pt>
                <c:pt idx="55">
                  <c:v>-1998</c:v>
                </c:pt>
                <c:pt idx="56">
                  <c:v>888</c:v>
                </c:pt>
              </c:numCache>
            </c:numRef>
          </c:xVal>
          <c:yVal>
            <c:numRef>
              <c:f>'A (old)'!$L$21:$L$993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B0E-45BB-89B1-186CC13BD878}"/>
            </c:ext>
          </c:extLst>
        </c:ser>
        <c:ser>
          <c:idx val="5"/>
          <c:order val="5"/>
          <c:tx>
            <c:strRef>
              <c:f>'A (old)'!$M$20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(old)'!$D$21:$D$93</c:f>
                <c:numCache>
                  <c:formatCode>General</c:formatCode>
                  <c:ptCount val="73"/>
                  <c:pt idx="0">
                    <c:v>2.0000000000000001E-4</c:v>
                  </c:pt>
                  <c:pt idx="4">
                    <c:v>2.9999999999999997E-4</c:v>
                  </c:pt>
                  <c:pt idx="6">
                    <c:v>2.0000000000000001E-4</c:v>
                  </c:pt>
                  <c:pt idx="7">
                    <c:v>2.9999999999999997E-4</c:v>
                  </c:pt>
                  <c:pt idx="9">
                    <c:v>2.0000000000000001E-4</c:v>
                  </c:pt>
                  <c:pt idx="13">
                    <c:v>5.0000000000000001E-4</c:v>
                  </c:pt>
                  <c:pt idx="18">
                    <c:v>4.0000000000000001E-3</c:v>
                  </c:pt>
                  <c:pt idx="21">
                    <c:v>2E-3</c:v>
                  </c:pt>
                  <c:pt idx="30">
                    <c:v>5.0000000000000001E-4</c:v>
                  </c:pt>
                  <c:pt idx="33">
                    <c:v>1.1999999999999999E-3</c:v>
                  </c:pt>
                  <c:pt idx="36">
                    <c:v>0.01</c:v>
                  </c:pt>
                  <c:pt idx="41">
                    <c:v>1E-3</c:v>
                  </c:pt>
                  <c:pt idx="50">
                    <c:v>0</c:v>
                  </c:pt>
                </c:numCache>
              </c:numRef>
            </c:plus>
            <c:minus>
              <c:numRef>
                <c:f>'A (old)'!$D$21:$D$93</c:f>
                <c:numCache>
                  <c:formatCode>General</c:formatCode>
                  <c:ptCount val="73"/>
                  <c:pt idx="0">
                    <c:v>2.0000000000000001E-4</c:v>
                  </c:pt>
                  <c:pt idx="4">
                    <c:v>2.9999999999999997E-4</c:v>
                  </c:pt>
                  <c:pt idx="6">
                    <c:v>2.0000000000000001E-4</c:v>
                  </c:pt>
                  <c:pt idx="7">
                    <c:v>2.9999999999999997E-4</c:v>
                  </c:pt>
                  <c:pt idx="9">
                    <c:v>2.0000000000000001E-4</c:v>
                  </c:pt>
                  <c:pt idx="13">
                    <c:v>5.0000000000000001E-4</c:v>
                  </c:pt>
                  <c:pt idx="18">
                    <c:v>4.0000000000000001E-3</c:v>
                  </c:pt>
                  <c:pt idx="21">
                    <c:v>2E-3</c:v>
                  </c:pt>
                  <c:pt idx="30">
                    <c:v>5.0000000000000001E-4</c:v>
                  </c:pt>
                  <c:pt idx="33">
                    <c:v>1.1999999999999999E-3</c:v>
                  </c:pt>
                  <c:pt idx="36">
                    <c:v>0.01</c:v>
                  </c:pt>
                  <c:pt idx="41">
                    <c:v>1E-3</c:v>
                  </c:pt>
                  <c:pt idx="5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3533</c:v>
                </c:pt>
                <c:pt idx="1">
                  <c:v>2840.5</c:v>
                </c:pt>
                <c:pt idx="2">
                  <c:v>-1533.5</c:v>
                </c:pt>
                <c:pt idx="3">
                  <c:v>284.5</c:v>
                </c:pt>
                <c:pt idx="4">
                  <c:v>3549.5</c:v>
                </c:pt>
                <c:pt idx="5">
                  <c:v>-1753.5</c:v>
                </c:pt>
                <c:pt idx="6">
                  <c:v>3751</c:v>
                </c:pt>
                <c:pt idx="7">
                  <c:v>3555</c:v>
                </c:pt>
                <c:pt idx="8">
                  <c:v>-159.5</c:v>
                </c:pt>
                <c:pt idx="9">
                  <c:v>4432</c:v>
                </c:pt>
                <c:pt idx="10">
                  <c:v>-2407.5</c:v>
                </c:pt>
                <c:pt idx="11">
                  <c:v>2409.5</c:v>
                </c:pt>
                <c:pt idx="12">
                  <c:v>2932</c:v>
                </c:pt>
                <c:pt idx="13">
                  <c:v>3809</c:v>
                </c:pt>
                <c:pt idx="14">
                  <c:v>-1995.5</c:v>
                </c:pt>
                <c:pt idx="15">
                  <c:v>2468.5</c:v>
                </c:pt>
                <c:pt idx="16">
                  <c:v>2840.5</c:v>
                </c:pt>
                <c:pt idx="17">
                  <c:v>2468.5</c:v>
                </c:pt>
                <c:pt idx="18">
                  <c:v>2692</c:v>
                </c:pt>
                <c:pt idx="19">
                  <c:v>2912.5</c:v>
                </c:pt>
                <c:pt idx="20">
                  <c:v>2686.5</c:v>
                </c:pt>
                <c:pt idx="21">
                  <c:v>2661.5</c:v>
                </c:pt>
                <c:pt idx="22">
                  <c:v>3147</c:v>
                </c:pt>
                <c:pt idx="23">
                  <c:v>2912.5</c:v>
                </c:pt>
                <c:pt idx="24">
                  <c:v>3147</c:v>
                </c:pt>
                <c:pt idx="25">
                  <c:v>2678</c:v>
                </c:pt>
                <c:pt idx="26">
                  <c:v>3127.5</c:v>
                </c:pt>
                <c:pt idx="27">
                  <c:v>3127.5</c:v>
                </c:pt>
                <c:pt idx="28">
                  <c:v>2463</c:v>
                </c:pt>
                <c:pt idx="29">
                  <c:v>2463</c:v>
                </c:pt>
                <c:pt idx="30">
                  <c:v>3376</c:v>
                </c:pt>
                <c:pt idx="31">
                  <c:v>2943</c:v>
                </c:pt>
                <c:pt idx="32">
                  <c:v>2485</c:v>
                </c:pt>
                <c:pt idx="33">
                  <c:v>2259</c:v>
                </c:pt>
                <c:pt idx="34">
                  <c:v>3141.5</c:v>
                </c:pt>
                <c:pt idx="35">
                  <c:v>2485</c:v>
                </c:pt>
                <c:pt idx="36">
                  <c:v>3982.5</c:v>
                </c:pt>
                <c:pt idx="37">
                  <c:v>2871</c:v>
                </c:pt>
                <c:pt idx="38">
                  <c:v>3141.5</c:v>
                </c:pt>
                <c:pt idx="39">
                  <c:v>1360</c:v>
                </c:pt>
                <c:pt idx="40">
                  <c:v>2871</c:v>
                </c:pt>
                <c:pt idx="41">
                  <c:v>2030</c:v>
                </c:pt>
                <c:pt idx="42">
                  <c:v>2189</c:v>
                </c:pt>
                <c:pt idx="43">
                  <c:v>1348.5</c:v>
                </c:pt>
                <c:pt idx="44">
                  <c:v>2656</c:v>
                </c:pt>
                <c:pt idx="45">
                  <c:v>877</c:v>
                </c:pt>
                <c:pt idx="46">
                  <c:v>1525</c:v>
                </c:pt>
                <c:pt idx="47">
                  <c:v>2664.5</c:v>
                </c:pt>
                <c:pt idx="48">
                  <c:v>430</c:v>
                </c:pt>
                <c:pt idx="49">
                  <c:v>0</c:v>
                </c:pt>
                <c:pt idx="50">
                  <c:v>0</c:v>
                </c:pt>
                <c:pt idx="51">
                  <c:v>-1536</c:v>
                </c:pt>
                <c:pt idx="52">
                  <c:v>-1346</c:v>
                </c:pt>
                <c:pt idx="53">
                  <c:v>433</c:v>
                </c:pt>
                <c:pt idx="54">
                  <c:v>-1754</c:v>
                </c:pt>
                <c:pt idx="55">
                  <c:v>-1998</c:v>
                </c:pt>
                <c:pt idx="56">
                  <c:v>888</c:v>
                </c:pt>
              </c:numCache>
            </c:numRef>
          </c:xVal>
          <c:yVal>
            <c:numRef>
              <c:f>'A (old)'!$M$21:$M$993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B0E-45BB-89B1-186CC13BD878}"/>
            </c:ext>
          </c:extLst>
        </c:ser>
        <c:ser>
          <c:idx val="6"/>
          <c:order val="6"/>
          <c:tx>
            <c:strRef>
              <c:f>'A (old)'!$N$20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(old)'!$D$21:$D$93</c:f>
                <c:numCache>
                  <c:formatCode>General</c:formatCode>
                  <c:ptCount val="73"/>
                  <c:pt idx="0">
                    <c:v>2.0000000000000001E-4</c:v>
                  </c:pt>
                  <c:pt idx="4">
                    <c:v>2.9999999999999997E-4</c:v>
                  </c:pt>
                  <c:pt idx="6">
                    <c:v>2.0000000000000001E-4</c:v>
                  </c:pt>
                  <c:pt idx="7">
                    <c:v>2.9999999999999997E-4</c:v>
                  </c:pt>
                  <c:pt idx="9">
                    <c:v>2.0000000000000001E-4</c:v>
                  </c:pt>
                  <c:pt idx="13">
                    <c:v>5.0000000000000001E-4</c:v>
                  </c:pt>
                  <c:pt idx="18">
                    <c:v>4.0000000000000001E-3</c:v>
                  </c:pt>
                  <c:pt idx="21">
                    <c:v>2E-3</c:v>
                  </c:pt>
                  <c:pt idx="30">
                    <c:v>5.0000000000000001E-4</c:v>
                  </c:pt>
                  <c:pt idx="33">
                    <c:v>1.1999999999999999E-3</c:v>
                  </c:pt>
                  <c:pt idx="36">
                    <c:v>0.01</c:v>
                  </c:pt>
                  <c:pt idx="41">
                    <c:v>1E-3</c:v>
                  </c:pt>
                  <c:pt idx="50">
                    <c:v>0</c:v>
                  </c:pt>
                </c:numCache>
              </c:numRef>
            </c:plus>
            <c:minus>
              <c:numRef>
                <c:f>'A (old)'!$D$21:$D$93</c:f>
                <c:numCache>
                  <c:formatCode>General</c:formatCode>
                  <c:ptCount val="73"/>
                  <c:pt idx="0">
                    <c:v>2.0000000000000001E-4</c:v>
                  </c:pt>
                  <c:pt idx="4">
                    <c:v>2.9999999999999997E-4</c:v>
                  </c:pt>
                  <c:pt idx="6">
                    <c:v>2.0000000000000001E-4</c:v>
                  </c:pt>
                  <c:pt idx="7">
                    <c:v>2.9999999999999997E-4</c:v>
                  </c:pt>
                  <c:pt idx="9">
                    <c:v>2.0000000000000001E-4</c:v>
                  </c:pt>
                  <c:pt idx="13">
                    <c:v>5.0000000000000001E-4</c:v>
                  </c:pt>
                  <c:pt idx="18">
                    <c:v>4.0000000000000001E-3</c:v>
                  </c:pt>
                  <c:pt idx="21">
                    <c:v>2E-3</c:v>
                  </c:pt>
                  <c:pt idx="30">
                    <c:v>5.0000000000000001E-4</c:v>
                  </c:pt>
                  <c:pt idx="33">
                    <c:v>1.1999999999999999E-3</c:v>
                  </c:pt>
                  <c:pt idx="36">
                    <c:v>0.01</c:v>
                  </c:pt>
                  <c:pt idx="41">
                    <c:v>1E-3</c:v>
                  </c:pt>
                  <c:pt idx="5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3533</c:v>
                </c:pt>
                <c:pt idx="1">
                  <c:v>2840.5</c:v>
                </c:pt>
                <c:pt idx="2">
                  <c:v>-1533.5</c:v>
                </c:pt>
                <c:pt idx="3">
                  <c:v>284.5</c:v>
                </c:pt>
                <c:pt idx="4">
                  <c:v>3549.5</c:v>
                </c:pt>
                <c:pt idx="5">
                  <c:v>-1753.5</c:v>
                </c:pt>
                <c:pt idx="6">
                  <c:v>3751</c:v>
                </c:pt>
                <c:pt idx="7">
                  <c:v>3555</c:v>
                </c:pt>
                <c:pt idx="8">
                  <c:v>-159.5</c:v>
                </c:pt>
                <c:pt idx="9">
                  <c:v>4432</c:v>
                </c:pt>
                <c:pt idx="10">
                  <c:v>-2407.5</c:v>
                </c:pt>
                <c:pt idx="11">
                  <c:v>2409.5</c:v>
                </c:pt>
                <c:pt idx="12">
                  <c:v>2932</c:v>
                </c:pt>
                <c:pt idx="13">
                  <c:v>3809</c:v>
                </c:pt>
                <c:pt idx="14">
                  <c:v>-1995.5</c:v>
                </c:pt>
                <c:pt idx="15">
                  <c:v>2468.5</c:v>
                </c:pt>
                <c:pt idx="16">
                  <c:v>2840.5</c:v>
                </c:pt>
                <c:pt idx="17">
                  <c:v>2468.5</c:v>
                </c:pt>
                <c:pt idx="18">
                  <c:v>2692</c:v>
                </c:pt>
                <c:pt idx="19">
                  <c:v>2912.5</c:v>
                </c:pt>
                <c:pt idx="20">
                  <c:v>2686.5</c:v>
                </c:pt>
                <c:pt idx="21">
                  <c:v>2661.5</c:v>
                </c:pt>
                <c:pt idx="22">
                  <c:v>3147</c:v>
                </c:pt>
                <c:pt idx="23">
                  <c:v>2912.5</c:v>
                </c:pt>
                <c:pt idx="24">
                  <c:v>3147</c:v>
                </c:pt>
                <c:pt idx="25">
                  <c:v>2678</c:v>
                </c:pt>
                <c:pt idx="26">
                  <c:v>3127.5</c:v>
                </c:pt>
                <c:pt idx="27">
                  <c:v>3127.5</c:v>
                </c:pt>
                <c:pt idx="28">
                  <c:v>2463</c:v>
                </c:pt>
                <c:pt idx="29">
                  <c:v>2463</c:v>
                </c:pt>
                <c:pt idx="30">
                  <c:v>3376</c:v>
                </c:pt>
                <c:pt idx="31">
                  <c:v>2943</c:v>
                </c:pt>
                <c:pt idx="32">
                  <c:v>2485</c:v>
                </c:pt>
                <c:pt idx="33">
                  <c:v>2259</c:v>
                </c:pt>
                <c:pt idx="34">
                  <c:v>3141.5</c:v>
                </c:pt>
                <c:pt idx="35">
                  <c:v>2485</c:v>
                </c:pt>
                <c:pt idx="36">
                  <c:v>3982.5</c:v>
                </c:pt>
                <c:pt idx="37">
                  <c:v>2871</c:v>
                </c:pt>
                <c:pt idx="38">
                  <c:v>3141.5</c:v>
                </c:pt>
                <c:pt idx="39">
                  <c:v>1360</c:v>
                </c:pt>
                <c:pt idx="40">
                  <c:v>2871</c:v>
                </c:pt>
                <c:pt idx="41">
                  <c:v>2030</c:v>
                </c:pt>
                <c:pt idx="42">
                  <c:v>2189</c:v>
                </c:pt>
                <c:pt idx="43">
                  <c:v>1348.5</c:v>
                </c:pt>
                <c:pt idx="44">
                  <c:v>2656</c:v>
                </c:pt>
                <c:pt idx="45">
                  <c:v>877</c:v>
                </c:pt>
                <c:pt idx="46">
                  <c:v>1525</c:v>
                </c:pt>
                <c:pt idx="47">
                  <c:v>2664.5</c:v>
                </c:pt>
                <c:pt idx="48">
                  <c:v>430</c:v>
                </c:pt>
                <c:pt idx="49">
                  <c:v>0</c:v>
                </c:pt>
                <c:pt idx="50">
                  <c:v>0</c:v>
                </c:pt>
                <c:pt idx="51">
                  <c:v>-1536</c:v>
                </c:pt>
                <c:pt idx="52">
                  <c:v>-1346</c:v>
                </c:pt>
                <c:pt idx="53">
                  <c:v>433</c:v>
                </c:pt>
                <c:pt idx="54">
                  <c:v>-1754</c:v>
                </c:pt>
                <c:pt idx="55">
                  <c:v>-1998</c:v>
                </c:pt>
                <c:pt idx="56">
                  <c:v>888</c:v>
                </c:pt>
              </c:numCache>
            </c:numRef>
          </c:xVal>
          <c:yVal>
            <c:numRef>
              <c:f>'A (old)'!$N$21:$N$993</c:f>
              <c:numCache>
                <c:formatCode>General</c:formatCode>
                <c:ptCount val="973"/>
                <c:pt idx="2">
                  <c:v>-2.1627499998430721E-2</c:v>
                </c:pt>
                <c:pt idx="3">
                  <c:v>-2.1157500006665941E-2</c:v>
                </c:pt>
                <c:pt idx="5">
                  <c:v>-1.952750000054948E-2</c:v>
                </c:pt>
                <c:pt idx="8">
                  <c:v>-1.8517500000598375E-2</c:v>
                </c:pt>
                <c:pt idx="10">
                  <c:v>-1.8237500000395812E-2</c:v>
                </c:pt>
                <c:pt idx="14">
                  <c:v>-1.6257499999483116E-2</c:v>
                </c:pt>
                <c:pt idx="51">
                  <c:v>8.6000000010244548E-4</c:v>
                </c:pt>
                <c:pt idx="54">
                  <c:v>2.0899999944958836E-3</c:v>
                </c:pt>
                <c:pt idx="55">
                  <c:v>2.1300000007613562E-3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B0E-45BB-89B1-186CC13BD878}"/>
            </c:ext>
          </c:extLst>
        </c:ser>
        <c:ser>
          <c:idx val="7"/>
          <c:order val="7"/>
          <c:tx>
            <c:strRef>
              <c:f>'A (old)'!$O$20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(old)'!$F$21:$F$993</c:f>
              <c:numCache>
                <c:formatCode>General</c:formatCode>
                <c:ptCount val="973"/>
                <c:pt idx="0">
                  <c:v>3533</c:v>
                </c:pt>
                <c:pt idx="1">
                  <c:v>2840.5</c:v>
                </c:pt>
                <c:pt idx="2">
                  <c:v>-1533.5</c:v>
                </c:pt>
                <c:pt idx="3">
                  <c:v>284.5</c:v>
                </c:pt>
                <c:pt idx="4">
                  <c:v>3549.5</c:v>
                </c:pt>
                <c:pt idx="5">
                  <c:v>-1753.5</c:v>
                </c:pt>
                <c:pt idx="6">
                  <c:v>3751</c:v>
                </c:pt>
                <c:pt idx="7">
                  <c:v>3555</c:v>
                </c:pt>
                <c:pt idx="8">
                  <c:v>-159.5</c:v>
                </c:pt>
                <c:pt idx="9">
                  <c:v>4432</c:v>
                </c:pt>
                <c:pt idx="10">
                  <c:v>-2407.5</c:v>
                </c:pt>
                <c:pt idx="11">
                  <c:v>2409.5</c:v>
                </c:pt>
                <c:pt idx="12">
                  <c:v>2932</c:v>
                </c:pt>
                <c:pt idx="13">
                  <c:v>3809</c:v>
                </c:pt>
                <c:pt idx="14">
                  <c:v>-1995.5</c:v>
                </c:pt>
                <c:pt idx="15">
                  <c:v>2468.5</c:v>
                </c:pt>
                <c:pt idx="16">
                  <c:v>2840.5</c:v>
                </c:pt>
                <c:pt idx="17">
                  <c:v>2468.5</c:v>
                </c:pt>
                <c:pt idx="18">
                  <c:v>2692</c:v>
                </c:pt>
                <c:pt idx="19">
                  <c:v>2912.5</c:v>
                </c:pt>
                <c:pt idx="20">
                  <c:v>2686.5</c:v>
                </c:pt>
                <c:pt idx="21">
                  <c:v>2661.5</c:v>
                </c:pt>
                <c:pt idx="22">
                  <c:v>3147</c:v>
                </c:pt>
                <c:pt idx="23">
                  <c:v>2912.5</c:v>
                </c:pt>
                <c:pt idx="24">
                  <c:v>3147</c:v>
                </c:pt>
                <c:pt idx="25">
                  <c:v>2678</c:v>
                </c:pt>
                <c:pt idx="26">
                  <c:v>3127.5</c:v>
                </c:pt>
                <c:pt idx="27">
                  <c:v>3127.5</c:v>
                </c:pt>
                <c:pt idx="28">
                  <c:v>2463</c:v>
                </c:pt>
                <c:pt idx="29">
                  <c:v>2463</c:v>
                </c:pt>
                <c:pt idx="30">
                  <c:v>3376</c:v>
                </c:pt>
                <c:pt idx="31">
                  <c:v>2943</c:v>
                </c:pt>
                <c:pt idx="32">
                  <c:v>2485</c:v>
                </c:pt>
                <c:pt idx="33">
                  <c:v>2259</c:v>
                </c:pt>
                <c:pt idx="34">
                  <c:v>3141.5</c:v>
                </c:pt>
                <c:pt idx="35">
                  <c:v>2485</c:v>
                </c:pt>
                <c:pt idx="36">
                  <c:v>3982.5</c:v>
                </c:pt>
                <c:pt idx="37">
                  <c:v>2871</c:v>
                </c:pt>
                <c:pt idx="38">
                  <c:v>3141.5</c:v>
                </c:pt>
                <c:pt idx="39">
                  <c:v>1360</c:v>
                </c:pt>
                <c:pt idx="40">
                  <c:v>2871</c:v>
                </c:pt>
                <c:pt idx="41">
                  <c:v>2030</c:v>
                </c:pt>
                <c:pt idx="42">
                  <c:v>2189</c:v>
                </c:pt>
                <c:pt idx="43">
                  <c:v>1348.5</c:v>
                </c:pt>
                <c:pt idx="44">
                  <c:v>2656</c:v>
                </c:pt>
                <c:pt idx="45">
                  <c:v>877</c:v>
                </c:pt>
                <c:pt idx="46">
                  <c:v>1525</c:v>
                </c:pt>
                <c:pt idx="47">
                  <c:v>2664.5</c:v>
                </c:pt>
                <c:pt idx="48">
                  <c:v>430</c:v>
                </c:pt>
                <c:pt idx="49">
                  <c:v>0</c:v>
                </c:pt>
                <c:pt idx="50">
                  <c:v>0</c:v>
                </c:pt>
                <c:pt idx="51">
                  <c:v>-1536</c:v>
                </c:pt>
                <c:pt idx="52">
                  <c:v>-1346</c:v>
                </c:pt>
                <c:pt idx="53">
                  <c:v>433</c:v>
                </c:pt>
                <c:pt idx="54">
                  <c:v>-1754</c:v>
                </c:pt>
                <c:pt idx="55">
                  <c:v>-1998</c:v>
                </c:pt>
                <c:pt idx="56">
                  <c:v>888</c:v>
                </c:pt>
              </c:numCache>
            </c:numRef>
          </c:xVal>
          <c:yVal>
            <c:numRef>
              <c:f>'A (old)'!$O$21:$O$993</c:f>
              <c:numCache>
                <c:formatCode>General</c:formatCode>
                <c:ptCount val="973"/>
                <c:pt idx="0">
                  <c:v>-1.3362011658829671E-2</c:v>
                </c:pt>
                <c:pt idx="1">
                  <c:v>-1.2411398243524649E-2</c:v>
                </c:pt>
                <c:pt idx="2">
                  <c:v>-6.4070905488760321E-3</c:v>
                </c:pt>
                <c:pt idx="3">
                  <c:v>-8.9027081503554994E-3</c:v>
                </c:pt>
                <c:pt idx="4">
                  <c:v>-1.3384661653562571E-2</c:v>
                </c:pt>
                <c:pt idx="5">
                  <c:v>-6.1050906191040394E-3</c:v>
                </c:pt>
                <c:pt idx="6">
                  <c:v>-1.3661266134694646E-2</c:v>
                </c:pt>
                <c:pt idx="7">
                  <c:v>-1.339221165180687E-2</c:v>
                </c:pt>
                <c:pt idx="8">
                  <c:v>-8.2932173829974778E-3</c:v>
                </c:pt>
                <c:pt idx="9">
                  <c:v>-1.4596093190034314E-2</c:v>
                </c:pt>
                <c:pt idx="10">
                  <c:v>-5.2073271915091162E-3</c:v>
                </c:pt>
                <c:pt idx="11">
                  <c:v>-1.1819752926562246E-2</c:v>
                </c:pt>
                <c:pt idx="12">
                  <c:v>-1.2537002759770727E-2</c:v>
                </c:pt>
                <c:pt idx="13">
                  <c:v>-1.3740884297998171E-2</c:v>
                </c:pt>
                <c:pt idx="14">
                  <c:v>-5.7728906963548481E-3</c:v>
                </c:pt>
                <c:pt idx="15">
                  <c:v>-1.1900743816819281E-2</c:v>
                </c:pt>
                <c:pt idx="16">
                  <c:v>-1.2411398243524649E-2</c:v>
                </c:pt>
                <c:pt idx="17">
                  <c:v>-1.1900743816819281E-2</c:v>
                </c:pt>
                <c:pt idx="18">
                  <c:v>-1.2207548290928554E-2</c:v>
                </c:pt>
                <c:pt idx="19">
                  <c:v>-1.2510234584177302E-2</c:v>
                </c:pt>
                <c:pt idx="20">
                  <c:v>-1.2199998292684255E-2</c:v>
                </c:pt>
                <c:pt idx="21">
                  <c:v>-1.2165680118846528E-2</c:v>
                </c:pt>
                <c:pt idx="22">
                  <c:v>-1.2832139054775175E-2</c:v>
                </c:pt>
                <c:pt idx="23">
                  <c:v>-1.2510234584177302E-2</c:v>
                </c:pt>
                <c:pt idx="24">
                  <c:v>-1.2832139054775175E-2</c:v>
                </c:pt>
                <c:pt idx="25">
                  <c:v>-1.2188330113579428E-2</c:v>
                </c:pt>
                <c:pt idx="26">
                  <c:v>-1.2805370879181748E-2</c:v>
                </c:pt>
                <c:pt idx="27">
                  <c:v>-1.2805370879181748E-2</c:v>
                </c:pt>
                <c:pt idx="28">
                  <c:v>-1.189319381857498E-2</c:v>
                </c:pt>
                <c:pt idx="29">
                  <c:v>-1.189319381857498E-2</c:v>
                </c:pt>
                <c:pt idx="30">
                  <c:v>-1.3146493527128749E-2</c:v>
                </c:pt>
                <c:pt idx="31">
                  <c:v>-1.2552102756259328E-2</c:v>
                </c:pt>
                <c:pt idx="32">
                  <c:v>-1.1923393811552179E-2</c:v>
                </c:pt>
                <c:pt idx="33">
                  <c:v>-1.1613157520059132E-2</c:v>
                </c:pt>
                <c:pt idx="34">
                  <c:v>-1.2824589056530875E-2</c:v>
                </c:pt>
                <c:pt idx="35">
                  <c:v>-1.1923393811552179E-2</c:v>
                </c:pt>
                <c:pt idx="36">
                  <c:v>-1.3979052424431992E-2</c:v>
                </c:pt>
                <c:pt idx="37">
                  <c:v>-1.2453266415606675E-2</c:v>
                </c:pt>
                <c:pt idx="38">
                  <c:v>-1.2824589056530875E-2</c:v>
                </c:pt>
                <c:pt idx="39">
                  <c:v>-1.0379075988854489E-2</c:v>
                </c:pt>
                <c:pt idx="40">
                  <c:v>-1.2453266415606675E-2</c:v>
                </c:pt>
                <c:pt idx="41">
                  <c:v>-1.1298803047705558E-2</c:v>
                </c:pt>
                <c:pt idx="42">
                  <c:v>-1.1517066633313498E-2</c:v>
                </c:pt>
                <c:pt idx="43">
                  <c:v>-1.0363289628889136E-2</c:v>
                </c:pt>
                <c:pt idx="44">
                  <c:v>-1.2158130120602227E-2</c:v>
                </c:pt>
                <c:pt idx="45">
                  <c:v>-9.7160488703096157E-3</c:v>
                </c:pt>
                <c:pt idx="46">
                  <c:v>-1.0605575936183484E-2</c:v>
                </c:pt>
                <c:pt idx="47">
                  <c:v>-1.2169798299707055E-2</c:v>
                </c:pt>
                <c:pt idx="48">
                  <c:v>-9.1024399220910671E-3</c:v>
                </c:pt>
                <c:pt idx="49">
                  <c:v>-8.5121673320821718E-3</c:v>
                </c:pt>
                <c:pt idx="50">
                  <c:v>-8.5121673320821718E-3</c:v>
                </c:pt>
                <c:pt idx="51">
                  <c:v>-6.4036587314922596E-3</c:v>
                </c:pt>
                <c:pt idx="52">
                  <c:v>-6.6644768526589807E-3</c:v>
                </c:pt>
                <c:pt idx="53">
                  <c:v>-9.1065581029515941E-3</c:v>
                </c:pt>
                <c:pt idx="54">
                  <c:v>-6.1044042556272857E-3</c:v>
                </c:pt>
                <c:pt idx="55">
                  <c:v>-5.7694588789710755E-3</c:v>
                </c:pt>
                <c:pt idx="56">
                  <c:v>-9.731148866798215E-3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B0E-45BB-89B1-186CC13BD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8187184"/>
        <c:axId val="1"/>
      </c:scatterChart>
      <c:valAx>
        <c:axId val="7181871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960033595800526"/>
              <c:y val="0.865624999999999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200000000000002E-2"/>
              <c:y val="0.381249999999999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18718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7280000000000001"/>
          <c:y val="0.91874999999999996"/>
          <c:w val="0.9456"/>
          <c:h val="0.981249999999999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HS Her - O-C Diagr.</a:t>
            </a:r>
          </a:p>
        </c:rich>
      </c:tx>
      <c:layout>
        <c:manualLayout>
          <c:xMode val="edge"/>
          <c:yMode val="edge"/>
          <c:x val="0.38019169329073482"/>
          <c:y val="3.4267912772585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15974440894569"/>
          <c:y val="0.14953316519776211"/>
          <c:w val="0.80191693290734822"/>
          <c:h val="0.65420759774020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(old)'!$F$21:$F$993</c:f>
              <c:numCache>
                <c:formatCode>General</c:formatCode>
                <c:ptCount val="973"/>
                <c:pt idx="0">
                  <c:v>3533</c:v>
                </c:pt>
                <c:pt idx="1">
                  <c:v>2840.5</c:v>
                </c:pt>
                <c:pt idx="2">
                  <c:v>-1533.5</c:v>
                </c:pt>
                <c:pt idx="3">
                  <c:v>284.5</c:v>
                </c:pt>
                <c:pt idx="4">
                  <c:v>3549.5</c:v>
                </c:pt>
                <c:pt idx="5">
                  <c:v>-1753.5</c:v>
                </c:pt>
                <c:pt idx="6">
                  <c:v>3751</c:v>
                </c:pt>
                <c:pt idx="7">
                  <c:v>3555</c:v>
                </c:pt>
                <c:pt idx="8">
                  <c:v>-159.5</c:v>
                </c:pt>
                <c:pt idx="9">
                  <c:v>4432</c:v>
                </c:pt>
                <c:pt idx="10">
                  <c:v>-2407.5</c:v>
                </c:pt>
                <c:pt idx="11">
                  <c:v>2409.5</c:v>
                </c:pt>
                <c:pt idx="12">
                  <c:v>2932</c:v>
                </c:pt>
                <c:pt idx="13">
                  <c:v>3809</c:v>
                </c:pt>
                <c:pt idx="14">
                  <c:v>-1995.5</c:v>
                </c:pt>
                <c:pt idx="15">
                  <c:v>2468.5</c:v>
                </c:pt>
                <c:pt idx="16">
                  <c:v>2840.5</c:v>
                </c:pt>
                <c:pt idx="17">
                  <c:v>2468.5</c:v>
                </c:pt>
                <c:pt idx="18">
                  <c:v>2692</c:v>
                </c:pt>
                <c:pt idx="19">
                  <c:v>2912.5</c:v>
                </c:pt>
                <c:pt idx="20">
                  <c:v>2686.5</c:v>
                </c:pt>
                <c:pt idx="21">
                  <c:v>2661.5</c:v>
                </c:pt>
                <c:pt idx="22">
                  <c:v>3147</c:v>
                </c:pt>
                <c:pt idx="23">
                  <c:v>2912.5</c:v>
                </c:pt>
                <c:pt idx="24">
                  <c:v>3147</c:v>
                </c:pt>
                <c:pt idx="25">
                  <c:v>2678</c:v>
                </c:pt>
                <c:pt idx="26">
                  <c:v>3127.5</c:v>
                </c:pt>
                <c:pt idx="27">
                  <c:v>3127.5</c:v>
                </c:pt>
                <c:pt idx="28">
                  <c:v>2463</c:v>
                </c:pt>
                <c:pt idx="29">
                  <c:v>2463</c:v>
                </c:pt>
                <c:pt idx="30">
                  <c:v>3376</c:v>
                </c:pt>
                <c:pt idx="31">
                  <c:v>2943</c:v>
                </c:pt>
                <c:pt idx="32">
                  <c:v>2485</c:v>
                </c:pt>
                <c:pt idx="33">
                  <c:v>2259</c:v>
                </c:pt>
                <c:pt idx="34">
                  <c:v>3141.5</c:v>
                </c:pt>
                <c:pt idx="35">
                  <c:v>2485</c:v>
                </c:pt>
                <c:pt idx="36">
                  <c:v>3982.5</c:v>
                </c:pt>
                <c:pt idx="37">
                  <c:v>2871</c:v>
                </c:pt>
                <c:pt idx="38">
                  <c:v>3141.5</c:v>
                </c:pt>
                <c:pt idx="39">
                  <c:v>1360</c:v>
                </c:pt>
                <c:pt idx="40">
                  <c:v>2871</c:v>
                </c:pt>
                <c:pt idx="41">
                  <c:v>2030</c:v>
                </c:pt>
                <c:pt idx="42">
                  <c:v>2189</c:v>
                </c:pt>
                <c:pt idx="43">
                  <c:v>1348.5</c:v>
                </c:pt>
                <c:pt idx="44">
                  <c:v>2656</c:v>
                </c:pt>
                <c:pt idx="45">
                  <c:v>877</c:v>
                </c:pt>
                <c:pt idx="46">
                  <c:v>1525</c:v>
                </c:pt>
                <c:pt idx="47">
                  <c:v>2664.5</c:v>
                </c:pt>
                <c:pt idx="48">
                  <c:v>430</c:v>
                </c:pt>
                <c:pt idx="49">
                  <c:v>0</c:v>
                </c:pt>
                <c:pt idx="50">
                  <c:v>0</c:v>
                </c:pt>
                <c:pt idx="51">
                  <c:v>-1536</c:v>
                </c:pt>
                <c:pt idx="52">
                  <c:v>-1346</c:v>
                </c:pt>
                <c:pt idx="53">
                  <c:v>433</c:v>
                </c:pt>
                <c:pt idx="54">
                  <c:v>-1754</c:v>
                </c:pt>
                <c:pt idx="55">
                  <c:v>-1998</c:v>
                </c:pt>
                <c:pt idx="56">
                  <c:v>888</c:v>
                </c:pt>
              </c:numCache>
            </c:numRef>
          </c:xVal>
          <c:yVal>
            <c:numRef>
              <c:f>'A (old)'!$H$21:$H$993</c:f>
              <c:numCache>
                <c:formatCode>General</c:formatCode>
                <c:ptCount val="973"/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12-4BA3-B9D0-9C141E5BAD94}"/>
            </c:ext>
          </c:extLst>
        </c:ser>
        <c:ser>
          <c:idx val="1"/>
          <c:order val="1"/>
          <c:tx>
            <c:strRef>
              <c:f>'A (old)'!$I$20:$I$20</c:f>
              <c:strCache>
                <c:ptCount val="1"/>
                <c:pt idx="0">
                  <c:v>BAV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(old)'!$D$21:$D$993</c:f>
                <c:numCache>
                  <c:formatCode>General</c:formatCode>
                  <c:ptCount val="973"/>
                  <c:pt idx="0">
                    <c:v>2.0000000000000001E-4</c:v>
                  </c:pt>
                  <c:pt idx="4">
                    <c:v>2.9999999999999997E-4</c:v>
                  </c:pt>
                  <c:pt idx="6">
                    <c:v>2.0000000000000001E-4</c:v>
                  </c:pt>
                  <c:pt idx="7">
                    <c:v>2.9999999999999997E-4</c:v>
                  </c:pt>
                  <c:pt idx="9">
                    <c:v>2.0000000000000001E-4</c:v>
                  </c:pt>
                  <c:pt idx="13">
                    <c:v>5.0000000000000001E-4</c:v>
                  </c:pt>
                  <c:pt idx="18">
                    <c:v>4.0000000000000001E-3</c:v>
                  </c:pt>
                  <c:pt idx="21">
                    <c:v>2E-3</c:v>
                  </c:pt>
                  <c:pt idx="30">
                    <c:v>5.0000000000000001E-4</c:v>
                  </c:pt>
                  <c:pt idx="33">
                    <c:v>1.1999999999999999E-3</c:v>
                  </c:pt>
                  <c:pt idx="36">
                    <c:v>0.01</c:v>
                  </c:pt>
                  <c:pt idx="41">
                    <c:v>1E-3</c:v>
                  </c:pt>
                  <c:pt idx="50">
                    <c:v>0</c:v>
                  </c:pt>
                </c:numCache>
              </c:numRef>
            </c:plus>
            <c:minus>
              <c:numRef>
                <c:f>'A (old)'!$D$21:$D$993</c:f>
                <c:numCache>
                  <c:formatCode>General</c:formatCode>
                  <c:ptCount val="973"/>
                  <c:pt idx="0">
                    <c:v>2.0000000000000001E-4</c:v>
                  </c:pt>
                  <c:pt idx="4">
                    <c:v>2.9999999999999997E-4</c:v>
                  </c:pt>
                  <c:pt idx="6">
                    <c:v>2.0000000000000001E-4</c:v>
                  </c:pt>
                  <c:pt idx="7">
                    <c:v>2.9999999999999997E-4</c:v>
                  </c:pt>
                  <c:pt idx="9">
                    <c:v>2.0000000000000001E-4</c:v>
                  </c:pt>
                  <c:pt idx="13">
                    <c:v>5.0000000000000001E-4</c:v>
                  </c:pt>
                  <c:pt idx="18">
                    <c:v>4.0000000000000001E-3</c:v>
                  </c:pt>
                  <c:pt idx="21">
                    <c:v>2E-3</c:v>
                  </c:pt>
                  <c:pt idx="30">
                    <c:v>5.0000000000000001E-4</c:v>
                  </c:pt>
                  <c:pt idx="33">
                    <c:v>1.1999999999999999E-3</c:v>
                  </c:pt>
                  <c:pt idx="36">
                    <c:v>0.01</c:v>
                  </c:pt>
                  <c:pt idx="41">
                    <c:v>1E-3</c:v>
                  </c:pt>
                  <c:pt idx="5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3533</c:v>
                </c:pt>
                <c:pt idx="1">
                  <c:v>2840.5</c:v>
                </c:pt>
                <c:pt idx="2">
                  <c:v>-1533.5</c:v>
                </c:pt>
                <c:pt idx="3">
                  <c:v>284.5</c:v>
                </c:pt>
                <c:pt idx="4">
                  <c:v>3549.5</c:v>
                </c:pt>
                <c:pt idx="5">
                  <c:v>-1753.5</c:v>
                </c:pt>
                <c:pt idx="6">
                  <c:v>3751</c:v>
                </c:pt>
                <c:pt idx="7">
                  <c:v>3555</c:v>
                </c:pt>
                <c:pt idx="8">
                  <c:v>-159.5</c:v>
                </c:pt>
                <c:pt idx="9">
                  <c:v>4432</c:v>
                </c:pt>
                <c:pt idx="10">
                  <c:v>-2407.5</c:v>
                </c:pt>
                <c:pt idx="11">
                  <c:v>2409.5</c:v>
                </c:pt>
                <c:pt idx="12">
                  <c:v>2932</c:v>
                </c:pt>
                <c:pt idx="13">
                  <c:v>3809</c:v>
                </c:pt>
                <c:pt idx="14">
                  <c:v>-1995.5</c:v>
                </c:pt>
                <c:pt idx="15">
                  <c:v>2468.5</c:v>
                </c:pt>
                <c:pt idx="16">
                  <c:v>2840.5</c:v>
                </c:pt>
                <c:pt idx="17">
                  <c:v>2468.5</c:v>
                </c:pt>
                <c:pt idx="18">
                  <c:v>2692</c:v>
                </c:pt>
                <c:pt idx="19">
                  <c:v>2912.5</c:v>
                </c:pt>
                <c:pt idx="20">
                  <c:v>2686.5</c:v>
                </c:pt>
                <c:pt idx="21">
                  <c:v>2661.5</c:v>
                </c:pt>
                <c:pt idx="22">
                  <c:v>3147</c:v>
                </c:pt>
                <c:pt idx="23">
                  <c:v>2912.5</c:v>
                </c:pt>
                <c:pt idx="24">
                  <c:v>3147</c:v>
                </c:pt>
                <c:pt idx="25">
                  <c:v>2678</c:v>
                </c:pt>
                <c:pt idx="26">
                  <c:v>3127.5</c:v>
                </c:pt>
                <c:pt idx="27">
                  <c:v>3127.5</c:v>
                </c:pt>
                <c:pt idx="28">
                  <c:v>2463</c:v>
                </c:pt>
                <c:pt idx="29">
                  <c:v>2463</c:v>
                </c:pt>
                <c:pt idx="30">
                  <c:v>3376</c:v>
                </c:pt>
                <c:pt idx="31">
                  <c:v>2943</c:v>
                </c:pt>
                <c:pt idx="32">
                  <c:v>2485</c:v>
                </c:pt>
                <c:pt idx="33">
                  <c:v>2259</c:v>
                </c:pt>
                <c:pt idx="34">
                  <c:v>3141.5</c:v>
                </c:pt>
                <c:pt idx="35">
                  <c:v>2485</c:v>
                </c:pt>
                <c:pt idx="36">
                  <c:v>3982.5</c:v>
                </c:pt>
                <c:pt idx="37">
                  <c:v>2871</c:v>
                </c:pt>
                <c:pt idx="38">
                  <c:v>3141.5</c:v>
                </c:pt>
                <c:pt idx="39">
                  <c:v>1360</c:v>
                </c:pt>
                <c:pt idx="40">
                  <c:v>2871</c:v>
                </c:pt>
                <c:pt idx="41">
                  <c:v>2030</c:v>
                </c:pt>
                <c:pt idx="42">
                  <c:v>2189</c:v>
                </c:pt>
                <c:pt idx="43">
                  <c:v>1348.5</c:v>
                </c:pt>
                <c:pt idx="44">
                  <c:v>2656</c:v>
                </c:pt>
                <c:pt idx="45">
                  <c:v>877</c:v>
                </c:pt>
                <c:pt idx="46">
                  <c:v>1525</c:v>
                </c:pt>
                <c:pt idx="47">
                  <c:v>2664.5</c:v>
                </c:pt>
                <c:pt idx="48">
                  <c:v>430</c:v>
                </c:pt>
                <c:pt idx="49">
                  <c:v>0</c:v>
                </c:pt>
                <c:pt idx="50">
                  <c:v>0</c:v>
                </c:pt>
                <c:pt idx="51">
                  <c:v>-1536</c:v>
                </c:pt>
                <c:pt idx="52">
                  <c:v>-1346</c:v>
                </c:pt>
                <c:pt idx="53">
                  <c:v>433</c:v>
                </c:pt>
                <c:pt idx="54">
                  <c:v>-1754</c:v>
                </c:pt>
                <c:pt idx="55">
                  <c:v>-1998</c:v>
                </c:pt>
                <c:pt idx="56">
                  <c:v>888</c:v>
                </c:pt>
              </c:numCache>
            </c:numRef>
          </c:xVal>
          <c:yVal>
            <c:numRef>
              <c:f>'A (old)'!$I$21:$I$993</c:f>
              <c:numCache>
                <c:formatCode>General</c:formatCode>
                <c:ptCount val="973"/>
                <c:pt idx="15">
                  <c:v>-1.5997499998775311E-2</c:v>
                </c:pt>
                <c:pt idx="17">
                  <c:v>-1.5297499994630925E-2</c:v>
                </c:pt>
                <c:pt idx="28">
                  <c:v>-1.1205000002519228E-2</c:v>
                </c:pt>
                <c:pt idx="29">
                  <c:v>-1.1205000002519228E-2</c:v>
                </c:pt>
                <c:pt idx="32">
                  <c:v>-1.0275000000547152E-2</c:v>
                </c:pt>
                <c:pt idx="35">
                  <c:v>-9.9750000008498318E-3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912-4BA3-B9D0-9C141E5BAD94}"/>
            </c:ext>
          </c:extLst>
        </c:ser>
        <c:ser>
          <c:idx val="3"/>
          <c:order val="2"/>
          <c:tx>
            <c:strRef>
              <c:f>'A (old)'!$J$20</c:f>
              <c:strCache>
                <c:ptCount val="1"/>
                <c:pt idx="0">
                  <c:v>BBSAG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(old)'!$D$21:$D$33</c:f>
                <c:numCache>
                  <c:formatCode>General</c:formatCode>
                  <c:ptCount val="13"/>
                  <c:pt idx="0">
                    <c:v>2.0000000000000001E-4</c:v>
                  </c:pt>
                  <c:pt idx="4">
                    <c:v>2.9999999999999997E-4</c:v>
                  </c:pt>
                  <c:pt idx="6">
                    <c:v>2.0000000000000001E-4</c:v>
                  </c:pt>
                  <c:pt idx="7">
                    <c:v>2.9999999999999997E-4</c:v>
                  </c:pt>
                  <c:pt idx="9">
                    <c:v>2.0000000000000001E-4</c:v>
                  </c:pt>
                </c:numCache>
              </c:numRef>
            </c:plus>
            <c:minus>
              <c:numRef>
                <c:f>'A (old)'!$D$21:$D$33</c:f>
                <c:numCache>
                  <c:formatCode>General</c:formatCode>
                  <c:ptCount val="13"/>
                  <c:pt idx="0">
                    <c:v>2.0000000000000001E-4</c:v>
                  </c:pt>
                  <c:pt idx="4">
                    <c:v>2.9999999999999997E-4</c:v>
                  </c:pt>
                  <c:pt idx="6">
                    <c:v>2.0000000000000001E-4</c:v>
                  </c:pt>
                  <c:pt idx="7">
                    <c:v>2.9999999999999997E-4</c:v>
                  </c:pt>
                  <c:pt idx="9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3533</c:v>
                </c:pt>
                <c:pt idx="1">
                  <c:v>2840.5</c:v>
                </c:pt>
                <c:pt idx="2">
                  <c:v>-1533.5</c:v>
                </c:pt>
                <c:pt idx="3">
                  <c:v>284.5</c:v>
                </c:pt>
                <c:pt idx="4">
                  <c:v>3549.5</c:v>
                </c:pt>
                <c:pt idx="5">
                  <c:v>-1753.5</c:v>
                </c:pt>
                <c:pt idx="6">
                  <c:v>3751</c:v>
                </c:pt>
                <c:pt idx="7">
                  <c:v>3555</c:v>
                </c:pt>
                <c:pt idx="8">
                  <c:v>-159.5</c:v>
                </c:pt>
                <c:pt idx="9">
                  <c:v>4432</c:v>
                </c:pt>
                <c:pt idx="10">
                  <c:v>-2407.5</c:v>
                </c:pt>
                <c:pt idx="11">
                  <c:v>2409.5</c:v>
                </c:pt>
                <c:pt idx="12">
                  <c:v>2932</c:v>
                </c:pt>
                <c:pt idx="13">
                  <c:v>3809</c:v>
                </c:pt>
                <c:pt idx="14">
                  <c:v>-1995.5</c:v>
                </c:pt>
                <c:pt idx="15">
                  <c:v>2468.5</c:v>
                </c:pt>
                <c:pt idx="16">
                  <c:v>2840.5</c:v>
                </c:pt>
                <c:pt idx="17">
                  <c:v>2468.5</c:v>
                </c:pt>
                <c:pt idx="18">
                  <c:v>2692</c:v>
                </c:pt>
                <c:pt idx="19">
                  <c:v>2912.5</c:v>
                </c:pt>
                <c:pt idx="20">
                  <c:v>2686.5</c:v>
                </c:pt>
                <c:pt idx="21">
                  <c:v>2661.5</c:v>
                </c:pt>
                <c:pt idx="22">
                  <c:v>3147</c:v>
                </c:pt>
                <c:pt idx="23">
                  <c:v>2912.5</c:v>
                </c:pt>
                <c:pt idx="24">
                  <c:v>3147</c:v>
                </c:pt>
                <c:pt idx="25">
                  <c:v>2678</c:v>
                </c:pt>
                <c:pt idx="26">
                  <c:v>3127.5</c:v>
                </c:pt>
                <c:pt idx="27">
                  <c:v>3127.5</c:v>
                </c:pt>
                <c:pt idx="28">
                  <c:v>2463</c:v>
                </c:pt>
                <c:pt idx="29">
                  <c:v>2463</c:v>
                </c:pt>
                <c:pt idx="30">
                  <c:v>3376</c:v>
                </c:pt>
                <c:pt idx="31">
                  <c:v>2943</c:v>
                </c:pt>
                <c:pt idx="32">
                  <c:v>2485</c:v>
                </c:pt>
                <c:pt idx="33">
                  <c:v>2259</c:v>
                </c:pt>
                <c:pt idx="34">
                  <c:v>3141.5</c:v>
                </c:pt>
                <c:pt idx="35">
                  <c:v>2485</c:v>
                </c:pt>
                <c:pt idx="36">
                  <c:v>3982.5</c:v>
                </c:pt>
                <c:pt idx="37">
                  <c:v>2871</c:v>
                </c:pt>
                <c:pt idx="38">
                  <c:v>3141.5</c:v>
                </c:pt>
                <c:pt idx="39">
                  <c:v>1360</c:v>
                </c:pt>
                <c:pt idx="40">
                  <c:v>2871</c:v>
                </c:pt>
                <c:pt idx="41">
                  <c:v>2030</c:v>
                </c:pt>
                <c:pt idx="42">
                  <c:v>2189</c:v>
                </c:pt>
                <c:pt idx="43">
                  <c:v>1348.5</c:v>
                </c:pt>
                <c:pt idx="44">
                  <c:v>2656</c:v>
                </c:pt>
                <c:pt idx="45">
                  <c:v>877</c:v>
                </c:pt>
                <c:pt idx="46">
                  <c:v>1525</c:v>
                </c:pt>
                <c:pt idx="47">
                  <c:v>2664.5</c:v>
                </c:pt>
                <c:pt idx="48">
                  <c:v>430</c:v>
                </c:pt>
                <c:pt idx="49">
                  <c:v>0</c:v>
                </c:pt>
                <c:pt idx="50">
                  <c:v>0</c:v>
                </c:pt>
                <c:pt idx="51">
                  <c:v>-1536</c:v>
                </c:pt>
                <c:pt idx="52">
                  <c:v>-1346</c:v>
                </c:pt>
                <c:pt idx="53">
                  <c:v>433</c:v>
                </c:pt>
                <c:pt idx="54">
                  <c:v>-1754</c:v>
                </c:pt>
                <c:pt idx="55">
                  <c:v>-1998</c:v>
                </c:pt>
                <c:pt idx="56">
                  <c:v>888</c:v>
                </c:pt>
              </c:numCache>
            </c:numRef>
          </c:xVal>
          <c:yVal>
            <c:numRef>
              <c:f>'A (old)'!$J$21:$J$993</c:f>
              <c:numCache>
                <c:formatCode>General</c:formatCode>
                <c:ptCount val="973"/>
                <c:pt idx="18">
                  <c:v>-1.5019999998912681E-2</c:v>
                </c:pt>
                <c:pt idx="21">
                  <c:v>-1.3252500000817236E-2</c:v>
                </c:pt>
                <c:pt idx="33">
                  <c:v>-1.0165000006963965E-2</c:v>
                </c:pt>
                <c:pt idx="41">
                  <c:v>-7.6499999995576218E-3</c:v>
                </c:pt>
                <c:pt idx="43">
                  <c:v>-7.0974999980535358E-3</c:v>
                </c:pt>
                <c:pt idx="53">
                  <c:v>1.6449999966425821E-3</c:v>
                </c:pt>
                <c:pt idx="56">
                  <c:v>5.7200000010197982E-3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912-4BA3-B9D0-9C141E5BAD94}"/>
            </c:ext>
          </c:extLst>
        </c:ser>
        <c:ser>
          <c:idx val="4"/>
          <c:order val="3"/>
          <c:tx>
            <c:strRef>
              <c:f>'A (old)'!$K$20</c:f>
              <c:strCache>
                <c:ptCount val="1"/>
                <c:pt idx="0">
                  <c:v>IBVS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(old)'!$D$21:$D$93</c:f>
                <c:numCache>
                  <c:formatCode>General</c:formatCode>
                  <c:ptCount val="73"/>
                  <c:pt idx="0">
                    <c:v>2.0000000000000001E-4</c:v>
                  </c:pt>
                  <c:pt idx="4">
                    <c:v>2.9999999999999997E-4</c:v>
                  </c:pt>
                  <c:pt idx="6">
                    <c:v>2.0000000000000001E-4</c:v>
                  </c:pt>
                  <c:pt idx="7">
                    <c:v>2.9999999999999997E-4</c:v>
                  </c:pt>
                  <c:pt idx="9">
                    <c:v>2.0000000000000001E-4</c:v>
                  </c:pt>
                  <c:pt idx="13">
                    <c:v>5.0000000000000001E-4</c:v>
                  </c:pt>
                  <c:pt idx="18">
                    <c:v>4.0000000000000001E-3</c:v>
                  </c:pt>
                  <c:pt idx="21">
                    <c:v>2E-3</c:v>
                  </c:pt>
                  <c:pt idx="30">
                    <c:v>5.0000000000000001E-4</c:v>
                  </c:pt>
                  <c:pt idx="33">
                    <c:v>1.1999999999999999E-3</c:v>
                  </c:pt>
                  <c:pt idx="36">
                    <c:v>0.01</c:v>
                  </c:pt>
                  <c:pt idx="41">
                    <c:v>1E-3</c:v>
                  </c:pt>
                  <c:pt idx="50">
                    <c:v>0</c:v>
                  </c:pt>
                </c:numCache>
              </c:numRef>
            </c:plus>
            <c:minus>
              <c:numRef>
                <c:f>'A (old)'!$D$21:$D$93</c:f>
                <c:numCache>
                  <c:formatCode>General</c:formatCode>
                  <c:ptCount val="73"/>
                  <c:pt idx="0">
                    <c:v>2.0000000000000001E-4</c:v>
                  </c:pt>
                  <c:pt idx="4">
                    <c:v>2.9999999999999997E-4</c:v>
                  </c:pt>
                  <c:pt idx="6">
                    <c:v>2.0000000000000001E-4</c:v>
                  </c:pt>
                  <c:pt idx="7">
                    <c:v>2.9999999999999997E-4</c:v>
                  </c:pt>
                  <c:pt idx="9">
                    <c:v>2.0000000000000001E-4</c:v>
                  </c:pt>
                  <c:pt idx="13">
                    <c:v>5.0000000000000001E-4</c:v>
                  </c:pt>
                  <c:pt idx="18">
                    <c:v>4.0000000000000001E-3</c:v>
                  </c:pt>
                  <c:pt idx="21">
                    <c:v>2E-3</c:v>
                  </c:pt>
                  <c:pt idx="30">
                    <c:v>5.0000000000000001E-4</c:v>
                  </c:pt>
                  <c:pt idx="33">
                    <c:v>1.1999999999999999E-3</c:v>
                  </c:pt>
                  <c:pt idx="36">
                    <c:v>0.01</c:v>
                  </c:pt>
                  <c:pt idx="41">
                    <c:v>1E-3</c:v>
                  </c:pt>
                  <c:pt idx="5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3533</c:v>
                </c:pt>
                <c:pt idx="1">
                  <c:v>2840.5</c:v>
                </c:pt>
                <c:pt idx="2">
                  <c:v>-1533.5</c:v>
                </c:pt>
                <c:pt idx="3">
                  <c:v>284.5</c:v>
                </c:pt>
                <c:pt idx="4">
                  <c:v>3549.5</c:v>
                </c:pt>
                <c:pt idx="5">
                  <c:v>-1753.5</c:v>
                </c:pt>
                <c:pt idx="6">
                  <c:v>3751</c:v>
                </c:pt>
                <c:pt idx="7">
                  <c:v>3555</c:v>
                </c:pt>
                <c:pt idx="8">
                  <c:v>-159.5</c:v>
                </c:pt>
                <c:pt idx="9">
                  <c:v>4432</c:v>
                </c:pt>
                <c:pt idx="10">
                  <c:v>-2407.5</c:v>
                </c:pt>
                <c:pt idx="11">
                  <c:v>2409.5</c:v>
                </c:pt>
                <c:pt idx="12">
                  <c:v>2932</c:v>
                </c:pt>
                <c:pt idx="13">
                  <c:v>3809</c:v>
                </c:pt>
                <c:pt idx="14">
                  <c:v>-1995.5</c:v>
                </c:pt>
                <c:pt idx="15">
                  <c:v>2468.5</c:v>
                </c:pt>
                <c:pt idx="16">
                  <c:v>2840.5</c:v>
                </c:pt>
                <c:pt idx="17">
                  <c:v>2468.5</c:v>
                </c:pt>
                <c:pt idx="18">
                  <c:v>2692</c:v>
                </c:pt>
                <c:pt idx="19">
                  <c:v>2912.5</c:v>
                </c:pt>
                <c:pt idx="20">
                  <c:v>2686.5</c:v>
                </c:pt>
                <c:pt idx="21">
                  <c:v>2661.5</c:v>
                </c:pt>
                <c:pt idx="22">
                  <c:v>3147</c:v>
                </c:pt>
                <c:pt idx="23">
                  <c:v>2912.5</c:v>
                </c:pt>
                <c:pt idx="24">
                  <c:v>3147</c:v>
                </c:pt>
                <c:pt idx="25">
                  <c:v>2678</c:v>
                </c:pt>
                <c:pt idx="26">
                  <c:v>3127.5</c:v>
                </c:pt>
                <c:pt idx="27">
                  <c:v>3127.5</c:v>
                </c:pt>
                <c:pt idx="28">
                  <c:v>2463</c:v>
                </c:pt>
                <c:pt idx="29">
                  <c:v>2463</c:v>
                </c:pt>
                <c:pt idx="30">
                  <c:v>3376</c:v>
                </c:pt>
                <c:pt idx="31">
                  <c:v>2943</c:v>
                </c:pt>
                <c:pt idx="32">
                  <c:v>2485</c:v>
                </c:pt>
                <c:pt idx="33">
                  <c:v>2259</c:v>
                </c:pt>
                <c:pt idx="34">
                  <c:v>3141.5</c:v>
                </c:pt>
                <c:pt idx="35">
                  <c:v>2485</c:v>
                </c:pt>
                <c:pt idx="36">
                  <c:v>3982.5</c:v>
                </c:pt>
                <c:pt idx="37">
                  <c:v>2871</c:v>
                </c:pt>
                <c:pt idx="38">
                  <c:v>3141.5</c:v>
                </c:pt>
                <c:pt idx="39">
                  <c:v>1360</c:v>
                </c:pt>
                <c:pt idx="40">
                  <c:v>2871</c:v>
                </c:pt>
                <c:pt idx="41">
                  <c:v>2030</c:v>
                </c:pt>
                <c:pt idx="42">
                  <c:v>2189</c:v>
                </c:pt>
                <c:pt idx="43">
                  <c:v>1348.5</c:v>
                </c:pt>
                <c:pt idx="44">
                  <c:v>2656</c:v>
                </c:pt>
                <c:pt idx="45">
                  <c:v>877</c:v>
                </c:pt>
                <c:pt idx="46">
                  <c:v>1525</c:v>
                </c:pt>
                <c:pt idx="47">
                  <c:v>2664.5</c:v>
                </c:pt>
                <c:pt idx="48">
                  <c:v>430</c:v>
                </c:pt>
                <c:pt idx="49">
                  <c:v>0</c:v>
                </c:pt>
                <c:pt idx="50">
                  <c:v>0</c:v>
                </c:pt>
                <c:pt idx="51">
                  <c:v>-1536</c:v>
                </c:pt>
                <c:pt idx="52">
                  <c:v>-1346</c:v>
                </c:pt>
                <c:pt idx="53">
                  <c:v>433</c:v>
                </c:pt>
                <c:pt idx="54">
                  <c:v>-1754</c:v>
                </c:pt>
                <c:pt idx="55">
                  <c:v>-1998</c:v>
                </c:pt>
                <c:pt idx="56">
                  <c:v>888</c:v>
                </c:pt>
              </c:numCache>
            </c:numRef>
          </c:xVal>
          <c:yVal>
            <c:numRef>
              <c:f>'A (old)'!$K$21:$K$993</c:f>
              <c:numCache>
                <c:formatCode>General</c:formatCode>
                <c:ptCount val="973"/>
                <c:pt idx="0">
                  <c:v>-2.2855000002891757E-2</c:v>
                </c:pt>
                <c:pt idx="1">
                  <c:v>-2.2517500001413282E-2</c:v>
                </c:pt>
                <c:pt idx="4">
                  <c:v>-1.9732499997189734E-2</c:v>
                </c:pt>
                <c:pt idx="6">
                  <c:v>-1.9485000004351605E-2</c:v>
                </c:pt>
                <c:pt idx="7">
                  <c:v>-1.8525000006775372E-2</c:v>
                </c:pt>
                <c:pt idx="9">
                  <c:v>-1.8420000007608905E-2</c:v>
                </c:pt>
                <c:pt idx="11">
                  <c:v>-1.7532500001834705E-2</c:v>
                </c:pt>
                <c:pt idx="12">
                  <c:v>-1.7119999996793922E-2</c:v>
                </c:pt>
                <c:pt idx="13">
                  <c:v>-1.6515000002982561E-2</c:v>
                </c:pt>
                <c:pt idx="16">
                  <c:v>-1.531750000140164E-2</c:v>
                </c:pt>
                <c:pt idx="19">
                  <c:v>-1.493750000372529E-2</c:v>
                </c:pt>
                <c:pt idx="20">
                  <c:v>-1.4027500001247972E-2</c:v>
                </c:pt>
                <c:pt idx="22">
                  <c:v>-1.3245000001916196E-2</c:v>
                </c:pt>
                <c:pt idx="23">
                  <c:v>-1.2737500001094304E-2</c:v>
                </c:pt>
                <c:pt idx="24">
                  <c:v>-1.2644999995245598E-2</c:v>
                </c:pt>
                <c:pt idx="25">
                  <c:v>-1.2329999997746199E-2</c:v>
                </c:pt>
                <c:pt idx="26">
                  <c:v>-1.1962500000663567E-2</c:v>
                </c:pt>
                <c:pt idx="27">
                  <c:v>-1.1962500000663567E-2</c:v>
                </c:pt>
                <c:pt idx="30">
                  <c:v>-1.1160000001837034E-2</c:v>
                </c:pt>
                <c:pt idx="31">
                  <c:v>-1.0905000002821907E-2</c:v>
                </c:pt>
                <c:pt idx="34">
                  <c:v>-1.0052500001620501E-2</c:v>
                </c:pt>
                <c:pt idx="36">
                  <c:v>-9.8875000039697625E-3</c:v>
                </c:pt>
                <c:pt idx="37">
                  <c:v>-9.4850000023143366E-3</c:v>
                </c:pt>
                <c:pt idx="38">
                  <c:v>-9.0524999977787957E-3</c:v>
                </c:pt>
                <c:pt idx="39">
                  <c:v>-8.3999999988009222E-3</c:v>
                </c:pt>
                <c:pt idx="40">
                  <c:v>-8.3850000009988435E-3</c:v>
                </c:pt>
                <c:pt idx="42">
                  <c:v>-7.3150000025634654E-3</c:v>
                </c:pt>
                <c:pt idx="44">
                  <c:v>-6.5600000016274862E-3</c:v>
                </c:pt>
                <c:pt idx="45">
                  <c:v>-4.4950000010430813E-3</c:v>
                </c:pt>
                <c:pt idx="46">
                  <c:v>-4.4750000015483238E-3</c:v>
                </c:pt>
                <c:pt idx="47">
                  <c:v>-3.8575000071432441E-3</c:v>
                </c:pt>
                <c:pt idx="48">
                  <c:v>-2.0499999955063686E-3</c:v>
                </c:pt>
                <c:pt idx="49">
                  <c:v>-2.0000000004074536E-3</c:v>
                </c:pt>
                <c:pt idx="52">
                  <c:v>1.5099999945960008E-3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912-4BA3-B9D0-9C141E5BAD94}"/>
            </c:ext>
          </c:extLst>
        </c:ser>
        <c:ser>
          <c:idx val="2"/>
          <c:order val="4"/>
          <c:tx>
            <c:strRef>
              <c:f>'A (old)'!$L$20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(old)'!$D$21:$D$93</c:f>
                <c:numCache>
                  <c:formatCode>General</c:formatCode>
                  <c:ptCount val="73"/>
                  <c:pt idx="0">
                    <c:v>2.0000000000000001E-4</c:v>
                  </c:pt>
                  <c:pt idx="4">
                    <c:v>2.9999999999999997E-4</c:v>
                  </c:pt>
                  <c:pt idx="6">
                    <c:v>2.0000000000000001E-4</c:v>
                  </c:pt>
                  <c:pt idx="7">
                    <c:v>2.9999999999999997E-4</c:v>
                  </c:pt>
                  <c:pt idx="9">
                    <c:v>2.0000000000000001E-4</c:v>
                  </c:pt>
                  <c:pt idx="13">
                    <c:v>5.0000000000000001E-4</c:v>
                  </c:pt>
                  <c:pt idx="18">
                    <c:v>4.0000000000000001E-3</c:v>
                  </c:pt>
                  <c:pt idx="21">
                    <c:v>2E-3</c:v>
                  </c:pt>
                  <c:pt idx="30">
                    <c:v>5.0000000000000001E-4</c:v>
                  </c:pt>
                  <c:pt idx="33">
                    <c:v>1.1999999999999999E-3</c:v>
                  </c:pt>
                  <c:pt idx="36">
                    <c:v>0.01</c:v>
                  </c:pt>
                  <c:pt idx="41">
                    <c:v>1E-3</c:v>
                  </c:pt>
                  <c:pt idx="50">
                    <c:v>0</c:v>
                  </c:pt>
                </c:numCache>
              </c:numRef>
            </c:plus>
            <c:minus>
              <c:numRef>
                <c:f>'A (old)'!$D$21:$D$93</c:f>
                <c:numCache>
                  <c:formatCode>General</c:formatCode>
                  <c:ptCount val="73"/>
                  <c:pt idx="0">
                    <c:v>2.0000000000000001E-4</c:v>
                  </c:pt>
                  <c:pt idx="4">
                    <c:v>2.9999999999999997E-4</c:v>
                  </c:pt>
                  <c:pt idx="6">
                    <c:v>2.0000000000000001E-4</c:v>
                  </c:pt>
                  <c:pt idx="7">
                    <c:v>2.9999999999999997E-4</c:v>
                  </c:pt>
                  <c:pt idx="9">
                    <c:v>2.0000000000000001E-4</c:v>
                  </c:pt>
                  <c:pt idx="13">
                    <c:v>5.0000000000000001E-4</c:v>
                  </c:pt>
                  <c:pt idx="18">
                    <c:v>4.0000000000000001E-3</c:v>
                  </c:pt>
                  <c:pt idx="21">
                    <c:v>2E-3</c:v>
                  </c:pt>
                  <c:pt idx="30">
                    <c:v>5.0000000000000001E-4</c:v>
                  </c:pt>
                  <c:pt idx="33">
                    <c:v>1.1999999999999999E-3</c:v>
                  </c:pt>
                  <c:pt idx="36">
                    <c:v>0.01</c:v>
                  </c:pt>
                  <c:pt idx="41">
                    <c:v>1E-3</c:v>
                  </c:pt>
                  <c:pt idx="5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3533</c:v>
                </c:pt>
                <c:pt idx="1">
                  <c:v>2840.5</c:v>
                </c:pt>
                <c:pt idx="2">
                  <c:v>-1533.5</c:v>
                </c:pt>
                <c:pt idx="3">
                  <c:v>284.5</c:v>
                </c:pt>
                <c:pt idx="4">
                  <c:v>3549.5</c:v>
                </c:pt>
                <c:pt idx="5">
                  <c:v>-1753.5</c:v>
                </c:pt>
                <c:pt idx="6">
                  <c:v>3751</c:v>
                </c:pt>
                <c:pt idx="7">
                  <c:v>3555</c:v>
                </c:pt>
                <c:pt idx="8">
                  <c:v>-159.5</c:v>
                </c:pt>
                <c:pt idx="9">
                  <c:v>4432</c:v>
                </c:pt>
                <c:pt idx="10">
                  <c:v>-2407.5</c:v>
                </c:pt>
                <c:pt idx="11">
                  <c:v>2409.5</c:v>
                </c:pt>
                <c:pt idx="12">
                  <c:v>2932</c:v>
                </c:pt>
                <c:pt idx="13">
                  <c:v>3809</c:v>
                </c:pt>
                <c:pt idx="14">
                  <c:v>-1995.5</c:v>
                </c:pt>
                <c:pt idx="15">
                  <c:v>2468.5</c:v>
                </c:pt>
                <c:pt idx="16">
                  <c:v>2840.5</c:v>
                </c:pt>
                <c:pt idx="17">
                  <c:v>2468.5</c:v>
                </c:pt>
                <c:pt idx="18">
                  <c:v>2692</c:v>
                </c:pt>
                <c:pt idx="19">
                  <c:v>2912.5</c:v>
                </c:pt>
                <c:pt idx="20">
                  <c:v>2686.5</c:v>
                </c:pt>
                <c:pt idx="21">
                  <c:v>2661.5</c:v>
                </c:pt>
                <c:pt idx="22">
                  <c:v>3147</c:v>
                </c:pt>
                <c:pt idx="23">
                  <c:v>2912.5</c:v>
                </c:pt>
                <c:pt idx="24">
                  <c:v>3147</c:v>
                </c:pt>
                <c:pt idx="25">
                  <c:v>2678</c:v>
                </c:pt>
                <c:pt idx="26">
                  <c:v>3127.5</c:v>
                </c:pt>
                <c:pt idx="27">
                  <c:v>3127.5</c:v>
                </c:pt>
                <c:pt idx="28">
                  <c:v>2463</c:v>
                </c:pt>
                <c:pt idx="29">
                  <c:v>2463</c:v>
                </c:pt>
                <c:pt idx="30">
                  <c:v>3376</c:v>
                </c:pt>
                <c:pt idx="31">
                  <c:v>2943</c:v>
                </c:pt>
                <c:pt idx="32">
                  <c:v>2485</c:v>
                </c:pt>
                <c:pt idx="33">
                  <c:v>2259</c:v>
                </c:pt>
                <c:pt idx="34">
                  <c:v>3141.5</c:v>
                </c:pt>
                <c:pt idx="35">
                  <c:v>2485</c:v>
                </c:pt>
                <c:pt idx="36">
                  <c:v>3982.5</c:v>
                </c:pt>
                <c:pt idx="37">
                  <c:v>2871</c:v>
                </c:pt>
                <c:pt idx="38">
                  <c:v>3141.5</c:v>
                </c:pt>
                <c:pt idx="39">
                  <c:v>1360</c:v>
                </c:pt>
                <c:pt idx="40">
                  <c:v>2871</c:v>
                </c:pt>
                <c:pt idx="41">
                  <c:v>2030</c:v>
                </c:pt>
                <c:pt idx="42">
                  <c:v>2189</c:v>
                </c:pt>
                <c:pt idx="43">
                  <c:v>1348.5</c:v>
                </c:pt>
                <c:pt idx="44">
                  <c:v>2656</c:v>
                </c:pt>
                <c:pt idx="45">
                  <c:v>877</c:v>
                </c:pt>
                <c:pt idx="46">
                  <c:v>1525</c:v>
                </c:pt>
                <c:pt idx="47">
                  <c:v>2664.5</c:v>
                </c:pt>
                <c:pt idx="48">
                  <c:v>430</c:v>
                </c:pt>
                <c:pt idx="49">
                  <c:v>0</c:v>
                </c:pt>
                <c:pt idx="50">
                  <c:v>0</c:v>
                </c:pt>
                <c:pt idx="51">
                  <c:v>-1536</c:v>
                </c:pt>
                <c:pt idx="52">
                  <c:v>-1346</c:v>
                </c:pt>
                <c:pt idx="53">
                  <c:v>433</c:v>
                </c:pt>
                <c:pt idx="54">
                  <c:v>-1754</c:v>
                </c:pt>
                <c:pt idx="55">
                  <c:v>-1998</c:v>
                </c:pt>
                <c:pt idx="56">
                  <c:v>888</c:v>
                </c:pt>
              </c:numCache>
            </c:numRef>
          </c:xVal>
          <c:yVal>
            <c:numRef>
              <c:f>'A (old)'!$L$21:$L$993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912-4BA3-B9D0-9C141E5BAD94}"/>
            </c:ext>
          </c:extLst>
        </c:ser>
        <c:ser>
          <c:idx val="5"/>
          <c:order val="5"/>
          <c:tx>
            <c:strRef>
              <c:f>'A (old)'!$M$20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(old)'!$D$21:$D$93</c:f>
                <c:numCache>
                  <c:formatCode>General</c:formatCode>
                  <c:ptCount val="73"/>
                  <c:pt idx="0">
                    <c:v>2.0000000000000001E-4</c:v>
                  </c:pt>
                  <c:pt idx="4">
                    <c:v>2.9999999999999997E-4</c:v>
                  </c:pt>
                  <c:pt idx="6">
                    <c:v>2.0000000000000001E-4</c:v>
                  </c:pt>
                  <c:pt idx="7">
                    <c:v>2.9999999999999997E-4</c:v>
                  </c:pt>
                  <c:pt idx="9">
                    <c:v>2.0000000000000001E-4</c:v>
                  </c:pt>
                  <c:pt idx="13">
                    <c:v>5.0000000000000001E-4</c:v>
                  </c:pt>
                  <c:pt idx="18">
                    <c:v>4.0000000000000001E-3</c:v>
                  </c:pt>
                  <c:pt idx="21">
                    <c:v>2E-3</c:v>
                  </c:pt>
                  <c:pt idx="30">
                    <c:v>5.0000000000000001E-4</c:v>
                  </c:pt>
                  <c:pt idx="33">
                    <c:v>1.1999999999999999E-3</c:v>
                  </c:pt>
                  <c:pt idx="36">
                    <c:v>0.01</c:v>
                  </c:pt>
                  <c:pt idx="41">
                    <c:v>1E-3</c:v>
                  </c:pt>
                  <c:pt idx="50">
                    <c:v>0</c:v>
                  </c:pt>
                </c:numCache>
              </c:numRef>
            </c:plus>
            <c:minus>
              <c:numRef>
                <c:f>'A (old)'!$D$21:$D$93</c:f>
                <c:numCache>
                  <c:formatCode>General</c:formatCode>
                  <c:ptCount val="73"/>
                  <c:pt idx="0">
                    <c:v>2.0000000000000001E-4</c:v>
                  </c:pt>
                  <c:pt idx="4">
                    <c:v>2.9999999999999997E-4</c:v>
                  </c:pt>
                  <c:pt idx="6">
                    <c:v>2.0000000000000001E-4</c:v>
                  </c:pt>
                  <c:pt idx="7">
                    <c:v>2.9999999999999997E-4</c:v>
                  </c:pt>
                  <c:pt idx="9">
                    <c:v>2.0000000000000001E-4</c:v>
                  </c:pt>
                  <c:pt idx="13">
                    <c:v>5.0000000000000001E-4</c:v>
                  </c:pt>
                  <c:pt idx="18">
                    <c:v>4.0000000000000001E-3</c:v>
                  </c:pt>
                  <c:pt idx="21">
                    <c:v>2E-3</c:v>
                  </c:pt>
                  <c:pt idx="30">
                    <c:v>5.0000000000000001E-4</c:v>
                  </c:pt>
                  <c:pt idx="33">
                    <c:v>1.1999999999999999E-3</c:v>
                  </c:pt>
                  <c:pt idx="36">
                    <c:v>0.01</c:v>
                  </c:pt>
                  <c:pt idx="41">
                    <c:v>1E-3</c:v>
                  </c:pt>
                  <c:pt idx="5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3533</c:v>
                </c:pt>
                <c:pt idx="1">
                  <c:v>2840.5</c:v>
                </c:pt>
                <c:pt idx="2">
                  <c:v>-1533.5</c:v>
                </c:pt>
                <c:pt idx="3">
                  <c:v>284.5</c:v>
                </c:pt>
                <c:pt idx="4">
                  <c:v>3549.5</c:v>
                </c:pt>
                <c:pt idx="5">
                  <c:v>-1753.5</c:v>
                </c:pt>
                <c:pt idx="6">
                  <c:v>3751</c:v>
                </c:pt>
                <c:pt idx="7">
                  <c:v>3555</c:v>
                </c:pt>
                <c:pt idx="8">
                  <c:v>-159.5</c:v>
                </c:pt>
                <c:pt idx="9">
                  <c:v>4432</c:v>
                </c:pt>
                <c:pt idx="10">
                  <c:v>-2407.5</c:v>
                </c:pt>
                <c:pt idx="11">
                  <c:v>2409.5</c:v>
                </c:pt>
                <c:pt idx="12">
                  <c:v>2932</c:v>
                </c:pt>
                <c:pt idx="13">
                  <c:v>3809</c:v>
                </c:pt>
                <c:pt idx="14">
                  <c:v>-1995.5</c:v>
                </c:pt>
                <c:pt idx="15">
                  <c:v>2468.5</c:v>
                </c:pt>
                <c:pt idx="16">
                  <c:v>2840.5</c:v>
                </c:pt>
                <c:pt idx="17">
                  <c:v>2468.5</c:v>
                </c:pt>
                <c:pt idx="18">
                  <c:v>2692</c:v>
                </c:pt>
                <c:pt idx="19">
                  <c:v>2912.5</c:v>
                </c:pt>
                <c:pt idx="20">
                  <c:v>2686.5</c:v>
                </c:pt>
                <c:pt idx="21">
                  <c:v>2661.5</c:v>
                </c:pt>
                <c:pt idx="22">
                  <c:v>3147</c:v>
                </c:pt>
                <c:pt idx="23">
                  <c:v>2912.5</c:v>
                </c:pt>
                <c:pt idx="24">
                  <c:v>3147</c:v>
                </c:pt>
                <c:pt idx="25">
                  <c:v>2678</c:v>
                </c:pt>
                <c:pt idx="26">
                  <c:v>3127.5</c:v>
                </c:pt>
                <c:pt idx="27">
                  <c:v>3127.5</c:v>
                </c:pt>
                <c:pt idx="28">
                  <c:v>2463</c:v>
                </c:pt>
                <c:pt idx="29">
                  <c:v>2463</c:v>
                </c:pt>
                <c:pt idx="30">
                  <c:v>3376</c:v>
                </c:pt>
                <c:pt idx="31">
                  <c:v>2943</c:v>
                </c:pt>
                <c:pt idx="32">
                  <c:v>2485</c:v>
                </c:pt>
                <c:pt idx="33">
                  <c:v>2259</c:v>
                </c:pt>
                <c:pt idx="34">
                  <c:v>3141.5</c:v>
                </c:pt>
                <c:pt idx="35">
                  <c:v>2485</c:v>
                </c:pt>
                <c:pt idx="36">
                  <c:v>3982.5</c:v>
                </c:pt>
                <c:pt idx="37">
                  <c:v>2871</c:v>
                </c:pt>
                <c:pt idx="38">
                  <c:v>3141.5</c:v>
                </c:pt>
                <c:pt idx="39">
                  <c:v>1360</c:v>
                </c:pt>
                <c:pt idx="40">
                  <c:v>2871</c:v>
                </c:pt>
                <c:pt idx="41">
                  <c:v>2030</c:v>
                </c:pt>
                <c:pt idx="42">
                  <c:v>2189</c:v>
                </c:pt>
                <c:pt idx="43">
                  <c:v>1348.5</c:v>
                </c:pt>
                <c:pt idx="44">
                  <c:v>2656</c:v>
                </c:pt>
                <c:pt idx="45">
                  <c:v>877</c:v>
                </c:pt>
                <c:pt idx="46">
                  <c:v>1525</c:v>
                </c:pt>
                <c:pt idx="47">
                  <c:v>2664.5</c:v>
                </c:pt>
                <c:pt idx="48">
                  <c:v>430</c:v>
                </c:pt>
                <c:pt idx="49">
                  <c:v>0</c:v>
                </c:pt>
                <c:pt idx="50">
                  <c:v>0</c:v>
                </c:pt>
                <c:pt idx="51">
                  <c:v>-1536</c:v>
                </c:pt>
                <c:pt idx="52">
                  <c:v>-1346</c:v>
                </c:pt>
                <c:pt idx="53">
                  <c:v>433</c:v>
                </c:pt>
                <c:pt idx="54">
                  <c:v>-1754</c:v>
                </c:pt>
                <c:pt idx="55">
                  <c:v>-1998</c:v>
                </c:pt>
                <c:pt idx="56">
                  <c:v>888</c:v>
                </c:pt>
              </c:numCache>
            </c:numRef>
          </c:xVal>
          <c:yVal>
            <c:numRef>
              <c:f>'A (old)'!$M$21:$M$993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912-4BA3-B9D0-9C141E5BAD94}"/>
            </c:ext>
          </c:extLst>
        </c:ser>
        <c:ser>
          <c:idx val="6"/>
          <c:order val="6"/>
          <c:tx>
            <c:strRef>
              <c:f>'A (old)'!$N$20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(old)'!$D$21:$D$93</c:f>
                <c:numCache>
                  <c:formatCode>General</c:formatCode>
                  <c:ptCount val="73"/>
                  <c:pt idx="0">
                    <c:v>2.0000000000000001E-4</c:v>
                  </c:pt>
                  <c:pt idx="4">
                    <c:v>2.9999999999999997E-4</c:v>
                  </c:pt>
                  <c:pt idx="6">
                    <c:v>2.0000000000000001E-4</c:v>
                  </c:pt>
                  <c:pt idx="7">
                    <c:v>2.9999999999999997E-4</c:v>
                  </c:pt>
                  <c:pt idx="9">
                    <c:v>2.0000000000000001E-4</c:v>
                  </c:pt>
                  <c:pt idx="13">
                    <c:v>5.0000000000000001E-4</c:v>
                  </c:pt>
                  <c:pt idx="18">
                    <c:v>4.0000000000000001E-3</c:v>
                  </c:pt>
                  <c:pt idx="21">
                    <c:v>2E-3</c:v>
                  </c:pt>
                  <c:pt idx="30">
                    <c:v>5.0000000000000001E-4</c:v>
                  </c:pt>
                  <c:pt idx="33">
                    <c:v>1.1999999999999999E-3</c:v>
                  </c:pt>
                  <c:pt idx="36">
                    <c:v>0.01</c:v>
                  </c:pt>
                  <c:pt idx="41">
                    <c:v>1E-3</c:v>
                  </c:pt>
                  <c:pt idx="50">
                    <c:v>0</c:v>
                  </c:pt>
                </c:numCache>
              </c:numRef>
            </c:plus>
            <c:minus>
              <c:numRef>
                <c:f>'A (old)'!$D$21:$D$93</c:f>
                <c:numCache>
                  <c:formatCode>General</c:formatCode>
                  <c:ptCount val="73"/>
                  <c:pt idx="0">
                    <c:v>2.0000000000000001E-4</c:v>
                  </c:pt>
                  <c:pt idx="4">
                    <c:v>2.9999999999999997E-4</c:v>
                  </c:pt>
                  <c:pt idx="6">
                    <c:v>2.0000000000000001E-4</c:v>
                  </c:pt>
                  <c:pt idx="7">
                    <c:v>2.9999999999999997E-4</c:v>
                  </c:pt>
                  <c:pt idx="9">
                    <c:v>2.0000000000000001E-4</c:v>
                  </c:pt>
                  <c:pt idx="13">
                    <c:v>5.0000000000000001E-4</c:v>
                  </c:pt>
                  <c:pt idx="18">
                    <c:v>4.0000000000000001E-3</c:v>
                  </c:pt>
                  <c:pt idx="21">
                    <c:v>2E-3</c:v>
                  </c:pt>
                  <c:pt idx="30">
                    <c:v>5.0000000000000001E-4</c:v>
                  </c:pt>
                  <c:pt idx="33">
                    <c:v>1.1999999999999999E-3</c:v>
                  </c:pt>
                  <c:pt idx="36">
                    <c:v>0.01</c:v>
                  </c:pt>
                  <c:pt idx="41">
                    <c:v>1E-3</c:v>
                  </c:pt>
                  <c:pt idx="5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3533</c:v>
                </c:pt>
                <c:pt idx="1">
                  <c:v>2840.5</c:v>
                </c:pt>
                <c:pt idx="2">
                  <c:v>-1533.5</c:v>
                </c:pt>
                <c:pt idx="3">
                  <c:v>284.5</c:v>
                </c:pt>
                <c:pt idx="4">
                  <c:v>3549.5</c:v>
                </c:pt>
                <c:pt idx="5">
                  <c:v>-1753.5</c:v>
                </c:pt>
                <c:pt idx="6">
                  <c:v>3751</c:v>
                </c:pt>
                <c:pt idx="7">
                  <c:v>3555</c:v>
                </c:pt>
                <c:pt idx="8">
                  <c:v>-159.5</c:v>
                </c:pt>
                <c:pt idx="9">
                  <c:v>4432</c:v>
                </c:pt>
                <c:pt idx="10">
                  <c:v>-2407.5</c:v>
                </c:pt>
                <c:pt idx="11">
                  <c:v>2409.5</c:v>
                </c:pt>
                <c:pt idx="12">
                  <c:v>2932</c:v>
                </c:pt>
                <c:pt idx="13">
                  <c:v>3809</c:v>
                </c:pt>
                <c:pt idx="14">
                  <c:v>-1995.5</c:v>
                </c:pt>
                <c:pt idx="15">
                  <c:v>2468.5</c:v>
                </c:pt>
                <c:pt idx="16">
                  <c:v>2840.5</c:v>
                </c:pt>
                <c:pt idx="17">
                  <c:v>2468.5</c:v>
                </c:pt>
                <c:pt idx="18">
                  <c:v>2692</c:v>
                </c:pt>
                <c:pt idx="19">
                  <c:v>2912.5</c:v>
                </c:pt>
                <c:pt idx="20">
                  <c:v>2686.5</c:v>
                </c:pt>
                <c:pt idx="21">
                  <c:v>2661.5</c:v>
                </c:pt>
                <c:pt idx="22">
                  <c:v>3147</c:v>
                </c:pt>
                <c:pt idx="23">
                  <c:v>2912.5</c:v>
                </c:pt>
                <c:pt idx="24">
                  <c:v>3147</c:v>
                </c:pt>
                <c:pt idx="25">
                  <c:v>2678</c:v>
                </c:pt>
                <c:pt idx="26">
                  <c:v>3127.5</c:v>
                </c:pt>
                <c:pt idx="27">
                  <c:v>3127.5</c:v>
                </c:pt>
                <c:pt idx="28">
                  <c:v>2463</c:v>
                </c:pt>
                <c:pt idx="29">
                  <c:v>2463</c:v>
                </c:pt>
                <c:pt idx="30">
                  <c:v>3376</c:v>
                </c:pt>
                <c:pt idx="31">
                  <c:v>2943</c:v>
                </c:pt>
                <c:pt idx="32">
                  <c:v>2485</c:v>
                </c:pt>
                <c:pt idx="33">
                  <c:v>2259</c:v>
                </c:pt>
                <c:pt idx="34">
                  <c:v>3141.5</c:v>
                </c:pt>
                <c:pt idx="35">
                  <c:v>2485</c:v>
                </c:pt>
                <c:pt idx="36">
                  <c:v>3982.5</c:v>
                </c:pt>
                <c:pt idx="37">
                  <c:v>2871</c:v>
                </c:pt>
                <c:pt idx="38">
                  <c:v>3141.5</c:v>
                </c:pt>
                <c:pt idx="39">
                  <c:v>1360</c:v>
                </c:pt>
                <c:pt idx="40">
                  <c:v>2871</c:v>
                </c:pt>
                <c:pt idx="41">
                  <c:v>2030</c:v>
                </c:pt>
                <c:pt idx="42">
                  <c:v>2189</c:v>
                </c:pt>
                <c:pt idx="43">
                  <c:v>1348.5</c:v>
                </c:pt>
                <c:pt idx="44">
                  <c:v>2656</c:v>
                </c:pt>
                <c:pt idx="45">
                  <c:v>877</c:v>
                </c:pt>
                <c:pt idx="46">
                  <c:v>1525</c:v>
                </c:pt>
                <c:pt idx="47">
                  <c:v>2664.5</c:v>
                </c:pt>
                <c:pt idx="48">
                  <c:v>430</c:v>
                </c:pt>
                <c:pt idx="49">
                  <c:v>0</c:v>
                </c:pt>
                <c:pt idx="50">
                  <c:v>0</c:v>
                </c:pt>
                <c:pt idx="51">
                  <c:v>-1536</c:v>
                </c:pt>
                <c:pt idx="52">
                  <c:v>-1346</c:v>
                </c:pt>
                <c:pt idx="53">
                  <c:v>433</c:v>
                </c:pt>
                <c:pt idx="54">
                  <c:v>-1754</c:v>
                </c:pt>
                <c:pt idx="55">
                  <c:v>-1998</c:v>
                </c:pt>
                <c:pt idx="56">
                  <c:v>888</c:v>
                </c:pt>
              </c:numCache>
            </c:numRef>
          </c:xVal>
          <c:yVal>
            <c:numRef>
              <c:f>'A (old)'!$N$21:$N$993</c:f>
              <c:numCache>
                <c:formatCode>General</c:formatCode>
                <c:ptCount val="973"/>
                <c:pt idx="2">
                  <c:v>-2.1627499998430721E-2</c:v>
                </c:pt>
                <c:pt idx="3">
                  <c:v>-2.1157500006665941E-2</c:v>
                </c:pt>
                <c:pt idx="5">
                  <c:v>-1.952750000054948E-2</c:v>
                </c:pt>
                <c:pt idx="8">
                  <c:v>-1.8517500000598375E-2</c:v>
                </c:pt>
                <c:pt idx="10">
                  <c:v>-1.8237500000395812E-2</c:v>
                </c:pt>
                <c:pt idx="14">
                  <c:v>-1.6257499999483116E-2</c:v>
                </c:pt>
                <c:pt idx="51">
                  <c:v>8.6000000010244548E-4</c:v>
                </c:pt>
                <c:pt idx="54">
                  <c:v>2.0899999944958836E-3</c:v>
                </c:pt>
                <c:pt idx="55">
                  <c:v>2.1300000007613562E-3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912-4BA3-B9D0-9C141E5BAD94}"/>
            </c:ext>
          </c:extLst>
        </c:ser>
        <c:ser>
          <c:idx val="7"/>
          <c:order val="7"/>
          <c:tx>
            <c:strRef>
              <c:f>'A (old)'!$O$20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(old)'!$F$21:$F$993</c:f>
              <c:numCache>
                <c:formatCode>General</c:formatCode>
                <c:ptCount val="973"/>
                <c:pt idx="0">
                  <c:v>3533</c:v>
                </c:pt>
                <c:pt idx="1">
                  <c:v>2840.5</c:v>
                </c:pt>
                <c:pt idx="2">
                  <c:v>-1533.5</c:v>
                </c:pt>
                <c:pt idx="3">
                  <c:v>284.5</c:v>
                </c:pt>
                <c:pt idx="4">
                  <c:v>3549.5</c:v>
                </c:pt>
                <c:pt idx="5">
                  <c:v>-1753.5</c:v>
                </c:pt>
                <c:pt idx="6">
                  <c:v>3751</c:v>
                </c:pt>
                <c:pt idx="7">
                  <c:v>3555</c:v>
                </c:pt>
                <c:pt idx="8">
                  <c:v>-159.5</c:v>
                </c:pt>
                <c:pt idx="9">
                  <c:v>4432</c:v>
                </c:pt>
                <c:pt idx="10">
                  <c:v>-2407.5</c:v>
                </c:pt>
                <c:pt idx="11">
                  <c:v>2409.5</c:v>
                </c:pt>
                <c:pt idx="12">
                  <c:v>2932</c:v>
                </c:pt>
                <c:pt idx="13">
                  <c:v>3809</c:v>
                </c:pt>
                <c:pt idx="14">
                  <c:v>-1995.5</c:v>
                </c:pt>
                <c:pt idx="15">
                  <c:v>2468.5</c:v>
                </c:pt>
                <c:pt idx="16">
                  <c:v>2840.5</c:v>
                </c:pt>
                <c:pt idx="17">
                  <c:v>2468.5</c:v>
                </c:pt>
                <c:pt idx="18">
                  <c:v>2692</c:v>
                </c:pt>
                <c:pt idx="19">
                  <c:v>2912.5</c:v>
                </c:pt>
                <c:pt idx="20">
                  <c:v>2686.5</c:v>
                </c:pt>
                <c:pt idx="21">
                  <c:v>2661.5</c:v>
                </c:pt>
                <c:pt idx="22">
                  <c:v>3147</c:v>
                </c:pt>
                <c:pt idx="23">
                  <c:v>2912.5</c:v>
                </c:pt>
                <c:pt idx="24">
                  <c:v>3147</c:v>
                </c:pt>
                <c:pt idx="25">
                  <c:v>2678</c:v>
                </c:pt>
                <c:pt idx="26">
                  <c:v>3127.5</c:v>
                </c:pt>
                <c:pt idx="27">
                  <c:v>3127.5</c:v>
                </c:pt>
                <c:pt idx="28">
                  <c:v>2463</c:v>
                </c:pt>
                <c:pt idx="29">
                  <c:v>2463</c:v>
                </c:pt>
                <c:pt idx="30">
                  <c:v>3376</c:v>
                </c:pt>
                <c:pt idx="31">
                  <c:v>2943</c:v>
                </c:pt>
                <c:pt idx="32">
                  <c:v>2485</c:v>
                </c:pt>
                <c:pt idx="33">
                  <c:v>2259</c:v>
                </c:pt>
                <c:pt idx="34">
                  <c:v>3141.5</c:v>
                </c:pt>
                <c:pt idx="35">
                  <c:v>2485</c:v>
                </c:pt>
                <c:pt idx="36">
                  <c:v>3982.5</c:v>
                </c:pt>
                <c:pt idx="37">
                  <c:v>2871</c:v>
                </c:pt>
                <c:pt idx="38">
                  <c:v>3141.5</c:v>
                </c:pt>
                <c:pt idx="39">
                  <c:v>1360</c:v>
                </c:pt>
                <c:pt idx="40">
                  <c:v>2871</c:v>
                </c:pt>
                <c:pt idx="41">
                  <c:v>2030</c:v>
                </c:pt>
                <c:pt idx="42">
                  <c:v>2189</c:v>
                </c:pt>
                <c:pt idx="43">
                  <c:v>1348.5</c:v>
                </c:pt>
                <c:pt idx="44">
                  <c:v>2656</c:v>
                </c:pt>
                <c:pt idx="45">
                  <c:v>877</c:v>
                </c:pt>
                <c:pt idx="46">
                  <c:v>1525</c:v>
                </c:pt>
                <c:pt idx="47">
                  <c:v>2664.5</c:v>
                </c:pt>
                <c:pt idx="48">
                  <c:v>430</c:v>
                </c:pt>
                <c:pt idx="49">
                  <c:v>0</c:v>
                </c:pt>
                <c:pt idx="50">
                  <c:v>0</c:v>
                </c:pt>
                <c:pt idx="51">
                  <c:v>-1536</c:v>
                </c:pt>
                <c:pt idx="52">
                  <c:v>-1346</c:v>
                </c:pt>
                <c:pt idx="53">
                  <c:v>433</c:v>
                </c:pt>
                <c:pt idx="54">
                  <c:v>-1754</c:v>
                </c:pt>
                <c:pt idx="55">
                  <c:v>-1998</c:v>
                </c:pt>
                <c:pt idx="56">
                  <c:v>888</c:v>
                </c:pt>
              </c:numCache>
            </c:numRef>
          </c:xVal>
          <c:yVal>
            <c:numRef>
              <c:f>'A (old)'!$O$21:$O$993</c:f>
              <c:numCache>
                <c:formatCode>General</c:formatCode>
                <c:ptCount val="973"/>
                <c:pt idx="0">
                  <c:v>-1.3362011658829671E-2</c:v>
                </c:pt>
                <c:pt idx="1">
                  <c:v>-1.2411398243524649E-2</c:v>
                </c:pt>
                <c:pt idx="2">
                  <c:v>-6.4070905488760321E-3</c:v>
                </c:pt>
                <c:pt idx="3">
                  <c:v>-8.9027081503554994E-3</c:v>
                </c:pt>
                <c:pt idx="4">
                  <c:v>-1.3384661653562571E-2</c:v>
                </c:pt>
                <c:pt idx="5">
                  <c:v>-6.1050906191040394E-3</c:v>
                </c:pt>
                <c:pt idx="6">
                  <c:v>-1.3661266134694646E-2</c:v>
                </c:pt>
                <c:pt idx="7">
                  <c:v>-1.339221165180687E-2</c:v>
                </c:pt>
                <c:pt idx="8">
                  <c:v>-8.2932173829974778E-3</c:v>
                </c:pt>
                <c:pt idx="9">
                  <c:v>-1.4596093190034314E-2</c:v>
                </c:pt>
                <c:pt idx="10">
                  <c:v>-5.2073271915091162E-3</c:v>
                </c:pt>
                <c:pt idx="11">
                  <c:v>-1.1819752926562246E-2</c:v>
                </c:pt>
                <c:pt idx="12">
                  <c:v>-1.2537002759770727E-2</c:v>
                </c:pt>
                <c:pt idx="13">
                  <c:v>-1.3740884297998171E-2</c:v>
                </c:pt>
                <c:pt idx="14">
                  <c:v>-5.7728906963548481E-3</c:v>
                </c:pt>
                <c:pt idx="15">
                  <c:v>-1.1900743816819281E-2</c:v>
                </c:pt>
                <c:pt idx="16">
                  <c:v>-1.2411398243524649E-2</c:v>
                </c:pt>
                <c:pt idx="17">
                  <c:v>-1.1900743816819281E-2</c:v>
                </c:pt>
                <c:pt idx="18">
                  <c:v>-1.2207548290928554E-2</c:v>
                </c:pt>
                <c:pt idx="19">
                  <c:v>-1.2510234584177302E-2</c:v>
                </c:pt>
                <c:pt idx="20">
                  <c:v>-1.2199998292684255E-2</c:v>
                </c:pt>
                <c:pt idx="21">
                  <c:v>-1.2165680118846528E-2</c:v>
                </c:pt>
                <c:pt idx="22">
                  <c:v>-1.2832139054775175E-2</c:v>
                </c:pt>
                <c:pt idx="23">
                  <c:v>-1.2510234584177302E-2</c:v>
                </c:pt>
                <c:pt idx="24">
                  <c:v>-1.2832139054775175E-2</c:v>
                </c:pt>
                <c:pt idx="25">
                  <c:v>-1.2188330113579428E-2</c:v>
                </c:pt>
                <c:pt idx="26">
                  <c:v>-1.2805370879181748E-2</c:v>
                </c:pt>
                <c:pt idx="27">
                  <c:v>-1.2805370879181748E-2</c:v>
                </c:pt>
                <c:pt idx="28">
                  <c:v>-1.189319381857498E-2</c:v>
                </c:pt>
                <c:pt idx="29">
                  <c:v>-1.189319381857498E-2</c:v>
                </c:pt>
                <c:pt idx="30">
                  <c:v>-1.3146493527128749E-2</c:v>
                </c:pt>
                <c:pt idx="31">
                  <c:v>-1.2552102756259328E-2</c:v>
                </c:pt>
                <c:pt idx="32">
                  <c:v>-1.1923393811552179E-2</c:v>
                </c:pt>
                <c:pt idx="33">
                  <c:v>-1.1613157520059132E-2</c:v>
                </c:pt>
                <c:pt idx="34">
                  <c:v>-1.2824589056530875E-2</c:v>
                </c:pt>
                <c:pt idx="35">
                  <c:v>-1.1923393811552179E-2</c:v>
                </c:pt>
                <c:pt idx="36">
                  <c:v>-1.3979052424431992E-2</c:v>
                </c:pt>
                <c:pt idx="37">
                  <c:v>-1.2453266415606675E-2</c:v>
                </c:pt>
                <c:pt idx="38">
                  <c:v>-1.2824589056530875E-2</c:v>
                </c:pt>
                <c:pt idx="39">
                  <c:v>-1.0379075988854489E-2</c:v>
                </c:pt>
                <c:pt idx="40">
                  <c:v>-1.2453266415606675E-2</c:v>
                </c:pt>
                <c:pt idx="41">
                  <c:v>-1.1298803047705558E-2</c:v>
                </c:pt>
                <c:pt idx="42">
                  <c:v>-1.1517066633313498E-2</c:v>
                </c:pt>
                <c:pt idx="43">
                  <c:v>-1.0363289628889136E-2</c:v>
                </c:pt>
                <c:pt idx="44">
                  <c:v>-1.2158130120602227E-2</c:v>
                </c:pt>
                <c:pt idx="45">
                  <c:v>-9.7160488703096157E-3</c:v>
                </c:pt>
                <c:pt idx="46">
                  <c:v>-1.0605575936183484E-2</c:v>
                </c:pt>
                <c:pt idx="47">
                  <c:v>-1.2169798299707055E-2</c:v>
                </c:pt>
                <c:pt idx="48">
                  <c:v>-9.1024399220910671E-3</c:v>
                </c:pt>
                <c:pt idx="49">
                  <c:v>-8.5121673320821718E-3</c:v>
                </c:pt>
                <c:pt idx="50">
                  <c:v>-8.5121673320821718E-3</c:v>
                </c:pt>
                <c:pt idx="51">
                  <c:v>-6.4036587314922596E-3</c:v>
                </c:pt>
                <c:pt idx="52">
                  <c:v>-6.6644768526589807E-3</c:v>
                </c:pt>
                <c:pt idx="53">
                  <c:v>-9.1065581029515941E-3</c:v>
                </c:pt>
                <c:pt idx="54">
                  <c:v>-6.1044042556272857E-3</c:v>
                </c:pt>
                <c:pt idx="55">
                  <c:v>-5.7694588789710755E-3</c:v>
                </c:pt>
                <c:pt idx="56">
                  <c:v>-9.731148866798215E-3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912-4BA3-B9D0-9C141E5BA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8177016"/>
        <c:axId val="1"/>
      </c:scatterChart>
      <c:valAx>
        <c:axId val="718177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3035143769968052"/>
              <c:y val="0.86604623020253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118210862619806E-2"/>
              <c:y val="0.38317887834114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17701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7252396166134185"/>
          <c:y val="0.9190031152647975"/>
          <c:w val="0.94408945686900958"/>
          <c:h val="0.9813084112149532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HS Her - O-C Diagr.</a:t>
            </a:r>
          </a:p>
        </c:rich>
      </c:tx>
      <c:layout>
        <c:manualLayout>
          <c:xMode val="edge"/>
          <c:yMode val="edge"/>
          <c:x val="0.38019169329073482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57507987220447"/>
          <c:y val="0.14723926380368099"/>
          <c:w val="0.80670926517571884"/>
          <c:h val="0.6595092024539877"/>
        </c:manualLayout>
      </c:layout>
      <c:scatterChart>
        <c:scatterStyle val="lineMarker"/>
        <c:varyColors val="0"/>
        <c:ser>
          <c:idx val="1"/>
          <c:order val="0"/>
          <c:tx>
            <c:strRef>
              <c:f>'Active 1'!$R$20</c:f>
              <c:strCache>
                <c:ptCount val="1"/>
                <c:pt idx="0">
                  <c:v>Primary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1'!$D$21:$D$987</c:f>
                <c:numCache>
                  <c:formatCode>General</c:formatCode>
                  <c:ptCount val="9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3">
                    <c:v>0</c:v>
                  </c:pt>
                  <c:pt idx="24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1.1100000000000001E-3</c:v>
                  </c:pt>
                  <c:pt idx="54">
                    <c:v>9.3999999999999997E-4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1E-3</c:v>
                  </c:pt>
                  <c:pt idx="61">
                    <c:v>0</c:v>
                  </c:pt>
                  <c:pt idx="62">
                    <c:v>0</c:v>
                  </c:pt>
                  <c:pt idx="63">
                    <c:v>3.1E-4</c:v>
                  </c:pt>
                  <c:pt idx="64">
                    <c:v>1.1999999999999999E-3</c:v>
                  </c:pt>
                  <c:pt idx="65">
                    <c:v>0</c:v>
                  </c:pt>
                  <c:pt idx="66">
                    <c:v>2.5000000000000001E-4</c:v>
                  </c:pt>
                  <c:pt idx="74">
                    <c:v>1.8E-3</c:v>
                  </c:pt>
                  <c:pt idx="75">
                    <c:v>2E-3</c:v>
                  </c:pt>
                  <c:pt idx="76">
                    <c:v>2.8E-3</c:v>
                  </c:pt>
                  <c:pt idx="77">
                    <c:v>1E-3</c:v>
                  </c:pt>
                  <c:pt idx="78">
                    <c:v>2.3999999999999998E-3</c:v>
                  </c:pt>
                  <c:pt idx="79">
                    <c:v>4.0000000000000001E-3</c:v>
                  </c:pt>
                  <c:pt idx="84">
                    <c:v>1.1999999999999999E-3</c:v>
                  </c:pt>
                  <c:pt idx="85">
                    <c:v>8.9999999999999998E-4</c:v>
                  </c:pt>
                  <c:pt idx="86">
                    <c:v>1.1000000000000001E-3</c:v>
                  </c:pt>
                  <c:pt idx="87">
                    <c:v>8.0000000000000004E-4</c:v>
                  </c:pt>
                  <c:pt idx="88">
                    <c:v>2E-3</c:v>
                  </c:pt>
                  <c:pt idx="89">
                    <c:v>2E-3</c:v>
                  </c:pt>
                  <c:pt idx="90">
                    <c:v>2E-3</c:v>
                  </c:pt>
                  <c:pt idx="91">
                    <c:v>2.9999999999999997E-4</c:v>
                  </c:pt>
                  <c:pt idx="92">
                    <c:v>2.9999999999999997E-4</c:v>
                  </c:pt>
                  <c:pt idx="93">
                    <c:v>5.0000000000000001E-4</c:v>
                  </c:pt>
                  <c:pt idx="94">
                    <c:v>2E-3</c:v>
                  </c:pt>
                  <c:pt idx="95">
                    <c:v>0</c:v>
                  </c:pt>
                  <c:pt idx="96">
                    <c:v>2.9999999999999997E-4</c:v>
                  </c:pt>
                  <c:pt idx="97">
                    <c:v>0</c:v>
                  </c:pt>
                  <c:pt idx="98">
                    <c:v>2.9999999999999997E-4</c:v>
                  </c:pt>
                  <c:pt idx="99">
                    <c:v>0</c:v>
                  </c:pt>
                  <c:pt idx="100">
                    <c:v>2.0000000000000001E-4</c:v>
                  </c:pt>
                  <c:pt idx="102">
                    <c:v>0</c:v>
                  </c:pt>
                  <c:pt idx="103">
                    <c:v>5.0000000000000001E-4</c:v>
                  </c:pt>
                  <c:pt idx="104">
                    <c:v>0</c:v>
                  </c:pt>
                  <c:pt idx="105">
                    <c:v>0.01</c:v>
                  </c:pt>
                  <c:pt idx="106">
                    <c:v>1.8E-3</c:v>
                  </c:pt>
                  <c:pt idx="107">
                    <c:v>5.9999999999999995E-4</c:v>
                  </c:pt>
                  <c:pt idx="108">
                    <c:v>1E-4</c:v>
                  </c:pt>
                  <c:pt idx="109">
                    <c:v>1E-4</c:v>
                  </c:pt>
                  <c:pt idx="110">
                    <c:v>0</c:v>
                  </c:pt>
                  <c:pt idx="113">
                    <c:v>2.0000000000000001E-4</c:v>
                  </c:pt>
                  <c:pt idx="114">
                    <c:v>2.0000000000000001E-4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2.9999999999999997E-4</c:v>
                  </c:pt>
                  <c:pt idx="121">
                    <c:v>0</c:v>
                  </c:pt>
                  <c:pt idx="122">
                    <c:v>6.9999999999999999E-4</c:v>
                  </c:pt>
                  <c:pt idx="123">
                    <c:v>1E-3</c:v>
                  </c:pt>
                  <c:pt idx="124">
                    <c:v>1E-3</c:v>
                  </c:pt>
                  <c:pt idx="125">
                    <c:v>5.9999999999999995E-4</c:v>
                  </c:pt>
                  <c:pt idx="126">
                    <c:v>5.9999999999999995E-4</c:v>
                  </c:pt>
                  <c:pt idx="127">
                    <c:v>4.0000000000000002E-4</c:v>
                  </c:pt>
                  <c:pt idx="128">
                    <c:v>1.9E-3</c:v>
                  </c:pt>
                  <c:pt idx="129">
                    <c:v>4.0000000000000002E-4</c:v>
                  </c:pt>
                  <c:pt idx="130">
                    <c:v>0</c:v>
                  </c:pt>
                  <c:pt idx="131">
                    <c:v>2.9999999999999997E-4</c:v>
                  </c:pt>
                  <c:pt idx="132">
                    <c:v>0</c:v>
                  </c:pt>
                  <c:pt idx="133">
                    <c:v>2.9999999999999997E-4</c:v>
                  </c:pt>
                  <c:pt idx="134">
                    <c:v>0</c:v>
                  </c:pt>
                  <c:pt idx="135">
                    <c:v>4.0000000000000002E-4</c:v>
                  </c:pt>
                  <c:pt idx="136">
                    <c:v>0</c:v>
                  </c:pt>
                  <c:pt idx="137">
                    <c:v>6.9999999999999999E-4</c:v>
                  </c:pt>
                  <c:pt idx="138">
                    <c:v>0</c:v>
                  </c:pt>
                  <c:pt idx="139">
                    <c:v>6.9999999999999999E-4</c:v>
                  </c:pt>
                  <c:pt idx="140">
                    <c:v>0</c:v>
                  </c:pt>
                  <c:pt idx="141">
                    <c:v>2.0000000000000001E-4</c:v>
                  </c:pt>
                  <c:pt idx="142">
                    <c:v>0</c:v>
                  </c:pt>
                  <c:pt idx="143">
                    <c:v>4.0000000000000002E-4</c:v>
                  </c:pt>
                  <c:pt idx="144">
                    <c:v>1.2999999999999999E-3</c:v>
                  </c:pt>
                  <c:pt idx="145">
                    <c:v>0</c:v>
                  </c:pt>
                  <c:pt idx="146">
                    <c:v>2.9999999999999997E-4</c:v>
                  </c:pt>
                  <c:pt idx="147">
                    <c:v>0</c:v>
                  </c:pt>
                  <c:pt idx="148">
                    <c:v>2.0000000000000001E-4</c:v>
                  </c:pt>
                  <c:pt idx="149">
                    <c:v>0</c:v>
                  </c:pt>
                  <c:pt idx="150">
                    <c:v>2.9999999999999997E-4</c:v>
                  </c:pt>
                  <c:pt idx="151">
                    <c:v>6.9999999999999999E-4</c:v>
                  </c:pt>
                  <c:pt idx="152">
                    <c:v>1E-3</c:v>
                  </c:pt>
                  <c:pt idx="153">
                    <c:v>0</c:v>
                  </c:pt>
                  <c:pt idx="154">
                    <c:v>8.0000000000000004E-4</c:v>
                  </c:pt>
                  <c:pt idx="155">
                    <c:v>0</c:v>
                  </c:pt>
                  <c:pt idx="156">
                    <c:v>6.9999999999999999E-4</c:v>
                  </c:pt>
                  <c:pt idx="157">
                    <c:v>0</c:v>
                  </c:pt>
                  <c:pt idx="158">
                    <c:v>1.1000000000000001E-3</c:v>
                  </c:pt>
                  <c:pt idx="159">
                    <c:v>1.5E-3</c:v>
                  </c:pt>
                  <c:pt idx="160">
                    <c:v>1E-3</c:v>
                  </c:pt>
                  <c:pt idx="161">
                    <c:v>8.0000000000000004E-4</c:v>
                  </c:pt>
                  <c:pt idx="162">
                    <c:v>5.9999999999999995E-4</c:v>
                  </c:pt>
                  <c:pt idx="163">
                    <c:v>4.0000000000000002E-4</c:v>
                  </c:pt>
                  <c:pt idx="164">
                    <c:v>4.0000000000000002E-4</c:v>
                  </c:pt>
                  <c:pt idx="165">
                    <c:v>2.9999999999999997E-4</c:v>
                  </c:pt>
                  <c:pt idx="166">
                    <c:v>5.0000000000000001E-3</c:v>
                  </c:pt>
                  <c:pt idx="167">
                    <c:v>5.0000000000000001E-3</c:v>
                  </c:pt>
                  <c:pt idx="168">
                    <c:v>4.0000000000000002E-4</c:v>
                  </c:pt>
                  <c:pt idx="169">
                    <c:v>1.06E-2</c:v>
                  </c:pt>
                  <c:pt idx="170">
                    <c:v>0</c:v>
                  </c:pt>
                  <c:pt idx="171">
                    <c:v>5.0000000000000001E-4</c:v>
                  </c:pt>
                  <c:pt idx="172">
                    <c:v>5.9999999999999995E-4</c:v>
                  </c:pt>
                  <c:pt idx="173">
                    <c:v>8.0000000000000004E-4</c:v>
                  </c:pt>
                  <c:pt idx="174">
                    <c:v>3.5000000000000001E-3</c:v>
                  </c:pt>
                  <c:pt idx="175">
                    <c:v>4.4999999999999997E-3</c:v>
                  </c:pt>
                  <c:pt idx="176">
                    <c:v>0</c:v>
                  </c:pt>
                  <c:pt idx="177">
                    <c:v>5.0000000000000001E-4</c:v>
                  </c:pt>
                  <c:pt idx="178">
                    <c:v>2.9999999999999997E-4</c:v>
                  </c:pt>
                  <c:pt idx="179">
                    <c:v>3.3E-3</c:v>
                  </c:pt>
                  <c:pt idx="180">
                    <c:v>5.0000000000000001E-3</c:v>
                  </c:pt>
                  <c:pt idx="181">
                    <c:v>5.9999999999999995E-4</c:v>
                  </c:pt>
                  <c:pt idx="182">
                    <c:v>2.8E-3</c:v>
                  </c:pt>
                  <c:pt idx="183">
                    <c:v>6.9999999999999999E-4</c:v>
                  </c:pt>
                </c:numCache>
              </c:numRef>
            </c:plus>
            <c:minus>
              <c:numRef>
                <c:f>'Active 1'!$D$21:$D$987</c:f>
                <c:numCache>
                  <c:formatCode>General</c:formatCode>
                  <c:ptCount val="9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3">
                    <c:v>0</c:v>
                  </c:pt>
                  <c:pt idx="24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1.1100000000000001E-3</c:v>
                  </c:pt>
                  <c:pt idx="54">
                    <c:v>9.3999999999999997E-4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1E-3</c:v>
                  </c:pt>
                  <c:pt idx="61">
                    <c:v>0</c:v>
                  </c:pt>
                  <c:pt idx="62">
                    <c:v>0</c:v>
                  </c:pt>
                  <c:pt idx="63">
                    <c:v>3.1E-4</c:v>
                  </c:pt>
                  <c:pt idx="64">
                    <c:v>1.1999999999999999E-3</c:v>
                  </c:pt>
                  <c:pt idx="65">
                    <c:v>0</c:v>
                  </c:pt>
                  <c:pt idx="66">
                    <c:v>2.5000000000000001E-4</c:v>
                  </c:pt>
                  <c:pt idx="74">
                    <c:v>1.8E-3</c:v>
                  </c:pt>
                  <c:pt idx="75">
                    <c:v>2E-3</c:v>
                  </c:pt>
                  <c:pt idx="76">
                    <c:v>2.8E-3</c:v>
                  </c:pt>
                  <c:pt idx="77">
                    <c:v>1E-3</c:v>
                  </c:pt>
                  <c:pt idx="78">
                    <c:v>2.3999999999999998E-3</c:v>
                  </c:pt>
                  <c:pt idx="79">
                    <c:v>4.0000000000000001E-3</c:v>
                  </c:pt>
                  <c:pt idx="84">
                    <c:v>1.1999999999999999E-3</c:v>
                  </c:pt>
                  <c:pt idx="85">
                    <c:v>8.9999999999999998E-4</c:v>
                  </c:pt>
                  <c:pt idx="86">
                    <c:v>1.1000000000000001E-3</c:v>
                  </c:pt>
                  <c:pt idx="87">
                    <c:v>8.0000000000000004E-4</c:v>
                  </c:pt>
                  <c:pt idx="88">
                    <c:v>2E-3</c:v>
                  </c:pt>
                  <c:pt idx="89">
                    <c:v>2E-3</c:v>
                  </c:pt>
                  <c:pt idx="90">
                    <c:v>2E-3</c:v>
                  </c:pt>
                  <c:pt idx="91">
                    <c:v>2.9999999999999997E-4</c:v>
                  </c:pt>
                  <c:pt idx="92">
                    <c:v>2.9999999999999997E-4</c:v>
                  </c:pt>
                  <c:pt idx="93">
                    <c:v>5.0000000000000001E-4</c:v>
                  </c:pt>
                  <c:pt idx="94">
                    <c:v>2E-3</c:v>
                  </c:pt>
                  <c:pt idx="95">
                    <c:v>0</c:v>
                  </c:pt>
                  <c:pt idx="96">
                    <c:v>2.9999999999999997E-4</c:v>
                  </c:pt>
                  <c:pt idx="97">
                    <c:v>0</c:v>
                  </c:pt>
                  <c:pt idx="98">
                    <c:v>2.9999999999999997E-4</c:v>
                  </c:pt>
                  <c:pt idx="99">
                    <c:v>0</c:v>
                  </c:pt>
                  <c:pt idx="100">
                    <c:v>2.0000000000000001E-4</c:v>
                  </c:pt>
                  <c:pt idx="102">
                    <c:v>0</c:v>
                  </c:pt>
                  <c:pt idx="103">
                    <c:v>5.0000000000000001E-4</c:v>
                  </c:pt>
                  <c:pt idx="104">
                    <c:v>0</c:v>
                  </c:pt>
                  <c:pt idx="105">
                    <c:v>0.01</c:v>
                  </c:pt>
                  <c:pt idx="106">
                    <c:v>1.8E-3</c:v>
                  </c:pt>
                  <c:pt idx="107">
                    <c:v>5.9999999999999995E-4</c:v>
                  </c:pt>
                  <c:pt idx="108">
                    <c:v>1E-4</c:v>
                  </c:pt>
                  <c:pt idx="109">
                    <c:v>1E-4</c:v>
                  </c:pt>
                  <c:pt idx="110">
                    <c:v>0</c:v>
                  </c:pt>
                  <c:pt idx="113">
                    <c:v>2.0000000000000001E-4</c:v>
                  </c:pt>
                  <c:pt idx="114">
                    <c:v>2.0000000000000001E-4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2.9999999999999997E-4</c:v>
                  </c:pt>
                  <c:pt idx="121">
                    <c:v>0</c:v>
                  </c:pt>
                  <c:pt idx="122">
                    <c:v>6.9999999999999999E-4</c:v>
                  </c:pt>
                  <c:pt idx="123">
                    <c:v>1E-3</c:v>
                  </c:pt>
                  <c:pt idx="124">
                    <c:v>1E-3</c:v>
                  </c:pt>
                  <c:pt idx="125">
                    <c:v>5.9999999999999995E-4</c:v>
                  </c:pt>
                  <c:pt idx="126">
                    <c:v>5.9999999999999995E-4</c:v>
                  </c:pt>
                  <c:pt idx="127">
                    <c:v>4.0000000000000002E-4</c:v>
                  </c:pt>
                  <c:pt idx="128">
                    <c:v>1.9E-3</c:v>
                  </c:pt>
                  <c:pt idx="129">
                    <c:v>4.0000000000000002E-4</c:v>
                  </c:pt>
                  <c:pt idx="130">
                    <c:v>0</c:v>
                  </c:pt>
                  <c:pt idx="131">
                    <c:v>2.9999999999999997E-4</c:v>
                  </c:pt>
                  <c:pt idx="132">
                    <c:v>0</c:v>
                  </c:pt>
                  <c:pt idx="133">
                    <c:v>2.9999999999999997E-4</c:v>
                  </c:pt>
                  <c:pt idx="134">
                    <c:v>0</c:v>
                  </c:pt>
                  <c:pt idx="135">
                    <c:v>4.0000000000000002E-4</c:v>
                  </c:pt>
                  <c:pt idx="136">
                    <c:v>0</c:v>
                  </c:pt>
                  <c:pt idx="137">
                    <c:v>6.9999999999999999E-4</c:v>
                  </c:pt>
                  <c:pt idx="138">
                    <c:v>0</c:v>
                  </c:pt>
                  <c:pt idx="139">
                    <c:v>6.9999999999999999E-4</c:v>
                  </c:pt>
                  <c:pt idx="140">
                    <c:v>0</c:v>
                  </c:pt>
                  <c:pt idx="141">
                    <c:v>2.0000000000000001E-4</c:v>
                  </c:pt>
                  <c:pt idx="142">
                    <c:v>0</c:v>
                  </c:pt>
                  <c:pt idx="143">
                    <c:v>4.0000000000000002E-4</c:v>
                  </c:pt>
                  <c:pt idx="144">
                    <c:v>1.2999999999999999E-3</c:v>
                  </c:pt>
                  <c:pt idx="145">
                    <c:v>0</c:v>
                  </c:pt>
                  <c:pt idx="146">
                    <c:v>2.9999999999999997E-4</c:v>
                  </c:pt>
                  <c:pt idx="147">
                    <c:v>0</c:v>
                  </c:pt>
                  <c:pt idx="148">
                    <c:v>2.0000000000000001E-4</c:v>
                  </c:pt>
                  <c:pt idx="149">
                    <c:v>0</c:v>
                  </c:pt>
                  <c:pt idx="150">
                    <c:v>2.9999999999999997E-4</c:v>
                  </c:pt>
                  <c:pt idx="151">
                    <c:v>6.9999999999999999E-4</c:v>
                  </c:pt>
                  <c:pt idx="152">
                    <c:v>1E-3</c:v>
                  </c:pt>
                  <c:pt idx="153">
                    <c:v>0</c:v>
                  </c:pt>
                  <c:pt idx="154">
                    <c:v>8.0000000000000004E-4</c:v>
                  </c:pt>
                  <c:pt idx="155">
                    <c:v>0</c:v>
                  </c:pt>
                  <c:pt idx="156">
                    <c:v>6.9999999999999999E-4</c:v>
                  </c:pt>
                  <c:pt idx="157">
                    <c:v>0</c:v>
                  </c:pt>
                  <c:pt idx="158">
                    <c:v>1.1000000000000001E-3</c:v>
                  </c:pt>
                  <c:pt idx="159">
                    <c:v>1.5E-3</c:v>
                  </c:pt>
                  <c:pt idx="160">
                    <c:v>1E-3</c:v>
                  </c:pt>
                  <c:pt idx="161">
                    <c:v>8.0000000000000004E-4</c:v>
                  </c:pt>
                  <c:pt idx="162">
                    <c:v>5.9999999999999995E-4</c:v>
                  </c:pt>
                  <c:pt idx="163">
                    <c:v>4.0000000000000002E-4</c:v>
                  </c:pt>
                  <c:pt idx="164">
                    <c:v>4.0000000000000002E-4</c:v>
                  </c:pt>
                  <c:pt idx="165">
                    <c:v>2.9999999999999997E-4</c:v>
                  </c:pt>
                  <c:pt idx="166">
                    <c:v>5.0000000000000001E-3</c:v>
                  </c:pt>
                  <c:pt idx="167">
                    <c:v>5.0000000000000001E-3</c:v>
                  </c:pt>
                  <c:pt idx="168">
                    <c:v>4.0000000000000002E-4</c:v>
                  </c:pt>
                  <c:pt idx="169">
                    <c:v>1.06E-2</c:v>
                  </c:pt>
                  <c:pt idx="170">
                    <c:v>0</c:v>
                  </c:pt>
                  <c:pt idx="171">
                    <c:v>5.0000000000000001E-4</c:v>
                  </c:pt>
                  <c:pt idx="172">
                    <c:v>5.9999999999999995E-4</c:v>
                  </c:pt>
                  <c:pt idx="173">
                    <c:v>8.0000000000000004E-4</c:v>
                  </c:pt>
                  <c:pt idx="174">
                    <c:v>3.5000000000000001E-3</c:v>
                  </c:pt>
                  <c:pt idx="175">
                    <c:v>4.4999999999999997E-3</c:v>
                  </c:pt>
                  <c:pt idx="176">
                    <c:v>0</c:v>
                  </c:pt>
                  <c:pt idx="177">
                    <c:v>5.0000000000000001E-4</c:v>
                  </c:pt>
                  <c:pt idx="178">
                    <c:v>2.9999999999999997E-4</c:v>
                  </c:pt>
                  <c:pt idx="179">
                    <c:v>3.3E-3</c:v>
                  </c:pt>
                  <c:pt idx="180">
                    <c:v>5.0000000000000001E-3</c:v>
                  </c:pt>
                  <c:pt idx="181">
                    <c:v>5.9999999999999995E-4</c:v>
                  </c:pt>
                  <c:pt idx="182">
                    <c:v>2.8E-3</c:v>
                  </c:pt>
                  <c:pt idx="183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1'!$F$21:$F$987</c:f>
              <c:numCache>
                <c:formatCode>General</c:formatCode>
                <c:ptCount val="967"/>
                <c:pt idx="0">
                  <c:v>-18047</c:v>
                </c:pt>
                <c:pt idx="1">
                  <c:v>-10671</c:v>
                </c:pt>
                <c:pt idx="2">
                  <c:v>-10020</c:v>
                </c:pt>
                <c:pt idx="3">
                  <c:v>-10009</c:v>
                </c:pt>
                <c:pt idx="4">
                  <c:v>-9984</c:v>
                </c:pt>
                <c:pt idx="5">
                  <c:v>-9874</c:v>
                </c:pt>
                <c:pt idx="6">
                  <c:v>-9645</c:v>
                </c:pt>
                <c:pt idx="7">
                  <c:v>-9526</c:v>
                </c:pt>
                <c:pt idx="8">
                  <c:v>-8721</c:v>
                </c:pt>
                <c:pt idx="9">
                  <c:v>-4226</c:v>
                </c:pt>
                <c:pt idx="10">
                  <c:v>-3062</c:v>
                </c:pt>
                <c:pt idx="11">
                  <c:v>-2911</c:v>
                </c:pt>
                <c:pt idx="12">
                  <c:v>-2882</c:v>
                </c:pt>
                <c:pt idx="13">
                  <c:v>-2879</c:v>
                </c:pt>
                <c:pt idx="14">
                  <c:v>-2877</c:v>
                </c:pt>
                <c:pt idx="15">
                  <c:v>-2874</c:v>
                </c:pt>
                <c:pt idx="16">
                  <c:v>-2871</c:v>
                </c:pt>
                <c:pt idx="17">
                  <c:v>-2860</c:v>
                </c:pt>
                <c:pt idx="18">
                  <c:v>-2852</c:v>
                </c:pt>
                <c:pt idx="19">
                  <c:v>-2441</c:v>
                </c:pt>
                <c:pt idx="20">
                  <c:v>-2416</c:v>
                </c:pt>
                <c:pt idx="21">
                  <c:v>-2415.5</c:v>
                </c:pt>
                <c:pt idx="22">
                  <c:v>-2407.5</c:v>
                </c:pt>
                <c:pt idx="23">
                  <c:v>-2034</c:v>
                </c:pt>
                <c:pt idx="24">
                  <c:v>-2003.5</c:v>
                </c:pt>
                <c:pt idx="25">
                  <c:v>-1998</c:v>
                </c:pt>
                <c:pt idx="26">
                  <c:v>-1995.5</c:v>
                </c:pt>
                <c:pt idx="27">
                  <c:v>-1992.5</c:v>
                </c:pt>
                <c:pt idx="28">
                  <c:v>-1987</c:v>
                </c:pt>
                <c:pt idx="29">
                  <c:v>-1985.5</c:v>
                </c:pt>
                <c:pt idx="30">
                  <c:v>-1973</c:v>
                </c:pt>
                <c:pt idx="31">
                  <c:v>-1754</c:v>
                </c:pt>
                <c:pt idx="32">
                  <c:v>-1753.5</c:v>
                </c:pt>
                <c:pt idx="33">
                  <c:v>-1536</c:v>
                </c:pt>
                <c:pt idx="34">
                  <c:v>-1533.5</c:v>
                </c:pt>
                <c:pt idx="35">
                  <c:v>-1346</c:v>
                </c:pt>
                <c:pt idx="36">
                  <c:v>-394</c:v>
                </c:pt>
                <c:pt idx="37">
                  <c:v>-212.5</c:v>
                </c:pt>
                <c:pt idx="38">
                  <c:v>-198</c:v>
                </c:pt>
                <c:pt idx="39">
                  <c:v>-159.5</c:v>
                </c:pt>
                <c:pt idx="40">
                  <c:v>0</c:v>
                </c:pt>
                <c:pt idx="41">
                  <c:v>0</c:v>
                </c:pt>
                <c:pt idx="42">
                  <c:v>11</c:v>
                </c:pt>
                <c:pt idx="43">
                  <c:v>75</c:v>
                </c:pt>
                <c:pt idx="44">
                  <c:v>284.5</c:v>
                </c:pt>
                <c:pt idx="45">
                  <c:v>430</c:v>
                </c:pt>
                <c:pt idx="46">
                  <c:v>433</c:v>
                </c:pt>
                <c:pt idx="47">
                  <c:v>877</c:v>
                </c:pt>
                <c:pt idx="48">
                  <c:v>888</c:v>
                </c:pt>
                <c:pt idx="49">
                  <c:v>1348.5</c:v>
                </c:pt>
                <c:pt idx="50">
                  <c:v>1351.5</c:v>
                </c:pt>
                <c:pt idx="51">
                  <c:v>1357</c:v>
                </c:pt>
                <c:pt idx="52">
                  <c:v>1360</c:v>
                </c:pt>
                <c:pt idx="53">
                  <c:v>1360</c:v>
                </c:pt>
                <c:pt idx="54">
                  <c:v>1525</c:v>
                </c:pt>
                <c:pt idx="55">
                  <c:v>1525</c:v>
                </c:pt>
                <c:pt idx="56">
                  <c:v>1597</c:v>
                </c:pt>
                <c:pt idx="57">
                  <c:v>2024.5</c:v>
                </c:pt>
                <c:pt idx="58">
                  <c:v>2027</c:v>
                </c:pt>
                <c:pt idx="59">
                  <c:v>2027.5</c:v>
                </c:pt>
                <c:pt idx="60">
                  <c:v>2030</c:v>
                </c:pt>
                <c:pt idx="61">
                  <c:v>2030</c:v>
                </c:pt>
                <c:pt idx="62">
                  <c:v>2189</c:v>
                </c:pt>
                <c:pt idx="63">
                  <c:v>2189</c:v>
                </c:pt>
                <c:pt idx="64">
                  <c:v>2259</c:v>
                </c:pt>
                <c:pt idx="65">
                  <c:v>2409.5</c:v>
                </c:pt>
                <c:pt idx="66">
                  <c:v>2409.5</c:v>
                </c:pt>
                <c:pt idx="67">
                  <c:v>2463</c:v>
                </c:pt>
                <c:pt idx="68">
                  <c:v>2463</c:v>
                </c:pt>
                <c:pt idx="69">
                  <c:v>2468.5</c:v>
                </c:pt>
                <c:pt idx="70">
                  <c:v>2468.5</c:v>
                </c:pt>
                <c:pt idx="71">
                  <c:v>2485</c:v>
                </c:pt>
                <c:pt idx="72">
                  <c:v>2485</c:v>
                </c:pt>
                <c:pt idx="73">
                  <c:v>2656</c:v>
                </c:pt>
                <c:pt idx="74">
                  <c:v>2656</c:v>
                </c:pt>
                <c:pt idx="75">
                  <c:v>2661.5</c:v>
                </c:pt>
                <c:pt idx="76">
                  <c:v>2664.5</c:v>
                </c:pt>
                <c:pt idx="77">
                  <c:v>2678</c:v>
                </c:pt>
                <c:pt idx="78">
                  <c:v>2686.5</c:v>
                </c:pt>
                <c:pt idx="79">
                  <c:v>2692</c:v>
                </c:pt>
                <c:pt idx="80">
                  <c:v>2840.5</c:v>
                </c:pt>
                <c:pt idx="81">
                  <c:v>2840.5</c:v>
                </c:pt>
                <c:pt idx="82">
                  <c:v>2871</c:v>
                </c:pt>
                <c:pt idx="83">
                  <c:v>2871</c:v>
                </c:pt>
                <c:pt idx="84">
                  <c:v>2912.5</c:v>
                </c:pt>
                <c:pt idx="85">
                  <c:v>2912.5</c:v>
                </c:pt>
                <c:pt idx="86">
                  <c:v>2932</c:v>
                </c:pt>
                <c:pt idx="87">
                  <c:v>2943</c:v>
                </c:pt>
                <c:pt idx="88">
                  <c:v>3127.5</c:v>
                </c:pt>
                <c:pt idx="89">
                  <c:v>3141.5</c:v>
                </c:pt>
                <c:pt idx="90">
                  <c:v>3141.5</c:v>
                </c:pt>
                <c:pt idx="91">
                  <c:v>3147</c:v>
                </c:pt>
                <c:pt idx="92">
                  <c:v>3147</c:v>
                </c:pt>
                <c:pt idx="93">
                  <c:v>3376</c:v>
                </c:pt>
                <c:pt idx="94">
                  <c:v>3533</c:v>
                </c:pt>
                <c:pt idx="95">
                  <c:v>3533</c:v>
                </c:pt>
                <c:pt idx="96">
                  <c:v>3549.5</c:v>
                </c:pt>
                <c:pt idx="97">
                  <c:v>3549.5</c:v>
                </c:pt>
                <c:pt idx="98">
                  <c:v>3555</c:v>
                </c:pt>
                <c:pt idx="99">
                  <c:v>3555</c:v>
                </c:pt>
                <c:pt idx="100">
                  <c:v>3751</c:v>
                </c:pt>
                <c:pt idx="101">
                  <c:v>3789</c:v>
                </c:pt>
                <c:pt idx="102">
                  <c:v>3809</c:v>
                </c:pt>
                <c:pt idx="103">
                  <c:v>3809</c:v>
                </c:pt>
                <c:pt idx="104">
                  <c:v>3809</c:v>
                </c:pt>
                <c:pt idx="105">
                  <c:v>3982.5</c:v>
                </c:pt>
                <c:pt idx="106">
                  <c:v>4029.5</c:v>
                </c:pt>
                <c:pt idx="107">
                  <c:v>4035</c:v>
                </c:pt>
                <c:pt idx="108">
                  <c:v>4216</c:v>
                </c:pt>
                <c:pt idx="109">
                  <c:v>4219</c:v>
                </c:pt>
                <c:pt idx="110">
                  <c:v>4236.5</c:v>
                </c:pt>
                <c:pt idx="111">
                  <c:v>4236.5</c:v>
                </c:pt>
                <c:pt idx="112">
                  <c:v>4269.5</c:v>
                </c:pt>
                <c:pt idx="113">
                  <c:v>4432</c:v>
                </c:pt>
                <c:pt idx="114">
                  <c:v>4432</c:v>
                </c:pt>
                <c:pt idx="115">
                  <c:v>4465.5</c:v>
                </c:pt>
                <c:pt idx="116">
                  <c:v>4490.5</c:v>
                </c:pt>
                <c:pt idx="117">
                  <c:v>4686</c:v>
                </c:pt>
                <c:pt idx="118">
                  <c:v>4691.5</c:v>
                </c:pt>
                <c:pt idx="119">
                  <c:v>4700</c:v>
                </c:pt>
                <c:pt idx="120">
                  <c:v>4915</c:v>
                </c:pt>
                <c:pt idx="121">
                  <c:v>4927</c:v>
                </c:pt>
                <c:pt idx="122">
                  <c:v>5063.5</c:v>
                </c:pt>
                <c:pt idx="123">
                  <c:v>5119</c:v>
                </c:pt>
                <c:pt idx="124">
                  <c:v>5127</c:v>
                </c:pt>
                <c:pt idx="125">
                  <c:v>5155</c:v>
                </c:pt>
                <c:pt idx="126">
                  <c:v>5155</c:v>
                </c:pt>
                <c:pt idx="127">
                  <c:v>5359</c:v>
                </c:pt>
                <c:pt idx="128">
                  <c:v>5409</c:v>
                </c:pt>
                <c:pt idx="129">
                  <c:v>5557.5</c:v>
                </c:pt>
                <c:pt idx="130">
                  <c:v>5599</c:v>
                </c:pt>
                <c:pt idx="131">
                  <c:v>5817</c:v>
                </c:pt>
                <c:pt idx="132">
                  <c:v>6046</c:v>
                </c:pt>
                <c:pt idx="133">
                  <c:v>6046</c:v>
                </c:pt>
                <c:pt idx="134">
                  <c:v>6046</c:v>
                </c:pt>
                <c:pt idx="135">
                  <c:v>6046</c:v>
                </c:pt>
                <c:pt idx="136">
                  <c:v>6059.5</c:v>
                </c:pt>
                <c:pt idx="137">
                  <c:v>6059.5</c:v>
                </c:pt>
                <c:pt idx="138">
                  <c:v>6059.5</c:v>
                </c:pt>
                <c:pt idx="139">
                  <c:v>6059.5</c:v>
                </c:pt>
                <c:pt idx="140">
                  <c:v>6071</c:v>
                </c:pt>
                <c:pt idx="141">
                  <c:v>6071</c:v>
                </c:pt>
                <c:pt idx="142">
                  <c:v>6071</c:v>
                </c:pt>
                <c:pt idx="143">
                  <c:v>6071</c:v>
                </c:pt>
                <c:pt idx="144">
                  <c:v>6218.5</c:v>
                </c:pt>
                <c:pt idx="145">
                  <c:v>6225</c:v>
                </c:pt>
                <c:pt idx="146">
                  <c:v>6225</c:v>
                </c:pt>
                <c:pt idx="147">
                  <c:v>6225</c:v>
                </c:pt>
                <c:pt idx="148">
                  <c:v>6225</c:v>
                </c:pt>
                <c:pt idx="149">
                  <c:v>6225</c:v>
                </c:pt>
                <c:pt idx="150">
                  <c:v>6225</c:v>
                </c:pt>
                <c:pt idx="151">
                  <c:v>6230.5</c:v>
                </c:pt>
                <c:pt idx="152">
                  <c:v>6272</c:v>
                </c:pt>
                <c:pt idx="153">
                  <c:v>6291.5</c:v>
                </c:pt>
                <c:pt idx="154">
                  <c:v>6291.5</c:v>
                </c:pt>
                <c:pt idx="155">
                  <c:v>6291.5</c:v>
                </c:pt>
                <c:pt idx="156">
                  <c:v>6291.5</c:v>
                </c:pt>
                <c:pt idx="157">
                  <c:v>6291.5</c:v>
                </c:pt>
                <c:pt idx="158">
                  <c:v>6291.5</c:v>
                </c:pt>
                <c:pt idx="159">
                  <c:v>6437.5</c:v>
                </c:pt>
                <c:pt idx="160">
                  <c:v>6437.5</c:v>
                </c:pt>
                <c:pt idx="161">
                  <c:v>6437.5</c:v>
                </c:pt>
                <c:pt idx="162">
                  <c:v>6440</c:v>
                </c:pt>
                <c:pt idx="163">
                  <c:v>6440</c:v>
                </c:pt>
                <c:pt idx="164">
                  <c:v>6453</c:v>
                </c:pt>
                <c:pt idx="165">
                  <c:v>6462</c:v>
                </c:pt>
                <c:pt idx="166">
                  <c:v>6648.5</c:v>
                </c:pt>
                <c:pt idx="167">
                  <c:v>6665</c:v>
                </c:pt>
                <c:pt idx="168">
                  <c:v>6710.5</c:v>
                </c:pt>
                <c:pt idx="169">
                  <c:v>6920</c:v>
                </c:pt>
                <c:pt idx="170">
                  <c:v>6925.5</c:v>
                </c:pt>
                <c:pt idx="171">
                  <c:v>6925.5</c:v>
                </c:pt>
                <c:pt idx="172">
                  <c:v>6942</c:v>
                </c:pt>
                <c:pt idx="173">
                  <c:v>7090</c:v>
                </c:pt>
                <c:pt idx="174">
                  <c:v>7107.5</c:v>
                </c:pt>
                <c:pt idx="175">
                  <c:v>7121.5</c:v>
                </c:pt>
                <c:pt idx="176">
                  <c:v>7380.5</c:v>
                </c:pt>
                <c:pt idx="177">
                  <c:v>7651.5</c:v>
                </c:pt>
                <c:pt idx="178">
                  <c:v>7651.5</c:v>
                </c:pt>
                <c:pt idx="179">
                  <c:v>7780.5</c:v>
                </c:pt>
                <c:pt idx="180">
                  <c:v>8015</c:v>
                </c:pt>
                <c:pt idx="181">
                  <c:v>8276.5</c:v>
                </c:pt>
                <c:pt idx="182">
                  <c:v>8453.5</c:v>
                </c:pt>
                <c:pt idx="183">
                  <c:v>8464</c:v>
                </c:pt>
              </c:numCache>
            </c:numRef>
          </c:xVal>
          <c:yVal>
            <c:numRef>
              <c:f>'Active 1'!$R$21:$R$987</c:f>
              <c:numCache>
                <c:formatCode>General</c:formatCode>
                <c:ptCount val="967"/>
                <c:pt idx="0">
                  <c:v>-1.7258400001082919E-2</c:v>
                </c:pt>
                <c:pt idx="1">
                  <c:v>4.0879999869503081E-4</c:v>
                </c:pt>
                <c:pt idx="2">
                  <c:v>-9.3439999982365407E-3</c:v>
                </c:pt>
                <c:pt idx="3">
                  <c:v>-4.1047999984584749E-3</c:v>
                </c:pt>
                <c:pt idx="4">
                  <c:v>-5.924800003413111E-3</c:v>
                </c:pt>
                <c:pt idx="5">
                  <c:v>-1.1532800002896693E-2</c:v>
                </c:pt>
                <c:pt idx="6">
                  <c:v>-9.6440000015718397E-3</c:v>
                </c:pt>
                <c:pt idx="7">
                  <c:v>-2.1147200000996236E-2</c:v>
                </c:pt>
                <c:pt idx="8">
                  <c:v>-3.3551200001966208E-2</c:v>
                </c:pt>
                <c:pt idx="9">
                  <c:v>-8.987200002593454E-3</c:v>
                </c:pt>
                <c:pt idx="10">
                  <c:v>-4.9664000034681521E-3</c:v>
                </c:pt>
                <c:pt idx="11">
                  <c:v>-9.5192000007955357E-3</c:v>
                </c:pt>
                <c:pt idx="12">
                  <c:v>-4.670400005124975E-3</c:v>
                </c:pt>
                <c:pt idx="13">
                  <c:v>-4.7688000049674883E-3</c:v>
                </c:pt>
                <c:pt idx="14">
                  <c:v>-7.9343999968841672E-3</c:v>
                </c:pt>
                <c:pt idx="15">
                  <c:v>-5.6327999991481192E-3</c:v>
                </c:pt>
                <c:pt idx="16">
                  <c:v>-5.43120000656927E-3</c:v>
                </c:pt>
                <c:pt idx="17">
                  <c:v>-4.3920000025536865E-3</c:v>
                </c:pt>
                <c:pt idx="18">
                  <c:v>-7.6543999966816045E-3</c:v>
                </c:pt>
                <c:pt idx="19">
                  <c:v>-2.0351999992271885E-3</c:v>
                </c:pt>
                <c:pt idx="20">
                  <c:v>-3.1552000000374392E-3</c:v>
                </c:pt>
                <c:pt idx="23">
                  <c:v>-2.9848000049241818E-3</c:v>
                </c:pt>
                <c:pt idx="25">
                  <c:v>-2.265600000100676E-3</c:v>
                </c:pt>
                <c:pt idx="28">
                  <c:v>-1.9264000002294779E-3</c:v>
                </c:pt>
                <c:pt idx="30">
                  <c:v>-1.2855999957537279E-3</c:v>
                </c:pt>
                <c:pt idx="31">
                  <c:v>-1.7688000007183291E-3</c:v>
                </c:pt>
                <c:pt idx="33">
                  <c:v>-2.5192000030074269E-3</c:v>
                </c:pt>
                <c:pt idx="35">
                  <c:v>-1.4512000052491203E-3</c:v>
                </c:pt>
                <c:pt idx="36">
                  <c:v>1.2319999950705096E-4</c:v>
                </c:pt>
                <c:pt idx="38">
                  <c:v>6.9439999788301066E-4</c:v>
                </c:pt>
                <c:pt idx="40">
                  <c:v>-2.0000000004074536E-3</c:v>
                </c:pt>
                <c:pt idx="41">
                  <c:v>0</c:v>
                </c:pt>
                <c:pt idx="42">
                  <c:v>1.1392000014893711E-3</c:v>
                </c:pt>
                <c:pt idx="43">
                  <c:v>1.6399999949499033E-3</c:v>
                </c:pt>
                <c:pt idx="45">
                  <c:v>-1.1039999953936785E-3</c:v>
                </c:pt>
                <c:pt idx="46">
                  <c:v>2.5975999960792251E-3</c:v>
                </c:pt>
                <c:pt idx="47">
                  <c:v>-2.5655999997979961E-3</c:v>
                </c:pt>
                <c:pt idx="48">
                  <c:v>7.6736000046366826E-3</c:v>
                </c:pt>
                <c:pt idx="51">
                  <c:v>-2.0096000007470138E-3</c:v>
                </c:pt>
                <c:pt idx="52">
                  <c:v>-5.407999997260049E-3</c:v>
                </c:pt>
                <c:pt idx="53">
                  <c:v>-5.398000001150649E-3</c:v>
                </c:pt>
                <c:pt idx="54">
                  <c:v>-1.1599999997997656E-3</c:v>
                </c:pt>
                <c:pt idx="55">
                  <c:v>-1.1200000008102506E-3</c:v>
                </c:pt>
                <c:pt idx="56">
                  <c:v>-2.1816000080434605E-3</c:v>
                </c:pt>
                <c:pt idx="58">
                  <c:v>-1.9855999998981133E-3</c:v>
                </c:pt>
                <c:pt idx="60">
                  <c:v>-3.1840000010561198E-3</c:v>
                </c:pt>
                <c:pt idx="61">
                  <c:v>-1.9840000022668391E-3</c:v>
                </c:pt>
                <c:pt idx="62">
                  <c:v>-2.4992000035126694E-3</c:v>
                </c:pt>
                <c:pt idx="63">
                  <c:v>-2.4592000045231543E-3</c:v>
                </c:pt>
                <c:pt idx="64">
                  <c:v>-5.1952000067103654E-3</c:v>
                </c:pt>
                <c:pt idx="67">
                  <c:v>-5.7864000045810826E-3</c:v>
                </c:pt>
                <c:pt idx="68">
                  <c:v>-5.7864000045810826E-3</c:v>
                </c:pt>
                <c:pt idx="71">
                  <c:v>-4.8080000051413663E-3</c:v>
                </c:pt>
                <c:pt idx="72">
                  <c:v>-4.5080000054440461E-3</c:v>
                </c:pt>
                <c:pt idx="73">
                  <c:v>-7.1680000110063702E-4</c:v>
                </c:pt>
                <c:pt idx="74">
                  <c:v>-7.1680000110063702E-4</c:v>
                </c:pt>
                <c:pt idx="77">
                  <c:v>-6.4383999997517094E-3</c:v>
                </c:pt>
                <c:pt idx="79">
                  <c:v>-9.0975999992224388E-3</c:v>
                </c:pt>
                <c:pt idx="82">
                  <c:v>-3.1688000017311424E-3</c:v>
                </c:pt>
                <c:pt idx="83">
                  <c:v>-2.0688000004156493E-3</c:v>
                </c:pt>
                <c:pt idx="86">
                  <c:v>-1.0669600000255741E-2</c:v>
                </c:pt>
                <c:pt idx="87">
                  <c:v>-4.4304000039119273E-3</c:v>
                </c:pt>
                <c:pt idx="91">
                  <c:v>-6.3216000053216703E-3</c:v>
                </c:pt>
                <c:pt idx="92">
                  <c:v>-5.7215999986510724E-3</c:v>
                </c:pt>
                <c:pt idx="93">
                  <c:v>-3.7327999962144531E-3</c:v>
                </c:pt>
                <c:pt idx="94">
                  <c:v>-1.5082400001119822E-2</c:v>
                </c:pt>
                <c:pt idx="95">
                  <c:v>-9.1823999973712489E-3</c:v>
                </c:pt>
                <c:pt idx="98">
                  <c:v>-1.0704000000259839E-2</c:v>
                </c:pt>
                <c:pt idx="99">
                  <c:v>-6.5039999972213991E-3</c:v>
                </c:pt>
                <c:pt idx="100">
                  <c:v>-1.1232800003199372E-2</c:v>
                </c:pt>
                <c:pt idx="102">
                  <c:v>-8.7352000045939349E-3</c:v>
                </c:pt>
                <c:pt idx="103">
                  <c:v>-8.1352000051992945E-3</c:v>
                </c:pt>
                <c:pt idx="104">
                  <c:v>-7.5351999985286966E-3</c:v>
                </c:pt>
                <c:pt idx="107">
                  <c:v>-8.8479999976698309E-3</c:v>
                </c:pt>
                <c:pt idx="113">
                  <c:v>-8.6696000071242452E-3</c:v>
                </c:pt>
                <c:pt idx="114">
                  <c:v>-8.6696000071242452E-3</c:v>
                </c:pt>
                <c:pt idx="117">
                  <c:v>-9.8007999986293726E-3</c:v>
                </c:pt>
                <c:pt idx="119">
                  <c:v>-8.7599999969825149E-3</c:v>
                </c:pt>
                <c:pt idx="120">
                  <c:v>-1.0312000005797017E-2</c:v>
                </c:pt>
                <c:pt idx="121">
                  <c:v>-9.2055999994045123E-3</c:v>
                </c:pt>
                <c:pt idx="123">
                  <c:v>-1.0503199999220669E-2</c:v>
                </c:pt>
                <c:pt idx="124">
                  <c:v>-9.9656000020331703E-3</c:v>
                </c:pt>
                <c:pt idx="125">
                  <c:v>-9.8839999991469085E-3</c:v>
                </c:pt>
                <c:pt idx="126">
                  <c:v>-9.8839999991469085E-3</c:v>
                </c:pt>
                <c:pt idx="127">
                  <c:v>-8.6751999988337047E-3</c:v>
                </c:pt>
                <c:pt idx="128">
                  <c:v>-1.3615200005006045E-2</c:v>
                </c:pt>
                <c:pt idx="130">
                  <c:v>-7.3172000047634356E-3</c:v>
                </c:pt>
                <c:pt idx="131">
                  <c:v>-1.0797599999932572E-2</c:v>
                </c:pt>
                <c:pt idx="132">
                  <c:v>-1.1808799994469155E-2</c:v>
                </c:pt>
                <c:pt idx="133">
                  <c:v>-1.1738799999875482E-2</c:v>
                </c:pt>
                <c:pt idx="134">
                  <c:v>-1.1208799995074514E-2</c:v>
                </c:pt>
                <c:pt idx="135">
                  <c:v>-1.1138800000480842E-2</c:v>
                </c:pt>
                <c:pt idx="140">
                  <c:v>-1.0928800002147909E-2</c:v>
                </c:pt>
                <c:pt idx="141">
                  <c:v>-1.0918800006038509E-2</c:v>
                </c:pt>
                <c:pt idx="142">
                  <c:v>-1.0028800003055949E-2</c:v>
                </c:pt>
                <c:pt idx="143">
                  <c:v>-1.0018800006946549E-2</c:v>
                </c:pt>
                <c:pt idx="145">
                  <c:v>-1.1079999996582046E-2</c:v>
                </c:pt>
                <c:pt idx="146">
                  <c:v>-1.0989999995217659E-2</c:v>
                </c:pt>
                <c:pt idx="147">
                  <c:v>-1.0479999997187406E-2</c:v>
                </c:pt>
                <c:pt idx="148">
                  <c:v>-1.0389999995823018E-2</c:v>
                </c:pt>
                <c:pt idx="149">
                  <c:v>-1.0379999999713618E-2</c:v>
                </c:pt>
                <c:pt idx="150">
                  <c:v>-1.0289999998349231E-2</c:v>
                </c:pt>
                <c:pt idx="152">
                  <c:v>-1.0521600001084153E-2</c:v>
                </c:pt>
                <c:pt idx="162">
                  <c:v>-1.120200000150362E-2</c:v>
                </c:pt>
                <c:pt idx="163">
                  <c:v>-1.0802000004332513E-2</c:v>
                </c:pt>
                <c:pt idx="164">
                  <c:v>-1.1958399998547975E-2</c:v>
                </c:pt>
                <c:pt idx="165">
                  <c:v>-7.0536000057472847E-3</c:v>
                </c:pt>
                <c:pt idx="167">
                  <c:v>-9.6120000016526319E-3</c:v>
                </c:pt>
                <c:pt idx="169">
                  <c:v>-1.2576000000990462E-2</c:v>
                </c:pt>
                <c:pt idx="172">
                  <c:v>-9.4976000036695041E-3</c:v>
                </c:pt>
                <c:pt idx="173">
                  <c:v>-4.2519999988144264E-3</c:v>
                </c:pt>
                <c:pt idx="174">
                  <c:v>2.9739999954472296E-3</c:v>
                </c:pt>
                <c:pt idx="175">
                  <c:v>3.2148000027518719E-3</c:v>
                </c:pt>
                <c:pt idx="176">
                  <c:v>1.6419600004155654E-2</c:v>
                </c:pt>
                <c:pt idx="179">
                  <c:v>7.9995999985840172E-3</c:v>
                </c:pt>
                <c:pt idx="180">
                  <c:v>-8.8920000052894466E-3</c:v>
                </c:pt>
                <c:pt idx="182">
                  <c:v>1.4251999964471906E-3</c:v>
                </c:pt>
                <c:pt idx="183">
                  <c:v>-1.9719200005056337E-2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58-4441-8F07-419AD8BB4C35}"/>
            </c:ext>
          </c:extLst>
        </c:ser>
        <c:ser>
          <c:idx val="7"/>
          <c:order val="1"/>
          <c:tx>
            <c:strRef>
              <c:f>'Active 1'!$O$20</c:f>
              <c:strCache>
                <c:ptCount val="1"/>
                <c:pt idx="0">
                  <c:v>Prim.fit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1'!$F$21:$F$987</c:f>
              <c:numCache>
                <c:formatCode>General</c:formatCode>
                <c:ptCount val="967"/>
                <c:pt idx="0">
                  <c:v>-18047</c:v>
                </c:pt>
                <c:pt idx="1">
                  <c:v>-10671</c:v>
                </c:pt>
                <c:pt idx="2">
                  <c:v>-10020</c:v>
                </c:pt>
                <c:pt idx="3">
                  <c:v>-10009</c:v>
                </c:pt>
                <c:pt idx="4">
                  <c:v>-9984</c:v>
                </c:pt>
                <c:pt idx="5">
                  <c:v>-9874</c:v>
                </c:pt>
                <c:pt idx="6">
                  <c:v>-9645</c:v>
                </c:pt>
                <c:pt idx="7">
                  <c:v>-9526</c:v>
                </c:pt>
                <c:pt idx="8">
                  <c:v>-8721</c:v>
                </c:pt>
                <c:pt idx="9">
                  <c:v>-4226</c:v>
                </c:pt>
                <c:pt idx="10">
                  <c:v>-3062</c:v>
                </c:pt>
                <c:pt idx="11">
                  <c:v>-2911</c:v>
                </c:pt>
                <c:pt idx="12">
                  <c:v>-2882</c:v>
                </c:pt>
                <c:pt idx="13">
                  <c:v>-2879</c:v>
                </c:pt>
                <c:pt idx="14">
                  <c:v>-2877</c:v>
                </c:pt>
                <c:pt idx="15">
                  <c:v>-2874</c:v>
                </c:pt>
                <c:pt idx="16">
                  <c:v>-2871</c:v>
                </c:pt>
                <c:pt idx="17">
                  <c:v>-2860</c:v>
                </c:pt>
                <c:pt idx="18">
                  <c:v>-2852</c:v>
                </c:pt>
                <c:pt idx="19">
                  <c:v>-2441</c:v>
                </c:pt>
                <c:pt idx="20">
                  <c:v>-2416</c:v>
                </c:pt>
                <c:pt idx="21">
                  <c:v>-2415.5</c:v>
                </c:pt>
                <c:pt idx="22">
                  <c:v>-2407.5</c:v>
                </c:pt>
                <c:pt idx="23">
                  <c:v>-2034</c:v>
                </c:pt>
                <c:pt idx="24">
                  <c:v>-2003.5</c:v>
                </c:pt>
                <c:pt idx="25">
                  <c:v>-1998</c:v>
                </c:pt>
                <c:pt idx="26">
                  <c:v>-1995.5</c:v>
                </c:pt>
                <c:pt idx="27">
                  <c:v>-1992.5</c:v>
                </c:pt>
                <c:pt idx="28">
                  <c:v>-1987</c:v>
                </c:pt>
                <c:pt idx="29">
                  <c:v>-1985.5</c:v>
                </c:pt>
                <c:pt idx="30">
                  <c:v>-1973</c:v>
                </c:pt>
                <c:pt idx="31">
                  <c:v>-1754</c:v>
                </c:pt>
                <c:pt idx="32">
                  <c:v>-1753.5</c:v>
                </c:pt>
                <c:pt idx="33">
                  <c:v>-1536</c:v>
                </c:pt>
                <c:pt idx="34">
                  <c:v>-1533.5</c:v>
                </c:pt>
                <c:pt idx="35">
                  <c:v>-1346</c:v>
                </c:pt>
                <c:pt idx="36">
                  <c:v>-394</c:v>
                </c:pt>
                <c:pt idx="37">
                  <c:v>-212.5</c:v>
                </c:pt>
                <c:pt idx="38">
                  <c:v>-198</c:v>
                </c:pt>
                <c:pt idx="39">
                  <c:v>-159.5</c:v>
                </c:pt>
                <c:pt idx="40">
                  <c:v>0</c:v>
                </c:pt>
                <c:pt idx="41">
                  <c:v>0</c:v>
                </c:pt>
                <c:pt idx="42">
                  <c:v>11</c:v>
                </c:pt>
                <c:pt idx="43">
                  <c:v>75</c:v>
                </c:pt>
                <c:pt idx="44">
                  <c:v>284.5</c:v>
                </c:pt>
                <c:pt idx="45">
                  <c:v>430</c:v>
                </c:pt>
                <c:pt idx="46">
                  <c:v>433</c:v>
                </c:pt>
                <c:pt idx="47">
                  <c:v>877</c:v>
                </c:pt>
                <c:pt idx="48">
                  <c:v>888</c:v>
                </c:pt>
                <c:pt idx="49">
                  <c:v>1348.5</c:v>
                </c:pt>
                <c:pt idx="50">
                  <c:v>1351.5</c:v>
                </c:pt>
                <c:pt idx="51">
                  <c:v>1357</c:v>
                </c:pt>
                <c:pt idx="52">
                  <c:v>1360</c:v>
                </c:pt>
                <c:pt idx="53">
                  <c:v>1360</c:v>
                </c:pt>
                <c:pt idx="54">
                  <c:v>1525</c:v>
                </c:pt>
                <c:pt idx="55">
                  <c:v>1525</c:v>
                </c:pt>
                <c:pt idx="56">
                  <c:v>1597</c:v>
                </c:pt>
                <c:pt idx="57">
                  <c:v>2024.5</c:v>
                </c:pt>
                <c:pt idx="58">
                  <c:v>2027</c:v>
                </c:pt>
                <c:pt idx="59">
                  <c:v>2027.5</c:v>
                </c:pt>
                <c:pt idx="60">
                  <c:v>2030</c:v>
                </c:pt>
                <c:pt idx="61">
                  <c:v>2030</c:v>
                </c:pt>
                <c:pt idx="62">
                  <c:v>2189</c:v>
                </c:pt>
                <c:pt idx="63">
                  <c:v>2189</c:v>
                </c:pt>
                <c:pt idx="64">
                  <c:v>2259</c:v>
                </c:pt>
                <c:pt idx="65">
                  <c:v>2409.5</c:v>
                </c:pt>
                <c:pt idx="66">
                  <c:v>2409.5</c:v>
                </c:pt>
                <c:pt idx="67">
                  <c:v>2463</c:v>
                </c:pt>
                <c:pt idx="68">
                  <c:v>2463</c:v>
                </c:pt>
                <c:pt idx="69">
                  <c:v>2468.5</c:v>
                </c:pt>
                <c:pt idx="70">
                  <c:v>2468.5</c:v>
                </c:pt>
                <c:pt idx="71">
                  <c:v>2485</c:v>
                </c:pt>
                <c:pt idx="72">
                  <c:v>2485</c:v>
                </c:pt>
                <c:pt idx="73">
                  <c:v>2656</c:v>
                </c:pt>
                <c:pt idx="74">
                  <c:v>2656</c:v>
                </c:pt>
                <c:pt idx="75">
                  <c:v>2661.5</c:v>
                </c:pt>
                <c:pt idx="76">
                  <c:v>2664.5</c:v>
                </c:pt>
                <c:pt idx="77">
                  <c:v>2678</c:v>
                </c:pt>
                <c:pt idx="78">
                  <c:v>2686.5</c:v>
                </c:pt>
                <c:pt idx="79">
                  <c:v>2692</c:v>
                </c:pt>
                <c:pt idx="80">
                  <c:v>2840.5</c:v>
                </c:pt>
                <c:pt idx="81">
                  <c:v>2840.5</c:v>
                </c:pt>
                <c:pt idx="82">
                  <c:v>2871</c:v>
                </c:pt>
                <c:pt idx="83">
                  <c:v>2871</c:v>
                </c:pt>
                <c:pt idx="84">
                  <c:v>2912.5</c:v>
                </c:pt>
                <c:pt idx="85">
                  <c:v>2912.5</c:v>
                </c:pt>
                <c:pt idx="86">
                  <c:v>2932</c:v>
                </c:pt>
                <c:pt idx="87">
                  <c:v>2943</c:v>
                </c:pt>
                <c:pt idx="88">
                  <c:v>3127.5</c:v>
                </c:pt>
                <c:pt idx="89">
                  <c:v>3141.5</c:v>
                </c:pt>
                <c:pt idx="90">
                  <c:v>3141.5</c:v>
                </c:pt>
                <c:pt idx="91">
                  <c:v>3147</c:v>
                </c:pt>
                <c:pt idx="92">
                  <c:v>3147</c:v>
                </c:pt>
                <c:pt idx="93">
                  <c:v>3376</c:v>
                </c:pt>
                <c:pt idx="94">
                  <c:v>3533</c:v>
                </c:pt>
                <c:pt idx="95">
                  <c:v>3533</c:v>
                </c:pt>
                <c:pt idx="96">
                  <c:v>3549.5</c:v>
                </c:pt>
                <c:pt idx="97">
                  <c:v>3549.5</c:v>
                </c:pt>
                <c:pt idx="98">
                  <c:v>3555</c:v>
                </c:pt>
                <c:pt idx="99">
                  <c:v>3555</c:v>
                </c:pt>
                <c:pt idx="100">
                  <c:v>3751</c:v>
                </c:pt>
                <c:pt idx="101">
                  <c:v>3789</c:v>
                </c:pt>
                <c:pt idx="102">
                  <c:v>3809</c:v>
                </c:pt>
                <c:pt idx="103">
                  <c:v>3809</c:v>
                </c:pt>
                <c:pt idx="104">
                  <c:v>3809</c:v>
                </c:pt>
                <c:pt idx="105">
                  <c:v>3982.5</c:v>
                </c:pt>
                <c:pt idx="106">
                  <c:v>4029.5</c:v>
                </c:pt>
                <c:pt idx="107">
                  <c:v>4035</c:v>
                </c:pt>
                <c:pt idx="108">
                  <c:v>4216</c:v>
                </c:pt>
                <c:pt idx="109">
                  <c:v>4219</c:v>
                </c:pt>
                <c:pt idx="110">
                  <c:v>4236.5</c:v>
                </c:pt>
                <c:pt idx="111">
                  <c:v>4236.5</c:v>
                </c:pt>
                <c:pt idx="112">
                  <c:v>4269.5</c:v>
                </c:pt>
                <c:pt idx="113">
                  <c:v>4432</c:v>
                </c:pt>
                <c:pt idx="114">
                  <c:v>4432</c:v>
                </c:pt>
                <c:pt idx="115">
                  <c:v>4465.5</c:v>
                </c:pt>
                <c:pt idx="116">
                  <c:v>4490.5</c:v>
                </c:pt>
                <c:pt idx="117">
                  <c:v>4686</c:v>
                </c:pt>
                <c:pt idx="118">
                  <c:v>4691.5</c:v>
                </c:pt>
                <c:pt idx="119">
                  <c:v>4700</c:v>
                </c:pt>
                <c:pt idx="120">
                  <c:v>4915</c:v>
                </c:pt>
                <c:pt idx="121">
                  <c:v>4927</c:v>
                </c:pt>
                <c:pt idx="122">
                  <c:v>5063.5</c:v>
                </c:pt>
                <c:pt idx="123">
                  <c:v>5119</c:v>
                </c:pt>
                <c:pt idx="124">
                  <c:v>5127</c:v>
                </c:pt>
                <c:pt idx="125">
                  <c:v>5155</c:v>
                </c:pt>
                <c:pt idx="126">
                  <c:v>5155</c:v>
                </c:pt>
                <c:pt idx="127">
                  <c:v>5359</c:v>
                </c:pt>
                <c:pt idx="128">
                  <c:v>5409</c:v>
                </c:pt>
                <c:pt idx="129">
                  <c:v>5557.5</c:v>
                </c:pt>
                <c:pt idx="130">
                  <c:v>5599</c:v>
                </c:pt>
                <c:pt idx="131">
                  <c:v>5817</c:v>
                </c:pt>
                <c:pt idx="132">
                  <c:v>6046</c:v>
                </c:pt>
                <c:pt idx="133">
                  <c:v>6046</c:v>
                </c:pt>
                <c:pt idx="134">
                  <c:v>6046</c:v>
                </c:pt>
                <c:pt idx="135">
                  <c:v>6046</c:v>
                </c:pt>
                <c:pt idx="136">
                  <c:v>6059.5</c:v>
                </c:pt>
                <c:pt idx="137">
                  <c:v>6059.5</c:v>
                </c:pt>
                <c:pt idx="138">
                  <c:v>6059.5</c:v>
                </c:pt>
                <c:pt idx="139">
                  <c:v>6059.5</c:v>
                </c:pt>
                <c:pt idx="140">
                  <c:v>6071</c:v>
                </c:pt>
                <c:pt idx="141">
                  <c:v>6071</c:v>
                </c:pt>
                <c:pt idx="142">
                  <c:v>6071</c:v>
                </c:pt>
                <c:pt idx="143">
                  <c:v>6071</c:v>
                </c:pt>
                <c:pt idx="144">
                  <c:v>6218.5</c:v>
                </c:pt>
                <c:pt idx="145">
                  <c:v>6225</c:v>
                </c:pt>
                <c:pt idx="146">
                  <c:v>6225</c:v>
                </c:pt>
                <c:pt idx="147">
                  <c:v>6225</c:v>
                </c:pt>
                <c:pt idx="148">
                  <c:v>6225</c:v>
                </c:pt>
                <c:pt idx="149">
                  <c:v>6225</c:v>
                </c:pt>
                <c:pt idx="150">
                  <c:v>6225</c:v>
                </c:pt>
                <c:pt idx="151">
                  <c:v>6230.5</c:v>
                </c:pt>
                <c:pt idx="152">
                  <c:v>6272</c:v>
                </c:pt>
                <c:pt idx="153">
                  <c:v>6291.5</c:v>
                </c:pt>
                <c:pt idx="154">
                  <c:v>6291.5</c:v>
                </c:pt>
                <c:pt idx="155">
                  <c:v>6291.5</c:v>
                </c:pt>
                <c:pt idx="156">
                  <c:v>6291.5</c:v>
                </c:pt>
                <c:pt idx="157">
                  <c:v>6291.5</c:v>
                </c:pt>
                <c:pt idx="158">
                  <c:v>6291.5</c:v>
                </c:pt>
                <c:pt idx="159">
                  <c:v>6437.5</c:v>
                </c:pt>
                <c:pt idx="160">
                  <c:v>6437.5</c:v>
                </c:pt>
                <c:pt idx="161">
                  <c:v>6437.5</c:v>
                </c:pt>
                <c:pt idx="162">
                  <c:v>6440</c:v>
                </c:pt>
                <c:pt idx="163">
                  <c:v>6440</c:v>
                </c:pt>
                <c:pt idx="164">
                  <c:v>6453</c:v>
                </c:pt>
                <c:pt idx="165">
                  <c:v>6462</c:v>
                </c:pt>
                <c:pt idx="166">
                  <c:v>6648.5</c:v>
                </c:pt>
                <c:pt idx="167">
                  <c:v>6665</c:v>
                </c:pt>
                <c:pt idx="168">
                  <c:v>6710.5</c:v>
                </c:pt>
                <c:pt idx="169">
                  <c:v>6920</c:v>
                </c:pt>
                <c:pt idx="170">
                  <c:v>6925.5</c:v>
                </c:pt>
                <c:pt idx="171">
                  <c:v>6925.5</c:v>
                </c:pt>
                <c:pt idx="172">
                  <c:v>6942</c:v>
                </c:pt>
                <c:pt idx="173">
                  <c:v>7090</c:v>
                </c:pt>
                <c:pt idx="174">
                  <c:v>7107.5</c:v>
                </c:pt>
                <c:pt idx="175">
                  <c:v>7121.5</c:v>
                </c:pt>
                <c:pt idx="176">
                  <c:v>7380.5</c:v>
                </c:pt>
                <c:pt idx="177">
                  <c:v>7651.5</c:v>
                </c:pt>
                <c:pt idx="178">
                  <c:v>7651.5</c:v>
                </c:pt>
                <c:pt idx="179">
                  <c:v>7780.5</c:v>
                </c:pt>
                <c:pt idx="180">
                  <c:v>8015</c:v>
                </c:pt>
                <c:pt idx="181">
                  <c:v>8276.5</c:v>
                </c:pt>
                <c:pt idx="182">
                  <c:v>8453.5</c:v>
                </c:pt>
                <c:pt idx="183">
                  <c:v>8464</c:v>
                </c:pt>
              </c:numCache>
            </c:numRef>
          </c:xVal>
          <c:yVal>
            <c:numRef>
              <c:f>'Active 1'!$O$21:$O$987</c:f>
              <c:numCache>
                <c:formatCode>General</c:formatCode>
                <c:ptCount val="967"/>
                <c:pt idx="0">
                  <c:v>1.5270041044654206E-2</c:v>
                </c:pt>
                <c:pt idx="1">
                  <c:v>8.1055489739385173E-3</c:v>
                </c:pt>
                <c:pt idx="2">
                  <c:v>7.4732164986082671E-3</c:v>
                </c:pt>
                <c:pt idx="3">
                  <c:v>7.4625319252923962E-3</c:v>
                </c:pt>
                <c:pt idx="4">
                  <c:v>7.4382488041199596E-3</c:v>
                </c:pt>
                <c:pt idx="5">
                  <c:v>7.3314030709612388E-3</c:v>
                </c:pt>
                <c:pt idx="6">
                  <c:v>7.1089696810217196E-3</c:v>
                </c:pt>
                <c:pt idx="7">
                  <c:v>6.9933820242409211E-3</c:v>
                </c:pt>
                <c:pt idx="8">
                  <c:v>6.2114655224884633E-3</c:v>
                </c:pt>
                <c:pt idx="9">
                  <c:v>1.8453603356843643E-3</c:v>
                </c:pt>
                <c:pt idx="10">
                  <c:v>7.1473821389571703E-4</c:v>
                </c:pt>
                <c:pt idx="11">
                  <c:v>5.6806816201419993E-4</c:v>
                </c:pt>
                <c:pt idx="12">
                  <c:v>5.398997414541736E-4</c:v>
                </c:pt>
                <c:pt idx="13">
                  <c:v>5.3698576691348131E-4</c:v>
                </c:pt>
                <c:pt idx="14">
                  <c:v>5.3504311721968602E-4</c:v>
                </c:pt>
                <c:pt idx="15">
                  <c:v>5.3212914267899373E-4</c:v>
                </c:pt>
                <c:pt idx="16">
                  <c:v>5.2921516813830144E-4</c:v>
                </c:pt>
                <c:pt idx="17">
                  <c:v>5.1853059482242928E-4</c:v>
                </c:pt>
                <c:pt idx="18">
                  <c:v>5.1075999604724941E-4</c:v>
                </c:pt>
                <c:pt idx="19">
                  <c:v>1.1154548397239233E-4</c:v>
                </c:pt>
                <c:pt idx="20">
                  <c:v>8.7262362799955719E-5</c:v>
                </c:pt>
                <c:pt idx="21">
                  <c:v>8.6776700376507004E-5</c:v>
                </c:pt>
                <c:pt idx="22">
                  <c:v>7.9006101601327133E-5</c:v>
                </c:pt>
                <c:pt idx="23">
                  <c:v>-2.8378372871487546E-4</c:v>
                </c:pt>
                <c:pt idx="24">
                  <c:v>-3.1340913654524815E-4</c:v>
                </c:pt>
                <c:pt idx="25">
                  <c:v>-3.1875142320318423E-4</c:v>
                </c:pt>
                <c:pt idx="26">
                  <c:v>-3.2117973532042781E-4</c:v>
                </c:pt>
                <c:pt idx="27">
                  <c:v>-3.2409370986112031E-4</c:v>
                </c:pt>
                <c:pt idx="28">
                  <c:v>-3.2943599651905618E-4</c:v>
                </c:pt>
                <c:pt idx="29">
                  <c:v>-3.3089298378940254E-4</c:v>
                </c:pt>
                <c:pt idx="30">
                  <c:v>-3.4303454437562084E-4</c:v>
                </c:pt>
                <c:pt idx="31">
                  <c:v>-5.5575468584616533E-4</c:v>
                </c:pt>
                <c:pt idx="32">
                  <c:v>-5.5624034826961405E-4</c:v>
                </c:pt>
                <c:pt idx="33">
                  <c:v>-7.6750350246981239E-4</c:v>
                </c:pt>
                <c:pt idx="34">
                  <c:v>-7.6993181458705597E-4</c:v>
                </c:pt>
                <c:pt idx="35">
                  <c:v>-9.5205522338033034E-4</c:v>
                </c:pt>
                <c:pt idx="36">
                  <c:v>-1.8767564776267156E-3</c:v>
                </c:pt>
                <c:pt idx="37">
                  <c:v>-2.0530519373386054E-3</c:v>
                </c:pt>
                <c:pt idx="38">
                  <c:v>-2.0671361476186185E-3</c:v>
                </c:pt>
                <c:pt idx="39">
                  <c:v>-2.1045321542241709E-3</c:v>
                </c:pt>
                <c:pt idx="40">
                  <c:v>-2.2594584673043161E-3</c:v>
                </c:pt>
                <c:pt idx="41">
                  <c:v>-2.2594584673043161E-3</c:v>
                </c:pt>
                <c:pt idx="42">
                  <c:v>-2.2701430406201883E-3</c:v>
                </c:pt>
                <c:pt idx="43">
                  <c:v>-2.3323078308216259E-3</c:v>
                </c:pt>
                <c:pt idx="44">
                  <c:v>-2.5358003862466444E-3</c:v>
                </c:pt>
                <c:pt idx="45">
                  <c:v>-2.6771281514702252E-3</c:v>
                </c:pt>
                <c:pt idx="46">
                  <c:v>-2.6800421260109179E-3</c:v>
                </c:pt>
                <c:pt idx="47">
                  <c:v>-3.1113103580333915E-3</c:v>
                </c:pt>
                <c:pt idx="48">
                  <c:v>-3.1219949313492637E-3</c:v>
                </c:pt>
                <c:pt idx="49">
                  <c:v>-3.5692900233455453E-3</c:v>
                </c:pt>
                <c:pt idx="50">
                  <c:v>-3.572203997886238E-3</c:v>
                </c:pt>
                <c:pt idx="51">
                  <c:v>-3.5775462845441738E-3</c:v>
                </c:pt>
                <c:pt idx="52">
                  <c:v>-3.5804602590848661E-3</c:v>
                </c:pt>
                <c:pt idx="53">
                  <c:v>-3.5804602590848661E-3</c:v>
                </c:pt>
                <c:pt idx="54">
                  <c:v>-3.7407288588229481E-3</c:v>
                </c:pt>
                <c:pt idx="55">
                  <c:v>-3.7407288588229481E-3</c:v>
                </c:pt>
                <c:pt idx="56">
                  <c:v>-3.8106642477995652E-3</c:v>
                </c:pt>
                <c:pt idx="57">
                  <c:v>-4.2259056198482303E-3</c:v>
                </c:pt>
                <c:pt idx="58">
                  <c:v>-4.2283339319654743E-3</c:v>
                </c:pt>
                <c:pt idx="59">
                  <c:v>-4.2288195943889235E-3</c:v>
                </c:pt>
                <c:pt idx="60">
                  <c:v>-4.2312479065061675E-3</c:v>
                </c:pt>
                <c:pt idx="61">
                  <c:v>-4.2312479065061675E-3</c:v>
                </c:pt>
                <c:pt idx="62">
                  <c:v>-4.3856885571628632E-3</c:v>
                </c:pt>
                <c:pt idx="63">
                  <c:v>-4.3856885571628632E-3</c:v>
                </c:pt>
                <c:pt idx="64">
                  <c:v>-4.4536812964456858E-3</c:v>
                </c:pt>
                <c:pt idx="65">
                  <c:v>-4.5998656859037538E-3</c:v>
                </c:pt>
                <c:pt idx="66">
                  <c:v>-4.5998656859037538E-3</c:v>
                </c:pt>
                <c:pt idx="67">
                  <c:v>-4.6518315652127685E-3</c:v>
                </c:pt>
                <c:pt idx="68">
                  <c:v>-4.6518315652127685E-3</c:v>
                </c:pt>
                <c:pt idx="69">
                  <c:v>-4.6571738518707047E-3</c:v>
                </c:pt>
                <c:pt idx="70">
                  <c:v>-4.6571738518707047E-3</c:v>
                </c:pt>
                <c:pt idx="71">
                  <c:v>-4.6732007118445128E-3</c:v>
                </c:pt>
                <c:pt idx="72">
                  <c:v>-4.6732007118445128E-3</c:v>
                </c:pt>
                <c:pt idx="73">
                  <c:v>-4.8392972606639793E-3</c:v>
                </c:pt>
                <c:pt idx="74">
                  <c:v>-4.8392972606639793E-3</c:v>
                </c:pt>
                <c:pt idx="75">
                  <c:v>-4.8446395473219148E-3</c:v>
                </c:pt>
                <c:pt idx="76">
                  <c:v>-4.8475535218626079E-3</c:v>
                </c:pt>
                <c:pt idx="77">
                  <c:v>-4.8606664072957228E-3</c:v>
                </c:pt>
                <c:pt idx="78">
                  <c:v>-4.8689226684943514E-3</c:v>
                </c:pt>
                <c:pt idx="79">
                  <c:v>-4.8742649551522877E-3</c:v>
                </c:pt>
                <c:pt idx="80">
                  <c:v>-5.0185066949165608E-3</c:v>
                </c:pt>
                <c:pt idx="81">
                  <c:v>-5.0185066949165608E-3</c:v>
                </c:pt>
                <c:pt idx="82">
                  <c:v>-5.0481321027469337E-3</c:v>
                </c:pt>
                <c:pt idx="83">
                  <c:v>-5.0481321027469337E-3</c:v>
                </c:pt>
                <c:pt idx="84">
                  <c:v>-5.0884420838931783E-3</c:v>
                </c:pt>
                <c:pt idx="85">
                  <c:v>-5.0884420838931783E-3</c:v>
                </c:pt>
                <c:pt idx="86">
                  <c:v>-5.1073829184076786E-3</c:v>
                </c:pt>
                <c:pt idx="87">
                  <c:v>-5.1180674917235512E-3</c:v>
                </c:pt>
                <c:pt idx="88">
                  <c:v>-5.2972769259761326E-3</c:v>
                </c:pt>
                <c:pt idx="89">
                  <c:v>-5.3108754738326975E-3</c:v>
                </c:pt>
                <c:pt idx="90">
                  <c:v>-5.3108754738326975E-3</c:v>
                </c:pt>
                <c:pt idx="91">
                  <c:v>-5.3162177604906338E-3</c:v>
                </c:pt>
                <c:pt idx="92">
                  <c:v>-5.3162177604906338E-3</c:v>
                </c:pt>
                <c:pt idx="93">
                  <c:v>-5.538651150430153E-3</c:v>
                </c:pt>
                <c:pt idx="94">
                  <c:v>-5.6911491513930539E-3</c:v>
                </c:pt>
                <c:pt idx="95">
                  <c:v>-5.6911491513930539E-3</c:v>
                </c:pt>
                <c:pt idx="96">
                  <c:v>-5.7071760113668627E-3</c:v>
                </c:pt>
                <c:pt idx="97">
                  <c:v>-5.7071760113668627E-3</c:v>
                </c:pt>
                <c:pt idx="98">
                  <c:v>-5.712518298024799E-3</c:v>
                </c:pt>
                <c:pt idx="99">
                  <c:v>-5.712518298024799E-3</c:v>
                </c:pt>
                <c:pt idx="100">
                  <c:v>-5.9028979680167014E-3</c:v>
                </c:pt>
                <c:pt idx="101">
                  <c:v>-5.9398083121988045E-3</c:v>
                </c:pt>
                <c:pt idx="102">
                  <c:v>-5.9592348091367549E-3</c:v>
                </c:pt>
                <c:pt idx="103">
                  <c:v>-5.9592348091367549E-3</c:v>
                </c:pt>
                <c:pt idx="104">
                  <c:v>-5.9592348091367549E-3</c:v>
                </c:pt>
                <c:pt idx="105">
                  <c:v>-6.1277596700734637E-3</c:v>
                </c:pt>
                <c:pt idx="106">
                  <c:v>-6.1734119378776455E-3</c:v>
                </c:pt>
                <c:pt idx="107">
                  <c:v>-6.1787542245355809E-3</c:v>
                </c:pt>
                <c:pt idx="108">
                  <c:v>-6.3545640218240218E-3</c:v>
                </c:pt>
                <c:pt idx="109">
                  <c:v>-6.357477996364715E-3</c:v>
                </c:pt>
                <c:pt idx="110">
                  <c:v>-6.3744761811854195E-3</c:v>
                </c:pt>
                <c:pt idx="111">
                  <c:v>-6.3744761811854195E-3</c:v>
                </c:pt>
                <c:pt idx="112">
                  <c:v>-6.4065299011330356E-3</c:v>
                </c:pt>
                <c:pt idx="113">
                  <c:v>-6.5643701887538736E-3</c:v>
                </c:pt>
                <c:pt idx="114">
                  <c:v>-6.5643701887538736E-3</c:v>
                </c:pt>
                <c:pt idx="115">
                  <c:v>-6.5969095711249388E-3</c:v>
                </c:pt>
                <c:pt idx="116">
                  <c:v>-6.6211926922973754E-3</c:v>
                </c:pt>
                <c:pt idx="117">
                  <c:v>-6.8110866998658294E-3</c:v>
                </c:pt>
                <c:pt idx="118">
                  <c:v>-6.8164289865237666E-3</c:v>
                </c:pt>
                <c:pt idx="119">
                  <c:v>-6.8246852477223934E-3</c:v>
                </c:pt>
                <c:pt idx="120">
                  <c:v>-7.0335200898053486E-3</c:v>
                </c:pt>
                <c:pt idx="121">
                  <c:v>-7.0451759879681178E-3</c:v>
                </c:pt>
                <c:pt idx="122">
                  <c:v>-7.1777618295696226E-3</c:v>
                </c:pt>
                <c:pt idx="123">
                  <c:v>-7.2316703585724312E-3</c:v>
                </c:pt>
                <c:pt idx="124">
                  <c:v>-7.2394409573476107E-3</c:v>
                </c:pt>
                <c:pt idx="125">
                  <c:v>-7.2666380530607404E-3</c:v>
                </c:pt>
                <c:pt idx="126">
                  <c:v>-7.2666380530607404E-3</c:v>
                </c:pt>
                <c:pt idx="127">
                  <c:v>-7.4647883218278231E-3</c:v>
                </c:pt>
                <c:pt idx="128">
                  <c:v>-7.5133545641726963E-3</c:v>
                </c:pt>
                <c:pt idx="129">
                  <c:v>-7.6575963039369685E-3</c:v>
                </c:pt>
                <c:pt idx="130">
                  <c:v>-7.6979062850832131E-3</c:v>
                </c:pt>
                <c:pt idx="131">
                  <c:v>-7.9096551017068615E-3</c:v>
                </c:pt>
                <c:pt idx="132">
                  <c:v>-8.1320884916463807E-3</c:v>
                </c:pt>
                <c:pt idx="133">
                  <c:v>-8.1320884916463807E-3</c:v>
                </c:pt>
                <c:pt idx="134">
                  <c:v>-8.1320884916463807E-3</c:v>
                </c:pt>
                <c:pt idx="135">
                  <c:v>-8.1320884916463807E-3</c:v>
                </c:pt>
                <c:pt idx="136">
                  <c:v>-8.1452013770794956E-3</c:v>
                </c:pt>
                <c:pt idx="137">
                  <c:v>-8.1452013770794956E-3</c:v>
                </c:pt>
                <c:pt idx="138">
                  <c:v>-8.1452013770794956E-3</c:v>
                </c:pt>
                <c:pt idx="139">
                  <c:v>-8.1452013770794956E-3</c:v>
                </c:pt>
                <c:pt idx="140">
                  <c:v>-8.1563716128188173E-3</c:v>
                </c:pt>
                <c:pt idx="141">
                  <c:v>-8.1563716128188173E-3</c:v>
                </c:pt>
                <c:pt idx="142">
                  <c:v>-8.1563716128188173E-3</c:v>
                </c:pt>
                <c:pt idx="143">
                  <c:v>-8.1563716128188173E-3</c:v>
                </c:pt>
                <c:pt idx="144">
                  <c:v>-8.299642027736193E-3</c:v>
                </c:pt>
                <c:pt idx="145">
                  <c:v>-8.3059556392410267E-3</c:v>
                </c:pt>
                <c:pt idx="146">
                  <c:v>-8.3059556392410267E-3</c:v>
                </c:pt>
                <c:pt idx="147">
                  <c:v>-8.3059556392410267E-3</c:v>
                </c:pt>
                <c:pt idx="148">
                  <c:v>-8.3059556392410267E-3</c:v>
                </c:pt>
                <c:pt idx="149">
                  <c:v>-8.3059556392410267E-3</c:v>
                </c:pt>
                <c:pt idx="150">
                  <c:v>-8.3059556392410267E-3</c:v>
                </c:pt>
                <c:pt idx="151">
                  <c:v>-8.3112979258989621E-3</c:v>
                </c:pt>
                <c:pt idx="152">
                  <c:v>-8.3516079070452068E-3</c:v>
                </c:pt>
                <c:pt idx="153">
                  <c:v>-8.370548741559708E-3</c:v>
                </c:pt>
                <c:pt idx="154">
                  <c:v>-8.370548741559708E-3</c:v>
                </c:pt>
                <c:pt idx="155">
                  <c:v>-8.370548741559708E-3</c:v>
                </c:pt>
                <c:pt idx="156">
                  <c:v>-8.370548741559708E-3</c:v>
                </c:pt>
                <c:pt idx="157">
                  <c:v>-8.370548741559708E-3</c:v>
                </c:pt>
                <c:pt idx="158">
                  <c:v>-8.370548741559708E-3</c:v>
                </c:pt>
                <c:pt idx="159">
                  <c:v>-8.5123621692067362E-3</c:v>
                </c:pt>
                <c:pt idx="160">
                  <c:v>-8.5123621692067362E-3</c:v>
                </c:pt>
                <c:pt idx="161">
                  <c:v>-8.5123621692067362E-3</c:v>
                </c:pt>
                <c:pt idx="162">
                  <c:v>-8.5147904813239802E-3</c:v>
                </c:pt>
                <c:pt idx="163">
                  <c:v>-8.5147904813239802E-3</c:v>
                </c:pt>
                <c:pt idx="164">
                  <c:v>-8.5274177043336476E-3</c:v>
                </c:pt>
                <c:pt idx="165">
                  <c:v>-8.5361596279557254E-3</c:v>
                </c:pt>
                <c:pt idx="166">
                  <c:v>-8.7173117119021017E-3</c:v>
                </c:pt>
                <c:pt idx="167">
                  <c:v>-8.7333385718759097E-3</c:v>
                </c:pt>
                <c:pt idx="168">
                  <c:v>-8.777533852409744E-3</c:v>
                </c:pt>
                <c:pt idx="169">
                  <c:v>-8.9810264078347638E-3</c:v>
                </c:pt>
                <c:pt idx="170">
                  <c:v>-8.9863686944926992E-3</c:v>
                </c:pt>
                <c:pt idx="171">
                  <c:v>-8.9863686944926992E-3</c:v>
                </c:pt>
                <c:pt idx="172">
                  <c:v>-9.0023955544665073E-3</c:v>
                </c:pt>
                <c:pt idx="173">
                  <c:v>-9.1461516318073321E-3</c:v>
                </c:pt>
                <c:pt idx="174">
                  <c:v>-9.1631498166280367E-3</c:v>
                </c:pt>
                <c:pt idx="175">
                  <c:v>-9.1767483644846024E-3</c:v>
                </c:pt>
                <c:pt idx="176">
                  <c:v>-9.4283214998310445E-3</c:v>
                </c:pt>
                <c:pt idx="177">
                  <c:v>-9.6915505333402575E-3</c:v>
                </c:pt>
                <c:pt idx="178">
                  <c:v>-9.6915505333402575E-3</c:v>
                </c:pt>
                <c:pt idx="179">
                  <c:v>-9.8168514385900303E-3</c:v>
                </c:pt>
                <c:pt idx="180">
                  <c:v>-1.0044627115187485E-2</c:v>
                </c:pt>
                <c:pt idx="181">
                  <c:v>-1.0298628562651171E-2</c:v>
                </c:pt>
                <c:pt idx="182">
                  <c:v>-1.0470553060552022E-2</c:v>
                </c:pt>
                <c:pt idx="183">
                  <c:v>-1.0480751971444446E-2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58-4441-8F07-419AD8BB4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129456"/>
        <c:axId val="1"/>
      </c:scatterChart>
      <c:valAx>
        <c:axId val="7471294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36421725239612"/>
              <c:y val="0.86809815950920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118210862619806E-2"/>
              <c:y val="0.38343558282208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712945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3769968051118213"/>
          <c:y val="0.92024539877300615"/>
          <c:w val="0.22523961661341851"/>
          <c:h val="6.13496932515337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HS Her - O-C Diagr.</a:t>
            </a:r>
          </a:p>
        </c:rich>
      </c:tx>
      <c:layout>
        <c:manualLayout>
          <c:xMode val="edge"/>
          <c:yMode val="edge"/>
          <c:x val="0.38019169329073482"/>
          <c:y val="3.49206349206349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57507987220447"/>
          <c:y val="0.15238142479360364"/>
          <c:w val="0.80670926517571884"/>
          <c:h val="0.64762105537281556"/>
        </c:manualLayout>
      </c:layout>
      <c:scatterChart>
        <c:scatterStyle val="lineMarker"/>
        <c:varyColors val="0"/>
        <c:ser>
          <c:idx val="1"/>
          <c:order val="0"/>
          <c:tx>
            <c:strRef>
              <c:f>'Active 1'!$S$20</c:f>
              <c:strCache>
                <c:ptCount val="1"/>
                <c:pt idx="0">
                  <c:v>Secondary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1'!$D$21:$D$987</c:f>
                <c:numCache>
                  <c:formatCode>General</c:formatCode>
                  <c:ptCount val="9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3">
                    <c:v>0</c:v>
                  </c:pt>
                  <c:pt idx="24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1.1100000000000001E-3</c:v>
                  </c:pt>
                  <c:pt idx="54">
                    <c:v>9.3999999999999997E-4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1E-3</c:v>
                  </c:pt>
                  <c:pt idx="61">
                    <c:v>0</c:v>
                  </c:pt>
                  <c:pt idx="62">
                    <c:v>0</c:v>
                  </c:pt>
                  <c:pt idx="63">
                    <c:v>3.1E-4</c:v>
                  </c:pt>
                  <c:pt idx="64">
                    <c:v>1.1999999999999999E-3</c:v>
                  </c:pt>
                  <c:pt idx="65">
                    <c:v>0</c:v>
                  </c:pt>
                  <c:pt idx="66">
                    <c:v>2.5000000000000001E-4</c:v>
                  </c:pt>
                  <c:pt idx="74">
                    <c:v>1.8E-3</c:v>
                  </c:pt>
                  <c:pt idx="75">
                    <c:v>2E-3</c:v>
                  </c:pt>
                  <c:pt idx="76">
                    <c:v>2.8E-3</c:v>
                  </c:pt>
                  <c:pt idx="77">
                    <c:v>1E-3</c:v>
                  </c:pt>
                  <c:pt idx="78">
                    <c:v>2.3999999999999998E-3</c:v>
                  </c:pt>
                  <c:pt idx="79">
                    <c:v>4.0000000000000001E-3</c:v>
                  </c:pt>
                  <c:pt idx="84">
                    <c:v>1.1999999999999999E-3</c:v>
                  </c:pt>
                  <c:pt idx="85">
                    <c:v>8.9999999999999998E-4</c:v>
                  </c:pt>
                  <c:pt idx="86">
                    <c:v>1.1000000000000001E-3</c:v>
                  </c:pt>
                  <c:pt idx="87">
                    <c:v>8.0000000000000004E-4</c:v>
                  </c:pt>
                  <c:pt idx="88">
                    <c:v>2E-3</c:v>
                  </c:pt>
                  <c:pt idx="89">
                    <c:v>2E-3</c:v>
                  </c:pt>
                  <c:pt idx="90">
                    <c:v>2E-3</c:v>
                  </c:pt>
                  <c:pt idx="91">
                    <c:v>2.9999999999999997E-4</c:v>
                  </c:pt>
                  <c:pt idx="92">
                    <c:v>2.9999999999999997E-4</c:v>
                  </c:pt>
                  <c:pt idx="93">
                    <c:v>5.0000000000000001E-4</c:v>
                  </c:pt>
                  <c:pt idx="94">
                    <c:v>2E-3</c:v>
                  </c:pt>
                  <c:pt idx="95">
                    <c:v>0</c:v>
                  </c:pt>
                  <c:pt idx="96">
                    <c:v>2.9999999999999997E-4</c:v>
                  </c:pt>
                  <c:pt idx="97">
                    <c:v>0</c:v>
                  </c:pt>
                  <c:pt idx="98">
                    <c:v>2.9999999999999997E-4</c:v>
                  </c:pt>
                  <c:pt idx="99">
                    <c:v>0</c:v>
                  </c:pt>
                  <c:pt idx="100">
                    <c:v>2.0000000000000001E-4</c:v>
                  </c:pt>
                  <c:pt idx="102">
                    <c:v>0</c:v>
                  </c:pt>
                  <c:pt idx="103">
                    <c:v>5.0000000000000001E-4</c:v>
                  </c:pt>
                  <c:pt idx="104">
                    <c:v>0</c:v>
                  </c:pt>
                  <c:pt idx="105">
                    <c:v>0.01</c:v>
                  </c:pt>
                  <c:pt idx="106">
                    <c:v>1.8E-3</c:v>
                  </c:pt>
                  <c:pt idx="107">
                    <c:v>5.9999999999999995E-4</c:v>
                  </c:pt>
                  <c:pt idx="108">
                    <c:v>1E-4</c:v>
                  </c:pt>
                  <c:pt idx="109">
                    <c:v>1E-4</c:v>
                  </c:pt>
                  <c:pt idx="110">
                    <c:v>0</c:v>
                  </c:pt>
                  <c:pt idx="113">
                    <c:v>2.0000000000000001E-4</c:v>
                  </c:pt>
                  <c:pt idx="114">
                    <c:v>2.0000000000000001E-4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2.9999999999999997E-4</c:v>
                  </c:pt>
                  <c:pt idx="121">
                    <c:v>0</c:v>
                  </c:pt>
                  <c:pt idx="122">
                    <c:v>6.9999999999999999E-4</c:v>
                  </c:pt>
                  <c:pt idx="123">
                    <c:v>1E-3</c:v>
                  </c:pt>
                  <c:pt idx="124">
                    <c:v>1E-3</c:v>
                  </c:pt>
                  <c:pt idx="125">
                    <c:v>5.9999999999999995E-4</c:v>
                  </c:pt>
                  <c:pt idx="126">
                    <c:v>5.9999999999999995E-4</c:v>
                  </c:pt>
                  <c:pt idx="127">
                    <c:v>4.0000000000000002E-4</c:v>
                  </c:pt>
                  <c:pt idx="128">
                    <c:v>1.9E-3</c:v>
                  </c:pt>
                  <c:pt idx="129">
                    <c:v>4.0000000000000002E-4</c:v>
                  </c:pt>
                  <c:pt idx="130">
                    <c:v>0</c:v>
                  </c:pt>
                  <c:pt idx="131">
                    <c:v>2.9999999999999997E-4</c:v>
                  </c:pt>
                  <c:pt idx="132">
                    <c:v>0</c:v>
                  </c:pt>
                  <c:pt idx="133">
                    <c:v>2.9999999999999997E-4</c:v>
                  </c:pt>
                  <c:pt idx="134">
                    <c:v>0</c:v>
                  </c:pt>
                  <c:pt idx="135">
                    <c:v>4.0000000000000002E-4</c:v>
                  </c:pt>
                  <c:pt idx="136">
                    <c:v>0</c:v>
                  </c:pt>
                  <c:pt idx="137">
                    <c:v>6.9999999999999999E-4</c:v>
                  </c:pt>
                  <c:pt idx="138">
                    <c:v>0</c:v>
                  </c:pt>
                  <c:pt idx="139">
                    <c:v>6.9999999999999999E-4</c:v>
                  </c:pt>
                  <c:pt idx="140">
                    <c:v>0</c:v>
                  </c:pt>
                  <c:pt idx="141">
                    <c:v>2.0000000000000001E-4</c:v>
                  </c:pt>
                  <c:pt idx="142">
                    <c:v>0</c:v>
                  </c:pt>
                  <c:pt idx="143">
                    <c:v>4.0000000000000002E-4</c:v>
                  </c:pt>
                  <c:pt idx="144">
                    <c:v>1.2999999999999999E-3</c:v>
                  </c:pt>
                  <c:pt idx="145">
                    <c:v>0</c:v>
                  </c:pt>
                  <c:pt idx="146">
                    <c:v>2.9999999999999997E-4</c:v>
                  </c:pt>
                  <c:pt idx="147">
                    <c:v>0</c:v>
                  </c:pt>
                  <c:pt idx="148">
                    <c:v>2.0000000000000001E-4</c:v>
                  </c:pt>
                  <c:pt idx="149">
                    <c:v>0</c:v>
                  </c:pt>
                  <c:pt idx="150">
                    <c:v>2.9999999999999997E-4</c:v>
                  </c:pt>
                  <c:pt idx="151">
                    <c:v>6.9999999999999999E-4</c:v>
                  </c:pt>
                  <c:pt idx="152">
                    <c:v>1E-3</c:v>
                  </c:pt>
                  <c:pt idx="153">
                    <c:v>0</c:v>
                  </c:pt>
                  <c:pt idx="154">
                    <c:v>8.0000000000000004E-4</c:v>
                  </c:pt>
                  <c:pt idx="155">
                    <c:v>0</c:v>
                  </c:pt>
                  <c:pt idx="156">
                    <c:v>6.9999999999999999E-4</c:v>
                  </c:pt>
                  <c:pt idx="157">
                    <c:v>0</c:v>
                  </c:pt>
                  <c:pt idx="158">
                    <c:v>1.1000000000000001E-3</c:v>
                  </c:pt>
                  <c:pt idx="159">
                    <c:v>1.5E-3</c:v>
                  </c:pt>
                  <c:pt idx="160">
                    <c:v>1E-3</c:v>
                  </c:pt>
                  <c:pt idx="161">
                    <c:v>8.0000000000000004E-4</c:v>
                  </c:pt>
                  <c:pt idx="162">
                    <c:v>5.9999999999999995E-4</c:v>
                  </c:pt>
                  <c:pt idx="163">
                    <c:v>4.0000000000000002E-4</c:v>
                  </c:pt>
                  <c:pt idx="164">
                    <c:v>4.0000000000000002E-4</c:v>
                  </c:pt>
                  <c:pt idx="165">
                    <c:v>2.9999999999999997E-4</c:v>
                  </c:pt>
                  <c:pt idx="166">
                    <c:v>5.0000000000000001E-3</c:v>
                  </c:pt>
                  <c:pt idx="167">
                    <c:v>5.0000000000000001E-3</c:v>
                  </c:pt>
                  <c:pt idx="168">
                    <c:v>4.0000000000000002E-4</c:v>
                  </c:pt>
                  <c:pt idx="169">
                    <c:v>1.06E-2</c:v>
                  </c:pt>
                  <c:pt idx="170">
                    <c:v>0</c:v>
                  </c:pt>
                  <c:pt idx="171">
                    <c:v>5.0000000000000001E-4</c:v>
                  </c:pt>
                  <c:pt idx="172">
                    <c:v>5.9999999999999995E-4</c:v>
                  </c:pt>
                  <c:pt idx="173">
                    <c:v>8.0000000000000004E-4</c:v>
                  </c:pt>
                  <c:pt idx="174">
                    <c:v>3.5000000000000001E-3</c:v>
                  </c:pt>
                  <c:pt idx="175">
                    <c:v>4.4999999999999997E-3</c:v>
                  </c:pt>
                  <c:pt idx="176">
                    <c:v>0</c:v>
                  </c:pt>
                  <c:pt idx="177">
                    <c:v>5.0000000000000001E-4</c:v>
                  </c:pt>
                  <c:pt idx="178">
                    <c:v>2.9999999999999997E-4</c:v>
                  </c:pt>
                  <c:pt idx="179">
                    <c:v>3.3E-3</c:v>
                  </c:pt>
                  <c:pt idx="180">
                    <c:v>5.0000000000000001E-3</c:v>
                  </c:pt>
                  <c:pt idx="181">
                    <c:v>5.9999999999999995E-4</c:v>
                  </c:pt>
                  <c:pt idx="182">
                    <c:v>2.8E-3</c:v>
                  </c:pt>
                  <c:pt idx="183">
                    <c:v>6.9999999999999999E-4</c:v>
                  </c:pt>
                </c:numCache>
              </c:numRef>
            </c:plus>
            <c:minus>
              <c:numRef>
                <c:f>'Active 1'!$D$21:$D$987</c:f>
                <c:numCache>
                  <c:formatCode>General</c:formatCode>
                  <c:ptCount val="9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3">
                    <c:v>0</c:v>
                  </c:pt>
                  <c:pt idx="24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1.1100000000000001E-3</c:v>
                  </c:pt>
                  <c:pt idx="54">
                    <c:v>9.3999999999999997E-4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1E-3</c:v>
                  </c:pt>
                  <c:pt idx="61">
                    <c:v>0</c:v>
                  </c:pt>
                  <c:pt idx="62">
                    <c:v>0</c:v>
                  </c:pt>
                  <c:pt idx="63">
                    <c:v>3.1E-4</c:v>
                  </c:pt>
                  <c:pt idx="64">
                    <c:v>1.1999999999999999E-3</c:v>
                  </c:pt>
                  <c:pt idx="65">
                    <c:v>0</c:v>
                  </c:pt>
                  <c:pt idx="66">
                    <c:v>2.5000000000000001E-4</c:v>
                  </c:pt>
                  <c:pt idx="74">
                    <c:v>1.8E-3</c:v>
                  </c:pt>
                  <c:pt idx="75">
                    <c:v>2E-3</c:v>
                  </c:pt>
                  <c:pt idx="76">
                    <c:v>2.8E-3</c:v>
                  </c:pt>
                  <c:pt idx="77">
                    <c:v>1E-3</c:v>
                  </c:pt>
                  <c:pt idx="78">
                    <c:v>2.3999999999999998E-3</c:v>
                  </c:pt>
                  <c:pt idx="79">
                    <c:v>4.0000000000000001E-3</c:v>
                  </c:pt>
                  <c:pt idx="84">
                    <c:v>1.1999999999999999E-3</c:v>
                  </c:pt>
                  <c:pt idx="85">
                    <c:v>8.9999999999999998E-4</c:v>
                  </c:pt>
                  <c:pt idx="86">
                    <c:v>1.1000000000000001E-3</c:v>
                  </c:pt>
                  <c:pt idx="87">
                    <c:v>8.0000000000000004E-4</c:v>
                  </c:pt>
                  <c:pt idx="88">
                    <c:v>2E-3</c:v>
                  </c:pt>
                  <c:pt idx="89">
                    <c:v>2E-3</c:v>
                  </c:pt>
                  <c:pt idx="90">
                    <c:v>2E-3</c:v>
                  </c:pt>
                  <c:pt idx="91">
                    <c:v>2.9999999999999997E-4</c:v>
                  </c:pt>
                  <c:pt idx="92">
                    <c:v>2.9999999999999997E-4</c:v>
                  </c:pt>
                  <c:pt idx="93">
                    <c:v>5.0000000000000001E-4</c:v>
                  </c:pt>
                  <c:pt idx="94">
                    <c:v>2E-3</c:v>
                  </c:pt>
                  <c:pt idx="95">
                    <c:v>0</c:v>
                  </c:pt>
                  <c:pt idx="96">
                    <c:v>2.9999999999999997E-4</c:v>
                  </c:pt>
                  <c:pt idx="97">
                    <c:v>0</c:v>
                  </c:pt>
                  <c:pt idx="98">
                    <c:v>2.9999999999999997E-4</c:v>
                  </c:pt>
                  <c:pt idx="99">
                    <c:v>0</c:v>
                  </c:pt>
                  <c:pt idx="100">
                    <c:v>2.0000000000000001E-4</c:v>
                  </c:pt>
                  <c:pt idx="102">
                    <c:v>0</c:v>
                  </c:pt>
                  <c:pt idx="103">
                    <c:v>5.0000000000000001E-4</c:v>
                  </c:pt>
                  <c:pt idx="104">
                    <c:v>0</c:v>
                  </c:pt>
                  <c:pt idx="105">
                    <c:v>0.01</c:v>
                  </c:pt>
                  <c:pt idx="106">
                    <c:v>1.8E-3</c:v>
                  </c:pt>
                  <c:pt idx="107">
                    <c:v>5.9999999999999995E-4</c:v>
                  </c:pt>
                  <c:pt idx="108">
                    <c:v>1E-4</c:v>
                  </c:pt>
                  <c:pt idx="109">
                    <c:v>1E-4</c:v>
                  </c:pt>
                  <c:pt idx="110">
                    <c:v>0</c:v>
                  </c:pt>
                  <c:pt idx="113">
                    <c:v>2.0000000000000001E-4</c:v>
                  </c:pt>
                  <c:pt idx="114">
                    <c:v>2.0000000000000001E-4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2.9999999999999997E-4</c:v>
                  </c:pt>
                  <c:pt idx="121">
                    <c:v>0</c:v>
                  </c:pt>
                  <c:pt idx="122">
                    <c:v>6.9999999999999999E-4</c:v>
                  </c:pt>
                  <c:pt idx="123">
                    <c:v>1E-3</c:v>
                  </c:pt>
                  <c:pt idx="124">
                    <c:v>1E-3</c:v>
                  </c:pt>
                  <c:pt idx="125">
                    <c:v>5.9999999999999995E-4</c:v>
                  </c:pt>
                  <c:pt idx="126">
                    <c:v>5.9999999999999995E-4</c:v>
                  </c:pt>
                  <c:pt idx="127">
                    <c:v>4.0000000000000002E-4</c:v>
                  </c:pt>
                  <c:pt idx="128">
                    <c:v>1.9E-3</c:v>
                  </c:pt>
                  <c:pt idx="129">
                    <c:v>4.0000000000000002E-4</c:v>
                  </c:pt>
                  <c:pt idx="130">
                    <c:v>0</c:v>
                  </c:pt>
                  <c:pt idx="131">
                    <c:v>2.9999999999999997E-4</c:v>
                  </c:pt>
                  <c:pt idx="132">
                    <c:v>0</c:v>
                  </c:pt>
                  <c:pt idx="133">
                    <c:v>2.9999999999999997E-4</c:v>
                  </c:pt>
                  <c:pt idx="134">
                    <c:v>0</c:v>
                  </c:pt>
                  <c:pt idx="135">
                    <c:v>4.0000000000000002E-4</c:v>
                  </c:pt>
                  <c:pt idx="136">
                    <c:v>0</c:v>
                  </c:pt>
                  <c:pt idx="137">
                    <c:v>6.9999999999999999E-4</c:v>
                  </c:pt>
                  <c:pt idx="138">
                    <c:v>0</c:v>
                  </c:pt>
                  <c:pt idx="139">
                    <c:v>6.9999999999999999E-4</c:v>
                  </c:pt>
                  <c:pt idx="140">
                    <c:v>0</c:v>
                  </c:pt>
                  <c:pt idx="141">
                    <c:v>2.0000000000000001E-4</c:v>
                  </c:pt>
                  <c:pt idx="142">
                    <c:v>0</c:v>
                  </c:pt>
                  <c:pt idx="143">
                    <c:v>4.0000000000000002E-4</c:v>
                  </c:pt>
                  <c:pt idx="144">
                    <c:v>1.2999999999999999E-3</c:v>
                  </c:pt>
                  <c:pt idx="145">
                    <c:v>0</c:v>
                  </c:pt>
                  <c:pt idx="146">
                    <c:v>2.9999999999999997E-4</c:v>
                  </c:pt>
                  <c:pt idx="147">
                    <c:v>0</c:v>
                  </c:pt>
                  <c:pt idx="148">
                    <c:v>2.0000000000000001E-4</c:v>
                  </c:pt>
                  <c:pt idx="149">
                    <c:v>0</c:v>
                  </c:pt>
                  <c:pt idx="150">
                    <c:v>2.9999999999999997E-4</c:v>
                  </c:pt>
                  <c:pt idx="151">
                    <c:v>6.9999999999999999E-4</c:v>
                  </c:pt>
                  <c:pt idx="152">
                    <c:v>1E-3</c:v>
                  </c:pt>
                  <c:pt idx="153">
                    <c:v>0</c:v>
                  </c:pt>
                  <c:pt idx="154">
                    <c:v>8.0000000000000004E-4</c:v>
                  </c:pt>
                  <c:pt idx="155">
                    <c:v>0</c:v>
                  </c:pt>
                  <c:pt idx="156">
                    <c:v>6.9999999999999999E-4</c:v>
                  </c:pt>
                  <c:pt idx="157">
                    <c:v>0</c:v>
                  </c:pt>
                  <c:pt idx="158">
                    <c:v>1.1000000000000001E-3</c:v>
                  </c:pt>
                  <c:pt idx="159">
                    <c:v>1.5E-3</c:v>
                  </c:pt>
                  <c:pt idx="160">
                    <c:v>1E-3</c:v>
                  </c:pt>
                  <c:pt idx="161">
                    <c:v>8.0000000000000004E-4</c:v>
                  </c:pt>
                  <c:pt idx="162">
                    <c:v>5.9999999999999995E-4</c:v>
                  </c:pt>
                  <c:pt idx="163">
                    <c:v>4.0000000000000002E-4</c:v>
                  </c:pt>
                  <c:pt idx="164">
                    <c:v>4.0000000000000002E-4</c:v>
                  </c:pt>
                  <c:pt idx="165">
                    <c:v>2.9999999999999997E-4</c:v>
                  </c:pt>
                  <c:pt idx="166">
                    <c:v>5.0000000000000001E-3</c:v>
                  </c:pt>
                  <c:pt idx="167">
                    <c:v>5.0000000000000001E-3</c:v>
                  </c:pt>
                  <c:pt idx="168">
                    <c:v>4.0000000000000002E-4</c:v>
                  </c:pt>
                  <c:pt idx="169">
                    <c:v>1.06E-2</c:v>
                  </c:pt>
                  <c:pt idx="170">
                    <c:v>0</c:v>
                  </c:pt>
                  <c:pt idx="171">
                    <c:v>5.0000000000000001E-4</c:v>
                  </c:pt>
                  <c:pt idx="172">
                    <c:v>5.9999999999999995E-4</c:v>
                  </c:pt>
                  <c:pt idx="173">
                    <c:v>8.0000000000000004E-4</c:v>
                  </c:pt>
                  <c:pt idx="174">
                    <c:v>3.5000000000000001E-3</c:v>
                  </c:pt>
                  <c:pt idx="175">
                    <c:v>4.4999999999999997E-3</c:v>
                  </c:pt>
                  <c:pt idx="176">
                    <c:v>0</c:v>
                  </c:pt>
                  <c:pt idx="177">
                    <c:v>5.0000000000000001E-4</c:v>
                  </c:pt>
                  <c:pt idx="178">
                    <c:v>2.9999999999999997E-4</c:v>
                  </c:pt>
                  <c:pt idx="179">
                    <c:v>3.3E-3</c:v>
                  </c:pt>
                  <c:pt idx="180">
                    <c:v>5.0000000000000001E-3</c:v>
                  </c:pt>
                  <c:pt idx="181">
                    <c:v>5.9999999999999995E-4</c:v>
                  </c:pt>
                  <c:pt idx="182">
                    <c:v>2.8E-3</c:v>
                  </c:pt>
                  <c:pt idx="183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1'!$F$21:$F$987</c:f>
              <c:numCache>
                <c:formatCode>General</c:formatCode>
                <c:ptCount val="967"/>
                <c:pt idx="0">
                  <c:v>-18047</c:v>
                </c:pt>
                <c:pt idx="1">
                  <c:v>-10671</c:v>
                </c:pt>
                <c:pt idx="2">
                  <c:v>-10020</c:v>
                </c:pt>
                <c:pt idx="3">
                  <c:v>-10009</c:v>
                </c:pt>
                <c:pt idx="4">
                  <c:v>-9984</c:v>
                </c:pt>
                <c:pt idx="5">
                  <c:v>-9874</c:v>
                </c:pt>
                <c:pt idx="6">
                  <c:v>-9645</c:v>
                </c:pt>
                <c:pt idx="7">
                  <c:v>-9526</c:v>
                </c:pt>
                <c:pt idx="8">
                  <c:v>-8721</c:v>
                </c:pt>
                <c:pt idx="9">
                  <c:v>-4226</c:v>
                </c:pt>
                <c:pt idx="10">
                  <c:v>-3062</c:v>
                </c:pt>
                <c:pt idx="11">
                  <c:v>-2911</c:v>
                </c:pt>
                <c:pt idx="12">
                  <c:v>-2882</c:v>
                </c:pt>
                <c:pt idx="13">
                  <c:v>-2879</c:v>
                </c:pt>
                <c:pt idx="14">
                  <c:v>-2877</c:v>
                </c:pt>
                <c:pt idx="15">
                  <c:v>-2874</c:v>
                </c:pt>
                <c:pt idx="16">
                  <c:v>-2871</c:v>
                </c:pt>
                <c:pt idx="17">
                  <c:v>-2860</c:v>
                </c:pt>
                <c:pt idx="18">
                  <c:v>-2852</c:v>
                </c:pt>
                <c:pt idx="19">
                  <c:v>-2441</c:v>
                </c:pt>
                <c:pt idx="20">
                  <c:v>-2416</c:v>
                </c:pt>
                <c:pt idx="21">
                  <c:v>-2415.5</c:v>
                </c:pt>
                <c:pt idx="22">
                  <c:v>-2407.5</c:v>
                </c:pt>
                <c:pt idx="23">
                  <c:v>-2034</c:v>
                </c:pt>
                <c:pt idx="24">
                  <c:v>-2003.5</c:v>
                </c:pt>
                <c:pt idx="25">
                  <c:v>-1998</c:v>
                </c:pt>
                <c:pt idx="26">
                  <c:v>-1995.5</c:v>
                </c:pt>
                <c:pt idx="27">
                  <c:v>-1992.5</c:v>
                </c:pt>
                <c:pt idx="28">
                  <c:v>-1987</c:v>
                </c:pt>
                <c:pt idx="29">
                  <c:v>-1985.5</c:v>
                </c:pt>
                <c:pt idx="30">
                  <c:v>-1973</c:v>
                </c:pt>
                <c:pt idx="31">
                  <c:v>-1754</c:v>
                </c:pt>
                <c:pt idx="32">
                  <c:v>-1753.5</c:v>
                </c:pt>
                <c:pt idx="33">
                  <c:v>-1536</c:v>
                </c:pt>
                <c:pt idx="34">
                  <c:v>-1533.5</c:v>
                </c:pt>
                <c:pt idx="35">
                  <c:v>-1346</c:v>
                </c:pt>
                <c:pt idx="36">
                  <c:v>-394</c:v>
                </c:pt>
                <c:pt idx="37">
                  <c:v>-212.5</c:v>
                </c:pt>
                <c:pt idx="38">
                  <c:v>-198</c:v>
                </c:pt>
                <c:pt idx="39">
                  <c:v>-159.5</c:v>
                </c:pt>
                <c:pt idx="40">
                  <c:v>0</c:v>
                </c:pt>
                <c:pt idx="41">
                  <c:v>0</c:v>
                </c:pt>
                <c:pt idx="42">
                  <c:v>11</c:v>
                </c:pt>
                <c:pt idx="43">
                  <c:v>75</c:v>
                </c:pt>
                <c:pt idx="44">
                  <c:v>284.5</c:v>
                </c:pt>
                <c:pt idx="45">
                  <c:v>430</c:v>
                </c:pt>
                <c:pt idx="46">
                  <c:v>433</c:v>
                </c:pt>
                <c:pt idx="47">
                  <c:v>877</c:v>
                </c:pt>
                <c:pt idx="48">
                  <c:v>888</c:v>
                </c:pt>
                <c:pt idx="49">
                  <c:v>1348.5</c:v>
                </c:pt>
                <c:pt idx="50">
                  <c:v>1351.5</c:v>
                </c:pt>
                <c:pt idx="51">
                  <c:v>1357</c:v>
                </c:pt>
                <c:pt idx="52">
                  <c:v>1360</c:v>
                </c:pt>
                <c:pt idx="53">
                  <c:v>1360</c:v>
                </c:pt>
                <c:pt idx="54">
                  <c:v>1525</c:v>
                </c:pt>
                <c:pt idx="55">
                  <c:v>1525</c:v>
                </c:pt>
                <c:pt idx="56">
                  <c:v>1597</c:v>
                </c:pt>
                <c:pt idx="57">
                  <c:v>2024.5</c:v>
                </c:pt>
                <c:pt idx="58">
                  <c:v>2027</c:v>
                </c:pt>
                <c:pt idx="59">
                  <c:v>2027.5</c:v>
                </c:pt>
                <c:pt idx="60">
                  <c:v>2030</c:v>
                </c:pt>
                <c:pt idx="61">
                  <c:v>2030</c:v>
                </c:pt>
                <c:pt idx="62">
                  <c:v>2189</c:v>
                </c:pt>
                <c:pt idx="63">
                  <c:v>2189</c:v>
                </c:pt>
                <c:pt idx="64">
                  <c:v>2259</c:v>
                </c:pt>
                <c:pt idx="65">
                  <c:v>2409.5</c:v>
                </c:pt>
                <c:pt idx="66">
                  <c:v>2409.5</c:v>
                </c:pt>
                <c:pt idx="67">
                  <c:v>2463</c:v>
                </c:pt>
                <c:pt idx="68">
                  <c:v>2463</c:v>
                </c:pt>
                <c:pt idx="69">
                  <c:v>2468.5</c:v>
                </c:pt>
                <c:pt idx="70">
                  <c:v>2468.5</c:v>
                </c:pt>
                <c:pt idx="71">
                  <c:v>2485</c:v>
                </c:pt>
                <c:pt idx="72">
                  <c:v>2485</c:v>
                </c:pt>
                <c:pt idx="73">
                  <c:v>2656</c:v>
                </c:pt>
                <c:pt idx="74">
                  <c:v>2656</c:v>
                </c:pt>
                <c:pt idx="75">
                  <c:v>2661.5</c:v>
                </c:pt>
                <c:pt idx="76">
                  <c:v>2664.5</c:v>
                </c:pt>
                <c:pt idx="77">
                  <c:v>2678</c:v>
                </c:pt>
                <c:pt idx="78">
                  <c:v>2686.5</c:v>
                </c:pt>
                <c:pt idx="79">
                  <c:v>2692</c:v>
                </c:pt>
                <c:pt idx="80">
                  <c:v>2840.5</c:v>
                </c:pt>
                <c:pt idx="81">
                  <c:v>2840.5</c:v>
                </c:pt>
                <c:pt idx="82">
                  <c:v>2871</c:v>
                </c:pt>
                <c:pt idx="83">
                  <c:v>2871</c:v>
                </c:pt>
                <c:pt idx="84">
                  <c:v>2912.5</c:v>
                </c:pt>
                <c:pt idx="85">
                  <c:v>2912.5</c:v>
                </c:pt>
                <c:pt idx="86">
                  <c:v>2932</c:v>
                </c:pt>
                <c:pt idx="87">
                  <c:v>2943</c:v>
                </c:pt>
                <c:pt idx="88">
                  <c:v>3127.5</c:v>
                </c:pt>
                <c:pt idx="89">
                  <c:v>3141.5</c:v>
                </c:pt>
                <c:pt idx="90">
                  <c:v>3141.5</c:v>
                </c:pt>
                <c:pt idx="91">
                  <c:v>3147</c:v>
                </c:pt>
                <c:pt idx="92">
                  <c:v>3147</c:v>
                </c:pt>
                <c:pt idx="93">
                  <c:v>3376</c:v>
                </c:pt>
                <c:pt idx="94">
                  <c:v>3533</c:v>
                </c:pt>
                <c:pt idx="95">
                  <c:v>3533</c:v>
                </c:pt>
                <c:pt idx="96">
                  <c:v>3549.5</c:v>
                </c:pt>
                <c:pt idx="97">
                  <c:v>3549.5</c:v>
                </c:pt>
                <c:pt idx="98">
                  <c:v>3555</c:v>
                </c:pt>
                <c:pt idx="99">
                  <c:v>3555</c:v>
                </c:pt>
                <c:pt idx="100">
                  <c:v>3751</c:v>
                </c:pt>
                <c:pt idx="101">
                  <c:v>3789</c:v>
                </c:pt>
                <c:pt idx="102">
                  <c:v>3809</c:v>
                </c:pt>
                <c:pt idx="103">
                  <c:v>3809</c:v>
                </c:pt>
                <c:pt idx="104">
                  <c:v>3809</c:v>
                </c:pt>
                <c:pt idx="105">
                  <c:v>3982.5</c:v>
                </c:pt>
                <c:pt idx="106">
                  <c:v>4029.5</c:v>
                </c:pt>
                <c:pt idx="107">
                  <c:v>4035</c:v>
                </c:pt>
                <c:pt idx="108">
                  <c:v>4216</c:v>
                </c:pt>
                <c:pt idx="109">
                  <c:v>4219</c:v>
                </c:pt>
                <c:pt idx="110">
                  <c:v>4236.5</c:v>
                </c:pt>
                <c:pt idx="111">
                  <c:v>4236.5</c:v>
                </c:pt>
                <c:pt idx="112">
                  <c:v>4269.5</c:v>
                </c:pt>
                <c:pt idx="113">
                  <c:v>4432</c:v>
                </c:pt>
                <c:pt idx="114">
                  <c:v>4432</c:v>
                </c:pt>
                <c:pt idx="115">
                  <c:v>4465.5</c:v>
                </c:pt>
                <c:pt idx="116">
                  <c:v>4490.5</c:v>
                </c:pt>
                <c:pt idx="117">
                  <c:v>4686</c:v>
                </c:pt>
                <c:pt idx="118">
                  <c:v>4691.5</c:v>
                </c:pt>
                <c:pt idx="119">
                  <c:v>4700</c:v>
                </c:pt>
                <c:pt idx="120">
                  <c:v>4915</c:v>
                </c:pt>
                <c:pt idx="121">
                  <c:v>4927</c:v>
                </c:pt>
                <c:pt idx="122">
                  <c:v>5063.5</c:v>
                </c:pt>
                <c:pt idx="123">
                  <c:v>5119</c:v>
                </c:pt>
                <c:pt idx="124">
                  <c:v>5127</c:v>
                </c:pt>
                <c:pt idx="125">
                  <c:v>5155</c:v>
                </c:pt>
                <c:pt idx="126">
                  <c:v>5155</c:v>
                </c:pt>
                <c:pt idx="127">
                  <c:v>5359</c:v>
                </c:pt>
                <c:pt idx="128">
                  <c:v>5409</c:v>
                </c:pt>
                <c:pt idx="129">
                  <c:v>5557.5</c:v>
                </c:pt>
                <c:pt idx="130">
                  <c:v>5599</c:v>
                </c:pt>
                <c:pt idx="131">
                  <c:v>5817</c:v>
                </c:pt>
                <c:pt idx="132">
                  <c:v>6046</c:v>
                </c:pt>
                <c:pt idx="133">
                  <c:v>6046</c:v>
                </c:pt>
                <c:pt idx="134">
                  <c:v>6046</c:v>
                </c:pt>
                <c:pt idx="135">
                  <c:v>6046</c:v>
                </c:pt>
                <c:pt idx="136">
                  <c:v>6059.5</c:v>
                </c:pt>
                <c:pt idx="137">
                  <c:v>6059.5</c:v>
                </c:pt>
                <c:pt idx="138">
                  <c:v>6059.5</c:v>
                </c:pt>
                <c:pt idx="139">
                  <c:v>6059.5</c:v>
                </c:pt>
                <c:pt idx="140">
                  <c:v>6071</c:v>
                </c:pt>
                <c:pt idx="141">
                  <c:v>6071</c:v>
                </c:pt>
                <c:pt idx="142">
                  <c:v>6071</c:v>
                </c:pt>
                <c:pt idx="143">
                  <c:v>6071</c:v>
                </c:pt>
                <c:pt idx="144">
                  <c:v>6218.5</c:v>
                </c:pt>
                <c:pt idx="145">
                  <c:v>6225</c:v>
                </c:pt>
                <c:pt idx="146">
                  <c:v>6225</c:v>
                </c:pt>
                <c:pt idx="147">
                  <c:v>6225</c:v>
                </c:pt>
                <c:pt idx="148">
                  <c:v>6225</c:v>
                </c:pt>
                <c:pt idx="149">
                  <c:v>6225</c:v>
                </c:pt>
                <c:pt idx="150">
                  <c:v>6225</c:v>
                </c:pt>
                <c:pt idx="151">
                  <c:v>6230.5</c:v>
                </c:pt>
                <c:pt idx="152">
                  <c:v>6272</c:v>
                </c:pt>
                <c:pt idx="153">
                  <c:v>6291.5</c:v>
                </c:pt>
                <c:pt idx="154">
                  <c:v>6291.5</c:v>
                </c:pt>
                <c:pt idx="155">
                  <c:v>6291.5</c:v>
                </c:pt>
                <c:pt idx="156">
                  <c:v>6291.5</c:v>
                </c:pt>
                <c:pt idx="157">
                  <c:v>6291.5</c:v>
                </c:pt>
                <c:pt idx="158">
                  <c:v>6291.5</c:v>
                </c:pt>
                <c:pt idx="159">
                  <c:v>6437.5</c:v>
                </c:pt>
                <c:pt idx="160">
                  <c:v>6437.5</c:v>
                </c:pt>
                <c:pt idx="161">
                  <c:v>6437.5</c:v>
                </c:pt>
                <c:pt idx="162">
                  <c:v>6440</c:v>
                </c:pt>
                <c:pt idx="163">
                  <c:v>6440</c:v>
                </c:pt>
                <c:pt idx="164">
                  <c:v>6453</c:v>
                </c:pt>
                <c:pt idx="165">
                  <c:v>6462</c:v>
                </c:pt>
                <c:pt idx="166">
                  <c:v>6648.5</c:v>
                </c:pt>
                <c:pt idx="167">
                  <c:v>6665</c:v>
                </c:pt>
                <c:pt idx="168">
                  <c:v>6710.5</c:v>
                </c:pt>
                <c:pt idx="169">
                  <c:v>6920</c:v>
                </c:pt>
                <c:pt idx="170">
                  <c:v>6925.5</c:v>
                </c:pt>
                <c:pt idx="171">
                  <c:v>6925.5</c:v>
                </c:pt>
                <c:pt idx="172">
                  <c:v>6942</c:v>
                </c:pt>
                <c:pt idx="173">
                  <c:v>7090</c:v>
                </c:pt>
                <c:pt idx="174">
                  <c:v>7107.5</c:v>
                </c:pt>
                <c:pt idx="175">
                  <c:v>7121.5</c:v>
                </c:pt>
                <c:pt idx="176">
                  <c:v>7380.5</c:v>
                </c:pt>
                <c:pt idx="177">
                  <c:v>7651.5</c:v>
                </c:pt>
                <c:pt idx="178">
                  <c:v>7651.5</c:v>
                </c:pt>
                <c:pt idx="179">
                  <c:v>7780.5</c:v>
                </c:pt>
                <c:pt idx="180">
                  <c:v>8015</c:v>
                </c:pt>
                <c:pt idx="181">
                  <c:v>8276.5</c:v>
                </c:pt>
                <c:pt idx="182">
                  <c:v>8453.5</c:v>
                </c:pt>
                <c:pt idx="183">
                  <c:v>8464</c:v>
                </c:pt>
              </c:numCache>
            </c:numRef>
          </c:xVal>
          <c:yVal>
            <c:numRef>
              <c:f>'Active 1'!$S$21:$S$987</c:f>
              <c:numCache>
                <c:formatCode>General</c:formatCode>
                <c:ptCount val="967"/>
                <c:pt idx="21">
                  <c:v>-2.0971600002667401E-2</c:v>
                </c:pt>
                <c:pt idx="22">
                  <c:v>-2.3534000007202849E-2</c:v>
                </c:pt>
                <c:pt idx="24">
                  <c:v>-2.0685199997387826E-2</c:v>
                </c:pt>
                <c:pt idx="26">
                  <c:v>-2.064760000212118E-2</c:v>
                </c:pt>
                <c:pt idx="27">
                  <c:v>-2.0545999999740161E-2</c:v>
                </c:pt>
                <c:pt idx="29">
                  <c:v>-2.4475600002915598E-2</c:v>
                </c:pt>
                <c:pt idx="32">
                  <c:v>-2.3385200001939666E-2</c:v>
                </c:pt>
                <c:pt idx="34">
                  <c:v>-2.5001200003316626E-2</c:v>
                </c:pt>
                <c:pt idx="37">
                  <c:v>-1.6530000000784639E-2</c:v>
                </c:pt>
                <c:pt idx="44">
                  <c:v>-2.0531600006506778E-2</c:v>
                </c:pt>
                <c:pt idx="49">
                  <c:v>-4.1307999999844469E-3</c:v>
                </c:pt>
                <c:pt idx="50">
                  <c:v>-9.6292000016546808E-3</c:v>
                </c:pt>
                <c:pt idx="57">
                  <c:v>-1.1503599998832215E-2</c:v>
                </c:pt>
                <c:pt idx="59">
                  <c:v>-1.150200000120094E-2</c:v>
                </c:pt>
                <c:pt idx="65">
                  <c:v>-1.2231600005179644E-2</c:v>
                </c:pt>
                <c:pt idx="66">
                  <c:v>-1.2211599998408929E-2</c:v>
                </c:pt>
                <c:pt idx="69">
                  <c:v>-1.0566800003289245E-2</c:v>
                </c:pt>
                <c:pt idx="70">
                  <c:v>-9.8667999991448596E-3</c:v>
                </c:pt>
                <c:pt idx="75">
                  <c:v>-7.3972000027424656E-3</c:v>
                </c:pt>
                <c:pt idx="76">
                  <c:v>2.0043999975314364E-3</c:v>
                </c:pt>
                <c:pt idx="78">
                  <c:v>-8.1171999991056509E-3</c:v>
                </c:pt>
                <c:pt idx="80">
                  <c:v>-1.626840000244556E-2</c:v>
                </c:pt>
                <c:pt idx="81">
                  <c:v>-9.0684000024339184E-3</c:v>
                </c:pt>
                <c:pt idx="84">
                  <c:v>-8.5300000064307824E-3</c:v>
                </c:pt>
                <c:pt idx="85">
                  <c:v>-6.3300000037997961E-3</c:v>
                </c:pt>
                <c:pt idx="88">
                  <c:v>-5.0820000033127144E-3</c:v>
                </c:pt>
                <c:pt idx="89">
                  <c:v>-3.1412000025738962E-3</c:v>
                </c:pt>
                <c:pt idx="90">
                  <c:v>-2.1411999987321906E-3</c:v>
                </c:pt>
                <c:pt idx="96">
                  <c:v>-1.192359999549808E-2</c:v>
                </c:pt>
                <c:pt idx="97">
                  <c:v>-7.1236000003409572E-3</c:v>
                </c:pt>
                <c:pt idx="101">
                  <c:v>2.1208000034675933E-3</c:v>
                </c:pt>
                <c:pt idx="105">
                  <c:v>-1.1260000028414652E-3</c:v>
                </c:pt>
                <c:pt idx="106">
                  <c:v>-2.367599998251535E-3</c:v>
                </c:pt>
                <c:pt idx="110">
                  <c:v>-3.2572000054642558E-3</c:v>
                </c:pt>
                <c:pt idx="115">
                  <c:v>4.131599998800084E-3</c:v>
                </c:pt>
                <c:pt idx="116">
                  <c:v>-3.6884000001009554E-3</c:v>
                </c:pt>
                <c:pt idx="118">
                  <c:v>3.1187999993562698E-3</c:v>
                </c:pt>
                <c:pt idx="122">
                  <c:v>1.2217200004670303E-2</c:v>
                </c:pt>
                <c:pt idx="129">
                  <c:v>6.0439999942900613E-3</c:v>
                </c:pt>
                <c:pt idx="136">
                  <c:v>1.124839999829419E-2</c:v>
                </c:pt>
                <c:pt idx="137">
                  <c:v>1.130840000405442E-2</c:v>
                </c:pt>
                <c:pt idx="138">
                  <c:v>1.2248400002135895E-2</c:v>
                </c:pt>
                <c:pt idx="139">
                  <c:v>1.2308400000620168E-2</c:v>
                </c:pt>
                <c:pt idx="144">
                  <c:v>8.8332000013906509E-3</c:v>
                </c:pt>
                <c:pt idx="151">
                  <c:v>9.2396000036387704E-3</c:v>
                </c:pt>
                <c:pt idx="153">
                  <c:v>1.0938799998257309E-2</c:v>
                </c:pt>
                <c:pt idx="154">
                  <c:v>1.1008800000126939E-2</c:v>
                </c:pt>
                <c:pt idx="155">
                  <c:v>1.1638799995125737E-2</c:v>
                </c:pt>
                <c:pt idx="156">
                  <c:v>1.1708799996995367E-2</c:v>
                </c:pt>
                <c:pt idx="157">
                  <c:v>1.4338799999677576E-2</c:v>
                </c:pt>
                <c:pt idx="158">
                  <c:v>1.4408800001547206E-2</c:v>
                </c:pt>
                <c:pt idx="159">
                  <c:v>8.5800000015296973E-3</c:v>
                </c:pt>
                <c:pt idx="160">
                  <c:v>8.5800000015296973E-3</c:v>
                </c:pt>
                <c:pt idx="161">
                  <c:v>9.780000000318978E-3</c:v>
                </c:pt>
                <c:pt idx="166">
                  <c:v>6.0291999980108812E-3</c:v>
                </c:pt>
                <c:pt idx="168">
                  <c:v>1.013559999410063E-2</c:v>
                </c:pt>
                <c:pt idx="170">
                  <c:v>1.4143599997623824E-2</c:v>
                </c:pt>
                <c:pt idx="171">
                  <c:v>1.4243599995097611E-2</c:v>
                </c:pt>
                <c:pt idx="177">
                  <c:v>9.3507999990833923E-3</c:v>
                </c:pt>
                <c:pt idx="178">
                  <c:v>9.9008000033791177E-3</c:v>
                </c:pt>
                <c:pt idx="181">
                  <c:v>1.7730799991113599E-2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0F-4A76-BDB9-B286CFC04B8A}"/>
            </c:ext>
          </c:extLst>
        </c:ser>
        <c:ser>
          <c:idx val="7"/>
          <c:order val="1"/>
          <c:tx>
            <c:strRef>
              <c:f>'Active 1'!$P$20</c:f>
              <c:strCache>
                <c:ptCount val="1"/>
                <c:pt idx="0">
                  <c:v>Sec.fit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1'!$F$21:$F$987</c:f>
              <c:numCache>
                <c:formatCode>General</c:formatCode>
                <c:ptCount val="967"/>
                <c:pt idx="0">
                  <c:v>-18047</c:v>
                </c:pt>
                <c:pt idx="1">
                  <c:v>-10671</c:v>
                </c:pt>
                <c:pt idx="2">
                  <c:v>-10020</c:v>
                </c:pt>
                <c:pt idx="3">
                  <c:v>-10009</c:v>
                </c:pt>
                <c:pt idx="4">
                  <c:v>-9984</c:v>
                </c:pt>
                <c:pt idx="5">
                  <c:v>-9874</c:v>
                </c:pt>
                <c:pt idx="6">
                  <c:v>-9645</c:v>
                </c:pt>
                <c:pt idx="7">
                  <c:v>-9526</c:v>
                </c:pt>
                <c:pt idx="8">
                  <c:v>-8721</c:v>
                </c:pt>
                <c:pt idx="9">
                  <c:v>-4226</c:v>
                </c:pt>
                <c:pt idx="10">
                  <c:v>-3062</c:v>
                </c:pt>
                <c:pt idx="11">
                  <c:v>-2911</c:v>
                </c:pt>
                <c:pt idx="12">
                  <c:v>-2882</c:v>
                </c:pt>
                <c:pt idx="13">
                  <c:v>-2879</c:v>
                </c:pt>
                <c:pt idx="14">
                  <c:v>-2877</c:v>
                </c:pt>
                <c:pt idx="15">
                  <c:v>-2874</c:v>
                </c:pt>
                <c:pt idx="16">
                  <c:v>-2871</c:v>
                </c:pt>
                <c:pt idx="17">
                  <c:v>-2860</c:v>
                </c:pt>
                <c:pt idx="18">
                  <c:v>-2852</c:v>
                </c:pt>
                <c:pt idx="19">
                  <c:v>-2441</c:v>
                </c:pt>
                <c:pt idx="20">
                  <c:v>-2416</c:v>
                </c:pt>
                <c:pt idx="21">
                  <c:v>-2415.5</c:v>
                </c:pt>
                <c:pt idx="22">
                  <c:v>-2407.5</c:v>
                </c:pt>
                <c:pt idx="23">
                  <c:v>-2034</c:v>
                </c:pt>
                <c:pt idx="24">
                  <c:v>-2003.5</c:v>
                </c:pt>
                <c:pt idx="25">
                  <c:v>-1998</c:v>
                </c:pt>
                <c:pt idx="26">
                  <c:v>-1995.5</c:v>
                </c:pt>
                <c:pt idx="27">
                  <c:v>-1992.5</c:v>
                </c:pt>
                <c:pt idx="28">
                  <c:v>-1987</c:v>
                </c:pt>
                <c:pt idx="29">
                  <c:v>-1985.5</c:v>
                </c:pt>
                <c:pt idx="30">
                  <c:v>-1973</c:v>
                </c:pt>
                <c:pt idx="31">
                  <c:v>-1754</c:v>
                </c:pt>
                <c:pt idx="32">
                  <c:v>-1753.5</c:v>
                </c:pt>
                <c:pt idx="33">
                  <c:v>-1536</c:v>
                </c:pt>
                <c:pt idx="34">
                  <c:v>-1533.5</c:v>
                </c:pt>
                <c:pt idx="35">
                  <c:v>-1346</c:v>
                </c:pt>
                <c:pt idx="36">
                  <c:v>-394</c:v>
                </c:pt>
                <c:pt idx="37">
                  <c:v>-212.5</c:v>
                </c:pt>
                <c:pt idx="38">
                  <c:v>-198</c:v>
                </c:pt>
                <c:pt idx="39">
                  <c:v>-159.5</c:v>
                </c:pt>
                <c:pt idx="40">
                  <c:v>0</c:v>
                </c:pt>
                <c:pt idx="41">
                  <c:v>0</c:v>
                </c:pt>
                <c:pt idx="42">
                  <c:v>11</c:v>
                </c:pt>
                <c:pt idx="43">
                  <c:v>75</c:v>
                </c:pt>
                <c:pt idx="44">
                  <c:v>284.5</c:v>
                </c:pt>
                <c:pt idx="45">
                  <c:v>430</c:v>
                </c:pt>
                <c:pt idx="46">
                  <c:v>433</c:v>
                </c:pt>
                <c:pt idx="47">
                  <c:v>877</c:v>
                </c:pt>
                <c:pt idx="48">
                  <c:v>888</c:v>
                </c:pt>
                <c:pt idx="49">
                  <c:v>1348.5</c:v>
                </c:pt>
                <c:pt idx="50">
                  <c:v>1351.5</c:v>
                </c:pt>
                <c:pt idx="51">
                  <c:v>1357</c:v>
                </c:pt>
                <c:pt idx="52">
                  <c:v>1360</c:v>
                </c:pt>
                <c:pt idx="53">
                  <c:v>1360</c:v>
                </c:pt>
                <c:pt idx="54">
                  <c:v>1525</c:v>
                </c:pt>
                <c:pt idx="55">
                  <c:v>1525</c:v>
                </c:pt>
                <c:pt idx="56">
                  <c:v>1597</c:v>
                </c:pt>
                <c:pt idx="57">
                  <c:v>2024.5</c:v>
                </c:pt>
                <c:pt idx="58">
                  <c:v>2027</c:v>
                </c:pt>
                <c:pt idx="59">
                  <c:v>2027.5</c:v>
                </c:pt>
                <c:pt idx="60">
                  <c:v>2030</c:v>
                </c:pt>
                <c:pt idx="61">
                  <c:v>2030</c:v>
                </c:pt>
                <c:pt idx="62">
                  <c:v>2189</c:v>
                </c:pt>
                <c:pt idx="63">
                  <c:v>2189</c:v>
                </c:pt>
                <c:pt idx="64">
                  <c:v>2259</c:v>
                </c:pt>
                <c:pt idx="65">
                  <c:v>2409.5</c:v>
                </c:pt>
                <c:pt idx="66">
                  <c:v>2409.5</c:v>
                </c:pt>
                <c:pt idx="67">
                  <c:v>2463</c:v>
                </c:pt>
                <c:pt idx="68">
                  <c:v>2463</c:v>
                </c:pt>
                <c:pt idx="69">
                  <c:v>2468.5</c:v>
                </c:pt>
                <c:pt idx="70">
                  <c:v>2468.5</c:v>
                </c:pt>
                <c:pt idx="71">
                  <c:v>2485</c:v>
                </c:pt>
                <c:pt idx="72">
                  <c:v>2485</c:v>
                </c:pt>
                <c:pt idx="73">
                  <c:v>2656</c:v>
                </c:pt>
                <c:pt idx="74">
                  <c:v>2656</c:v>
                </c:pt>
                <c:pt idx="75">
                  <c:v>2661.5</c:v>
                </c:pt>
                <c:pt idx="76">
                  <c:v>2664.5</c:v>
                </c:pt>
                <c:pt idx="77">
                  <c:v>2678</c:v>
                </c:pt>
                <c:pt idx="78">
                  <c:v>2686.5</c:v>
                </c:pt>
                <c:pt idx="79">
                  <c:v>2692</c:v>
                </c:pt>
                <c:pt idx="80">
                  <c:v>2840.5</c:v>
                </c:pt>
                <c:pt idx="81">
                  <c:v>2840.5</c:v>
                </c:pt>
                <c:pt idx="82">
                  <c:v>2871</c:v>
                </c:pt>
                <c:pt idx="83">
                  <c:v>2871</c:v>
                </c:pt>
                <c:pt idx="84">
                  <c:v>2912.5</c:v>
                </c:pt>
                <c:pt idx="85">
                  <c:v>2912.5</c:v>
                </c:pt>
                <c:pt idx="86">
                  <c:v>2932</c:v>
                </c:pt>
                <c:pt idx="87">
                  <c:v>2943</c:v>
                </c:pt>
                <c:pt idx="88">
                  <c:v>3127.5</c:v>
                </c:pt>
                <c:pt idx="89">
                  <c:v>3141.5</c:v>
                </c:pt>
                <c:pt idx="90">
                  <c:v>3141.5</c:v>
                </c:pt>
                <c:pt idx="91">
                  <c:v>3147</c:v>
                </c:pt>
                <c:pt idx="92">
                  <c:v>3147</c:v>
                </c:pt>
                <c:pt idx="93">
                  <c:v>3376</c:v>
                </c:pt>
                <c:pt idx="94">
                  <c:v>3533</c:v>
                </c:pt>
                <c:pt idx="95">
                  <c:v>3533</c:v>
                </c:pt>
                <c:pt idx="96">
                  <c:v>3549.5</c:v>
                </c:pt>
                <c:pt idx="97">
                  <c:v>3549.5</c:v>
                </c:pt>
                <c:pt idx="98">
                  <c:v>3555</c:v>
                </c:pt>
                <c:pt idx="99">
                  <c:v>3555</c:v>
                </c:pt>
                <c:pt idx="100">
                  <c:v>3751</c:v>
                </c:pt>
                <c:pt idx="101">
                  <c:v>3789</c:v>
                </c:pt>
                <c:pt idx="102">
                  <c:v>3809</c:v>
                </c:pt>
                <c:pt idx="103">
                  <c:v>3809</c:v>
                </c:pt>
                <c:pt idx="104">
                  <c:v>3809</c:v>
                </c:pt>
                <c:pt idx="105">
                  <c:v>3982.5</c:v>
                </c:pt>
                <c:pt idx="106">
                  <c:v>4029.5</c:v>
                </c:pt>
                <c:pt idx="107">
                  <c:v>4035</c:v>
                </c:pt>
                <c:pt idx="108">
                  <c:v>4216</c:v>
                </c:pt>
                <c:pt idx="109">
                  <c:v>4219</c:v>
                </c:pt>
                <c:pt idx="110">
                  <c:v>4236.5</c:v>
                </c:pt>
                <c:pt idx="111">
                  <c:v>4236.5</c:v>
                </c:pt>
                <c:pt idx="112">
                  <c:v>4269.5</c:v>
                </c:pt>
                <c:pt idx="113">
                  <c:v>4432</c:v>
                </c:pt>
                <c:pt idx="114">
                  <c:v>4432</c:v>
                </c:pt>
                <c:pt idx="115">
                  <c:v>4465.5</c:v>
                </c:pt>
                <c:pt idx="116">
                  <c:v>4490.5</c:v>
                </c:pt>
                <c:pt idx="117">
                  <c:v>4686</c:v>
                </c:pt>
                <c:pt idx="118">
                  <c:v>4691.5</c:v>
                </c:pt>
                <c:pt idx="119">
                  <c:v>4700</c:v>
                </c:pt>
                <c:pt idx="120">
                  <c:v>4915</c:v>
                </c:pt>
                <c:pt idx="121">
                  <c:v>4927</c:v>
                </c:pt>
                <c:pt idx="122">
                  <c:v>5063.5</c:v>
                </c:pt>
                <c:pt idx="123">
                  <c:v>5119</c:v>
                </c:pt>
                <c:pt idx="124">
                  <c:v>5127</c:v>
                </c:pt>
                <c:pt idx="125">
                  <c:v>5155</c:v>
                </c:pt>
                <c:pt idx="126">
                  <c:v>5155</c:v>
                </c:pt>
                <c:pt idx="127">
                  <c:v>5359</c:v>
                </c:pt>
                <c:pt idx="128">
                  <c:v>5409</c:v>
                </c:pt>
                <c:pt idx="129">
                  <c:v>5557.5</c:v>
                </c:pt>
                <c:pt idx="130">
                  <c:v>5599</c:v>
                </c:pt>
                <c:pt idx="131">
                  <c:v>5817</c:v>
                </c:pt>
                <c:pt idx="132">
                  <c:v>6046</c:v>
                </c:pt>
                <c:pt idx="133">
                  <c:v>6046</c:v>
                </c:pt>
                <c:pt idx="134">
                  <c:v>6046</c:v>
                </c:pt>
                <c:pt idx="135">
                  <c:v>6046</c:v>
                </c:pt>
                <c:pt idx="136">
                  <c:v>6059.5</c:v>
                </c:pt>
                <c:pt idx="137">
                  <c:v>6059.5</c:v>
                </c:pt>
                <c:pt idx="138">
                  <c:v>6059.5</c:v>
                </c:pt>
                <c:pt idx="139">
                  <c:v>6059.5</c:v>
                </c:pt>
                <c:pt idx="140">
                  <c:v>6071</c:v>
                </c:pt>
                <c:pt idx="141">
                  <c:v>6071</c:v>
                </c:pt>
                <c:pt idx="142">
                  <c:v>6071</c:v>
                </c:pt>
                <c:pt idx="143">
                  <c:v>6071</c:v>
                </c:pt>
                <c:pt idx="144">
                  <c:v>6218.5</c:v>
                </c:pt>
                <c:pt idx="145">
                  <c:v>6225</c:v>
                </c:pt>
                <c:pt idx="146">
                  <c:v>6225</c:v>
                </c:pt>
                <c:pt idx="147">
                  <c:v>6225</c:v>
                </c:pt>
                <c:pt idx="148">
                  <c:v>6225</c:v>
                </c:pt>
                <c:pt idx="149">
                  <c:v>6225</c:v>
                </c:pt>
                <c:pt idx="150">
                  <c:v>6225</c:v>
                </c:pt>
                <c:pt idx="151">
                  <c:v>6230.5</c:v>
                </c:pt>
                <c:pt idx="152">
                  <c:v>6272</c:v>
                </c:pt>
                <c:pt idx="153">
                  <c:v>6291.5</c:v>
                </c:pt>
                <c:pt idx="154">
                  <c:v>6291.5</c:v>
                </c:pt>
                <c:pt idx="155">
                  <c:v>6291.5</c:v>
                </c:pt>
                <c:pt idx="156">
                  <c:v>6291.5</c:v>
                </c:pt>
                <c:pt idx="157">
                  <c:v>6291.5</c:v>
                </c:pt>
                <c:pt idx="158">
                  <c:v>6291.5</c:v>
                </c:pt>
                <c:pt idx="159">
                  <c:v>6437.5</c:v>
                </c:pt>
                <c:pt idx="160">
                  <c:v>6437.5</c:v>
                </c:pt>
                <c:pt idx="161">
                  <c:v>6437.5</c:v>
                </c:pt>
                <c:pt idx="162">
                  <c:v>6440</c:v>
                </c:pt>
                <c:pt idx="163">
                  <c:v>6440</c:v>
                </c:pt>
                <c:pt idx="164">
                  <c:v>6453</c:v>
                </c:pt>
                <c:pt idx="165">
                  <c:v>6462</c:v>
                </c:pt>
                <c:pt idx="166">
                  <c:v>6648.5</c:v>
                </c:pt>
                <c:pt idx="167">
                  <c:v>6665</c:v>
                </c:pt>
                <c:pt idx="168">
                  <c:v>6710.5</c:v>
                </c:pt>
                <c:pt idx="169">
                  <c:v>6920</c:v>
                </c:pt>
                <c:pt idx="170">
                  <c:v>6925.5</c:v>
                </c:pt>
                <c:pt idx="171">
                  <c:v>6925.5</c:v>
                </c:pt>
                <c:pt idx="172">
                  <c:v>6942</c:v>
                </c:pt>
                <c:pt idx="173">
                  <c:v>7090</c:v>
                </c:pt>
                <c:pt idx="174">
                  <c:v>7107.5</c:v>
                </c:pt>
                <c:pt idx="175">
                  <c:v>7121.5</c:v>
                </c:pt>
                <c:pt idx="176">
                  <c:v>7380.5</c:v>
                </c:pt>
                <c:pt idx="177">
                  <c:v>7651.5</c:v>
                </c:pt>
                <c:pt idx="178">
                  <c:v>7651.5</c:v>
                </c:pt>
                <c:pt idx="179">
                  <c:v>7780.5</c:v>
                </c:pt>
                <c:pt idx="180">
                  <c:v>8015</c:v>
                </c:pt>
                <c:pt idx="181">
                  <c:v>8276.5</c:v>
                </c:pt>
                <c:pt idx="182">
                  <c:v>8453.5</c:v>
                </c:pt>
                <c:pt idx="183">
                  <c:v>8464</c:v>
                </c:pt>
              </c:numCache>
            </c:numRef>
          </c:xVal>
          <c:yVal>
            <c:numRef>
              <c:f>'Active 1'!$P$21:$P$987</c:f>
              <c:numCache>
                <c:formatCode>General</c:formatCode>
                <c:ptCount val="967"/>
                <c:pt idx="0">
                  <c:v>-8.9525139666036854E-2</c:v>
                </c:pt>
                <c:pt idx="1">
                  <c:v>-5.9709117539641615E-2</c:v>
                </c:pt>
                <c:pt idx="2">
                  <c:v>-5.7077578710427505E-2</c:v>
                </c:pt>
                <c:pt idx="3">
                  <c:v>-5.7033113384588247E-2</c:v>
                </c:pt>
                <c:pt idx="4">
                  <c:v>-5.6932055825862672E-2</c:v>
                </c:pt>
                <c:pt idx="5">
                  <c:v>-5.6487402567470119E-2</c:v>
                </c:pt>
                <c:pt idx="6">
                  <c:v>-5.55617153295438E-2</c:v>
                </c:pt>
                <c:pt idx="7">
                  <c:v>-5.5080681350010034E-2</c:v>
                </c:pt>
                <c:pt idx="8">
                  <c:v>-5.1826627959046349E-2</c:v>
                </c:pt>
                <c:pt idx="9">
                  <c:v>-3.3656478900186998E-2</c:v>
                </c:pt>
                <c:pt idx="10">
                  <c:v>-2.8951238965923977E-2</c:v>
                </c:pt>
                <c:pt idx="11">
                  <c:v>-2.8340851311221472E-2</c:v>
                </c:pt>
                <c:pt idx="12">
                  <c:v>-2.8223624543099797E-2</c:v>
                </c:pt>
                <c:pt idx="13">
                  <c:v>-2.8211497636052726E-2</c:v>
                </c:pt>
                <c:pt idx="14">
                  <c:v>-2.8203413031354679E-2</c:v>
                </c:pt>
                <c:pt idx="15">
                  <c:v>-2.8191286124307612E-2</c:v>
                </c:pt>
                <c:pt idx="16">
                  <c:v>-2.8179159217260545E-2</c:v>
                </c:pt>
                <c:pt idx="17">
                  <c:v>-2.8134693891421286E-2</c:v>
                </c:pt>
                <c:pt idx="18">
                  <c:v>-2.8102355472629102E-2</c:v>
                </c:pt>
                <c:pt idx="19">
                  <c:v>-2.6440969207180559E-2</c:v>
                </c:pt>
                <c:pt idx="20">
                  <c:v>-2.6339911648454978E-2</c:v>
                </c:pt>
                <c:pt idx="21">
                  <c:v>-2.6337890497280469E-2</c:v>
                </c:pt>
                <c:pt idx="22">
                  <c:v>-2.6305552078488281E-2</c:v>
                </c:pt>
                <c:pt idx="23">
                  <c:v>-2.4795752151128114E-2</c:v>
                </c:pt>
                <c:pt idx="24">
                  <c:v>-2.4672461929482904E-2</c:v>
                </c:pt>
                <c:pt idx="25">
                  <c:v>-2.4650229266563274E-2</c:v>
                </c:pt>
                <c:pt idx="26">
                  <c:v>-2.4640123510690719E-2</c:v>
                </c:pt>
                <c:pt idx="27">
                  <c:v>-2.4627996603643648E-2</c:v>
                </c:pt>
                <c:pt idx="28">
                  <c:v>-2.4605763940724022E-2</c:v>
                </c:pt>
                <c:pt idx="29">
                  <c:v>-2.4599700487200483E-2</c:v>
                </c:pt>
                <c:pt idx="30">
                  <c:v>-2.4549171707837696E-2</c:v>
                </c:pt>
                <c:pt idx="31">
                  <c:v>-2.3663907493401613E-2</c:v>
                </c:pt>
                <c:pt idx="32">
                  <c:v>-2.3661886342227101E-2</c:v>
                </c:pt>
                <c:pt idx="33">
                  <c:v>-2.2782685581314549E-2</c:v>
                </c:pt>
                <c:pt idx="34">
                  <c:v>-2.2772579825441994E-2</c:v>
                </c:pt>
                <c:pt idx="35">
                  <c:v>-2.2014648135000141E-2</c:v>
                </c:pt>
                <c:pt idx="36">
                  <c:v>-1.8166376298730039E-2</c:v>
                </c:pt>
                <c:pt idx="37">
                  <c:v>-1.7432698422382327E-2</c:v>
                </c:pt>
                <c:pt idx="38">
                  <c:v>-1.7374085038321489E-2</c:v>
                </c:pt>
                <c:pt idx="39">
                  <c:v>-1.7218456397884094E-2</c:v>
                </c:pt>
                <c:pt idx="40">
                  <c:v>-1.6573709173214893E-2</c:v>
                </c:pt>
                <c:pt idx="41">
                  <c:v>-1.6573709173214893E-2</c:v>
                </c:pt>
                <c:pt idx="42">
                  <c:v>-1.6529243847375637E-2</c:v>
                </c:pt>
                <c:pt idx="43">
                  <c:v>-1.6270536497038152E-2</c:v>
                </c:pt>
                <c:pt idx="44">
                  <c:v>-1.5423674154917789E-2</c:v>
                </c:pt>
                <c:pt idx="45">
                  <c:v>-1.483551916313491E-2</c:v>
                </c:pt>
                <c:pt idx="46">
                  <c:v>-1.4823392256087841E-2</c:v>
                </c:pt>
                <c:pt idx="47">
                  <c:v>-1.3028610013121533E-2</c:v>
                </c:pt>
                <c:pt idx="48">
                  <c:v>-1.2984144687282278E-2</c:v>
                </c:pt>
                <c:pt idx="49">
                  <c:v>-1.1122664455557088E-2</c:v>
                </c:pt>
                <c:pt idx="50">
                  <c:v>-1.1110537548510019E-2</c:v>
                </c:pt>
                <c:pt idx="51">
                  <c:v>-1.1088304885590389E-2</c:v>
                </c:pt>
                <c:pt idx="52">
                  <c:v>-1.1076177978543321E-2</c:v>
                </c:pt>
                <c:pt idx="53">
                  <c:v>-1.1076177978543321E-2</c:v>
                </c:pt>
                <c:pt idx="54">
                  <c:v>-1.040919809095449E-2</c:v>
                </c:pt>
                <c:pt idx="55">
                  <c:v>-1.040919809095449E-2</c:v>
                </c:pt>
                <c:pt idx="56">
                  <c:v>-1.0118152321824819E-2</c:v>
                </c:pt>
                <c:pt idx="57">
                  <c:v>-8.3900680676173948E-3</c:v>
                </c:pt>
                <c:pt idx="58">
                  <c:v>-8.379962311744836E-3</c:v>
                </c:pt>
                <c:pt idx="59">
                  <c:v>-8.3779411605703243E-3</c:v>
                </c:pt>
                <c:pt idx="60">
                  <c:v>-8.3678354046977672E-3</c:v>
                </c:pt>
                <c:pt idx="61">
                  <c:v>-8.3678354046977672E-3</c:v>
                </c:pt>
                <c:pt idx="62">
                  <c:v>-7.7251093312030762E-3</c:v>
                </c:pt>
                <c:pt idx="63">
                  <c:v>-7.7251093312030762E-3</c:v>
                </c:pt>
                <c:pt idx="64">
                  <c:v>-7.4421481667714499E-3</c:v>
                </c:pt>
                <c:pt idx="65">
                  <c:v>-6.8337816632434573E-3</c:v>
                </c:pt>
                <c:pt idx="66">
                  <c:v>-6.8337816632434573E-3</c:v>
                </c:pt>
                <c:pt idx="67">
                  <c:v>-6.617518487570714E-3</c:v>
                </c:pt>
                <c:pt idx="68">
                  <c:v>-6.617518487570714E-3</c:v>
                </c:pt>
                <c:pt idx="69">
                  <c:v>-6.5952858246510863E-3</c:v>
                </c:pt>
                <c:pt idx="70">
                  <c:v>-6.5952858246510863E-3</c:v>
                </c:pt>
                <c:pt idx="71">
                  <c:v>-6.5285878358922033E-3</c:v>
                </c:pt>
                <c:pt idx="72">
                  <c:v>-6.5285878358922033E-3</c:v>
                </c:pt>
                <c:pt idx="73">
                  <c:v>-5.8373541342092335E-3</c:v>
                </c:pt>
                <c:pt idx="74">
                  <c:v>-5.8373541342092335E-3</c:v>
                </c:pt>
                <c:pt idx="75">
                  <c:v>-5.8151214712896058E-3</c:v>
                </c:pt>
                <c:pt idx="76">
                  <c:v>-5.8029945642425369E-3</c:v>
                </c:pt>
                <c:pt idx="77">
                  <c:v>-5.7484234825307227E-3</c:v>
                </c:pt>
                <c:pt idx="78">
                  <c:v>-5.7140639125640262E-3</c:v>
                </c:pt>
                <c:pt idx="79">
                  <c:v>-5.6918312496443985E-3</c:v>
                </c:pt>
                <c:pt idx="80">
                  <c:v>-5.0915493508144512E-3</c:v>
                </c:pt>
                <c:pt idx="81">
                  <c:v>-5.0915493508144512E-3</c:v>
                </c:pt>
                <c:pt idx="82">
                  <c:v>-4.9682591291692422E-3</c:v>
                </c:pt>
                <c:pt idx="83">
                  <c:v>-4.9682591291692422E-3</c:v>
                </c:pt>
                <c:pt idx="84">
                  <c:v>-4.8005035816847796E-3</c:v>
                </c:pt>
                <c:pt idx="85">
                  <c:v>-4.8005035816847796E-3</c:v>
                </c:pt>
                <c:pt idx="86">
                  <c:v>-4.7216786858788277E-3</c:v>
                </c:pt>
                <c:pt idx="87">
                  <c:v>-4.6772133600395723E-3</c:v>
                </c:pt>
                <c:pt idx="88">
                  <c:v>-3.9314085766447883E-3</c:v>
                </c:pt>
                <c:pt idx="89">
                  <c:v>-3.8748163437584641E-3</c:v>
                </c:pt>
                <c:pt idx="90">
                  <c:v>-3.8748163437584641E-3</c:v>
                </c:pt>
                <c:pt idx="91">
                  <c:v>-3.8525836808388364E-3</c:v>
                </c:pt>
                <c:pt idx="92">
                  <c:v>-3.8525836808388364E-3</c:v>
                </c:pt>
                <c:pt idx="93">
                  <c:v>-2.9268964429125192E-3</c:v>
                </c:pt>
                <c:pt idx="94">
                  <c:v>-2.2922549741158753E-3</c:v>
                </c:pt>
                <c:pt idx="95">
                  <c:v>-2.2922549741158753E-3</c:v>
                </c:pt>
                <c:pt idx="96">
                  <c:v>-2.2255569853569922E-3</c:v>
                </c:pt>
                <c:pt idx="97">
                  <c:v>-2.2255569853569922E-3</c:v>
                </c:pt>
                <c:pt idx="98">
                  <c:v>-2.2033243224373646E-3</c:v>
                </c:pt>
                <c:pt idx="99">
                  <c:v>-2.2033243224373646E-3</c:v>
                </c:pt>
                <c:pt idx="100">
                  <c:v>-1.4110330620288134E-3</c:v>
                </c:pt>
                <c:pt idx="101">
                  <c:v>-1.2574255727659314E-3</c:v>
                </c:pt>
                <c:pt idx="102">
                  <c:v>-1.1765795257854678E-3</c:v>
                </c:pt>
                <c:pt idx="103">
                  <c:v>-1.1765795257854678E-3</c:v>
                </c:pt>
                <c:pt idx="104">
                  <c:v>-1.1765795257854678E-3</c:v>
                </c:pt>
                <c:pt idx="105">
                  <c:v>-4.7524006822994083E-4</c:v>
                </c:pt>
                <c:pt idx="106">
                  <c:v>-2.852518578258488E-4</c:v>
                </c:pt>
                <c:pt idx="107">
                  <c:v>-2.6301919490621939E-4</c:v>
                </c:pt>
                <c:pt idx="108">
                  <c:v>4.6863753026698055E-4</c:v>
                </c:pt>
                <c:pt idx="109">
                  <c:v>4.8076443731405114E-4</c:v>
                </c:pt>
                <c:pt idx="110">
                  <c:v>5.5150472842195597E-4</c:v>
                </c:pt>
                <c:pt idx="111">
                  <c:v>5.5150472842195597E-4</c:v>
                </c:pt>
                <c:pt idx="112">
                  <c:v>6.8490070593972205E-4</c:v>
                </c:pt>
                <c:pt idx="113">
                  <c:v>1.3417748376559936E-3</c:v>
                </c:pt>
                <c:pt idx="114">
                  <c:v>1.3417748376559936E-3</c:v>
                </c:pt>
                <c:pt idx="115">
                  <c:v>1.4771919663482715E-3</c:v>
                </c:pt>
                <c:pt idx="116">
                  <c:v>1.5782495250738528E-3</c:v>
                </c:pt>
                <c:pt idx="117">
                  <c:v>2.3685196343078904E-3</c:v>
                </c:pt>
                <c:pt idx="118">
                  <c:v>2.3907522972275198E-3</c:v>
                </c:pt>
                <c:pt idx="119">
                  <c:v>2.4251118671942164E-3</c:v>
                </c:pt>
                <c:pt idx="120">
                  <c:v>3.2942068722342094E-3</c:v>
                </c:pt>
                <c:pt idx="121">
                  <c:v>3.3427145004224883E-3</c:v>
                </c:pt>
                <c:pt idx="122">
                  <c:v>3.894488771064155E-3</c:v>
                </c:pt>
                <c:pt idx="123">
                  <c:v>4.1188365514349436E-3</c:v>
                </c:pt>
                <c:pt idx="124">
                  <c:v>4.1511749702271283E-3</c:v>
                </c:pt>
                <c:pt idx="125">
                  <c:v>4.2643594359997802E-3</c:v>
                </c:pt>
                <c:pt idx="126">
                  <c:v>4.2643594359997802E-3</c:v>
                </c:pt>
                <c:pt idx="127">
                  <c:v>5.0889891152005144E-3</c:v>
                </c:pt>
                <c:pt idx="128">
                  <c:v>5.291104232651677E-3</c:v>
                </c:pt>
                <c:pt idx="129">
                  <c:v>5.8913861314816227E-3</c:v>
                </c:pt>
                <c:pt idx="130">
                  <c:v>6.0591416789660853E-3</c:v>
                </c:pt>
                <c:pt idx="131">
                  <c:v>6.9403635910531489E-3</c:v>
                </c:pt>
                <c:pt idx="132">
                  <c:v>7.8660508289794644E-3</c:v>
                </c:pt>
                <c:pt idx="133">
                  <c:v>7.8660508289794644E-3</c:v>
                </c:pt>
                <c:pt idx="134">
                  <c:v>7.8660508289794644E-3</c:v>
                </c:pt>
                <c:pt idx="135">
                  <c:v>7.8660508289794644E-3</c:v>
                </c:pt>
                <c:pt idx="136">
                  <c:v>7.9206219106912785E-3</c:v>
                </c:pt>
                <c:pt idx="137">
                  <c:v>7.9206219106912785E-3</c:v>
                </c:pt>
                <c:pt idx="138">
                  <c:v>7.9206219106912785E-3</c:v>
                </c:pt>
                <c:pt idx="139">
                  <c:v>7.9206219106912785E-3</c:v>
                </c:pt>
                <c:pt idx="140">
                  <c:v>7.9671083877050457E-3</c:v>
                </c:pt>
                <c:pt idx="141">
                  <c:v>7.9671083877050457E-3</c:v>
                </c:pt>
                <c:pt idx="142">
                  <c:v>7.9671083877050457E-3</c:v>
                </c:pt>
                <c:pt idx="143">
                  <c:v>7.9671083877050457E-3</c:v>
                </c:pt>
                <c:pt idx="144">
                  <c:v>8.5633479841859678E-3</c:v>
                </c:pt>
                <c:pt idx="145">
                  <c:v>8.5896229494546207E-3</c:v>
                </c:pt>
                <c:pt idx="146">
                  <c:v>8.5896229494546207E-3</c:v>
                </c:pt>
                <c:pt idx="147">
                  <c:v>8.5896229494546207E-3</c:v>
                </c:pt>
                <c:pt idx="148">
                  <c:v>8.5896229494546207E-3</c:v>
                </c:pt>
                <c:pt idx="149">
                  <c:v>8.5896229494546207E-3</c:v>
                </c:pt>
                <c:pt idx="150">
                  <c:v>8.5896229494546207E-3</c:v>
                </c:pt>
                <c:pt idx="151">
                  <c:v>8.6118556123742467E-3</c:v>
                </c:pt>
                <c:pt idx="152">
                  <c:v>8.7796111598587093E-3</c:v>
                </c:pt>
                <c:pt idx="153">
                  <c:v>8.8584360556646646E-3</c:v>
                </c:pt>
                <c:pt idx="154">
                  <c:v>8.8584360556646646E-3</c:v>
                </c:pt>
                <c:pt idx="155">
                  <c:v>8.8584360556646646E-3</c:v>
                </c:pt>
                <c:pt idx="156">
                  <c:v>8.8584360556646646E-3</c:v>
                </c:pt>
                <c:pt idx="157">
                  <c:v>8.8584360556646646E-3</c:v>
                </c:pt>
                <c:pt idx="158">
                  <c:v>8.8584360556646646E-3</c:v>
                </c:pt>
                <c:pt idx="159">
                  <c:v>9.4486121986220514E-3</c:v>
                </c:pt>
                <c:pt idx="160">
                  <c:v>9.4486121986220514E-3</c:v>
                </c:pt>
                <c:pt idx="161">
                  <c:v>9.4486121986220514E-3</c:v>
                </c:pt>
                <c:pt idx="162">
                  <c:v>9.4587179544946103E-3</c:v>
                </c:pt>
                <c:pt idx="163">
                  <c:v>9.4587179544946103E-3</c:v>
                </c:pt>
                <c:pt idx="164">
                  <c:v>9.5112678850319127E-3</c:v>
                </c:pt>
                <c:pt idx="165">
                  <c:v>9.547648606173121E-3</c:v>
                </c:pt>
                <c:pt idx="166">
                  <c:v>1.030153799426595E-2</c:v>
                </c:pt>
                <c:pt idx="167">
                  <c:v>1.0368235983024835E-2</c:v>
                </c:pt>
                <c:pt idx="168">
                  <c:v>1.0552160739905392E-2</c:v>
                </c:pt>
                <c:pt idx="169">
                  <c:v>1.1399023082025755E-2</c:v>
                </c:pt>
                <c:pt idx="170">
                  <c:v>1.1421255744945381E-2</c:v>
                </c:pt>
                <c:pt idx="171">
                  <c:v>1.1421255744945381E-2</c:v>
                </c:pt>
                <c:pt idx="172">
                  <c:v>1.1487953733704266E-2</c:v>
                </c:pt>
                <c:pt idx="173">
                  <c:v>1.20862144813597E-2</c:v>
                </c:pt>
                <c:pt idx="174">
                  <c:v>1.2156954772467605E-2</c:v>
                </c:pt>
                <c:pt idx="175">
                  <c:v>1.2213547005353931E-2</c:v>
                </c:pt>
                <c:pt idx="176">
                  <c:v>1.3260503313750945E-2</c:v>
                </c:pt>
                <c:pt idx="177">
                  <c:v>1.4355967250336235E-2</c:v>
                </c:pt>
                <c:pt idx="178">
                  <c:v>1.4355967250336235E-2</c:v>
                </c:pt>
                <c:pt idx="179">
                  <c:v>1.4877424253360229E-2</c:v>
                </c:pt>
                <c:pt idx="180">
                  <c:v>1.5825344154206174E-2</c:v>
                </c:pt>
                <c:pt idx="181">
                  <c:v>1.6882406218475747E-2</c:v>
                </c:pt>
                <c:pt idx="182">
                  <c:v>1.7597893734252856E-2</c:v>
                </c:pt>
                <c:pt idx="183">
                  <c:v>1.76403379089176E-2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40F-4A76-BDB9-B286CFC04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2060184"/>
        <c:axId val="1"/>
      </c:scatterChart>
      <c:valAx>
        <c:axId val="8120601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36421725239612"/>
              <c:y val="0.86349472982543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118210862619806E-2"/>
              <c:y val="0.38095371411906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206018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2492012779552718"/>
          <c:y val="0.91746331708536433"/>
          <c:w val="0.67571884984025554"/>
          <c:h val="0.9809557138690996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HS Her - O-C Diagr.</a:t>
            </a:r>
          </a:p>
        </c:rich>
      </c:tx>
      <c:layout>
        <c:manualLayout>
          <c:xMode val="edge"/>
          <c:yMode val="edge"/>
          <c:x val="0.38080033595800522"/>
          <c:y val="3.38460299824485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4001175000918"/>
          <c:y val="0.14769252958613219"/>
          <c:w val="0.79680062250048633"/>
          <c:h val="0.6584625277381727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2'!$H$20:$H$20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'Active 2'!$F$21:$F$987</c:f>
              <c:numCache>
                <c:formatCode>General</c:formatCode>
                <c:ptCount val="967"/>
                <c:pt idx="0">
                  <c:v>-18047</c:v>
                </c:pt>
                <c:pt idx="1">
                  <c:v>-10671</c:v>
                </c:pt>
                <c:pt idx="2">
                  <c:v>-10020</c:v>
                </c:pt>
                <c:pt idx="3">
                  <c:v>-10009</c:v>
                </c:pt>
                <c:pt idx="4">
                  <c:v>-9984</c:v>
                </c:pt>
                <c:pt idx="5">
                  <c:v>-9874</c:v>
                </c:pt>
                <c:pt idx="6">
                  <c:v>-9645</c:v>
                </c:pt>
                <c:pt idx="7">
                  <c:v>-9526</c:v>
                </c:pt>
                <c:pt idx="8">
                  <c:v>-8721</c:v>
                </c:pt>
                <c:pt idx="9">
                  <c:v>-4226</c:v>
                </c:pt>
                <c:pt idx="10">
                  <c:v>-3062</c:v>
                </c:pt>
                <c:pt idx="11">
                  <c:v>-2911</c:v>
                </c:pt>
                <c:pt idx="12">
                  <c:v>-2882</c:v>
                </c:pt>
                <c:pt idx="13">
                  <c:v>-2879</c:v>
                </c:pt>
                <c:pt idx="14">
                  <c:v>-2877</c:v>
                </c:pt>
                <c:pt idx="15">
                  <c:v>-2874</c:v>
                </c:pt>
                <c:pt idx="16">
                  <c:v>-2871</c:v>
                </c:pt>
                <c:pt idx="17">
                  <c:v>-2860</c:v>
                </c:pt>
                <c:pt idx="18">
                  <c:v>-2852</c:v>
                </c:pt>
                <c:pt idx="19">
                  <c:v>-2441</c:v>
                </c:pt>
                <c:pt idx="20">
                  <c:v>-2416</c:v>
                </c:pt>
                <c:pt idx="21">
                  <c:v>-2415.5</c:v>
                </c:pt>
                <c:pt idx="22">
                  <c:v>-2407.5</c:v>
                </c:pt>
                <c:pt idx="23">
                  <c:v>-2034</c:v>
                </c:pt>
                <c:pt idx="24">
                  <c:v>-2003.5</c:v>
                </c:pt>
                <c:pt idx="25">
                  <c:v>-1998</c:v>
                </c:pt>
                <c:pt idx="26">
                  <c:v>-1995.5</c:v>
                </c:pt>
                <c:pt idx="27">
                  <c:v>-1992.5</c:v>
                </c:pt>
                <c:pt idx="28">
                  <c:v>-1987</c:v>
                </c:pt>
                <c:pt idx="29">
                  <c:v>-1985.5</c:v>
                </c:pt>
                <c:pt idx="30">
                  <c:v>-1973</c:v>
                </c:pt>
                <c:pt idx="31">
                  <c:v>-1754</c:v>
                </c:pt>
                <c:pt idx="32">
                  <c:v>-1753.5</c:v>
                </c:pt>
                <c:pt idx="33">
                  <c:v>-1536</c:v>
                </c:pt>
                <c:pt idx="34">
                  <c:v>-1533.5</c:v>
                </c:pt>
                <c:pt idx="35">
                  <c:v>-1346</c:v>
                </c:pt>
                <c:pt idx="36">
                  <c:v>-394</c:v>
                </c:pt>
                <c:pt idx="37">
                  <c:v>-212.5</c:v>
                </c:pt>
                <c:pt idx="38">
                  <c:v>-198</c:v>
                </c:pt>
                <c:pt idx="39">
                  <c:v>-159.5</c:v>
                </c:pt>
                <c:pt idx="40">
                  <c:v>0</c:v>
                </c:pt>
                <c:pt idx="41">
                  <c:v>0</c:v>
                </c:pt>
                <c:pt idx="42">
                  <c:v>11</c:v>
                </c:pt>
                <c:pt idx="43">
                  <c:v>75</c:v>
                </c:pt>
                <c:pt idx="44">
                  <c:v>284.5</c:v>
                </c:pt>
                <c:pt idx="45">
                  <c:v>430</c:v>
                </c:pt>
                <c:pt idx="46">
                  <c:v>433</c:v>
                </c:pt>
                <c:pt idx="47">
                  <c:v>877</c:v>
                </c:pt>
                <c:pt idx="48">
                  <c:v>888</c:v>
                </c:pt>
                <c:pt idx="49">
                  <c:v>1348.5</c:v>
                </c:pt>
                <c:pt idx="50">
                  <c:v>1351.5</c:v>
                </c:pt>
                <c:pt idx="51">
                  <c:v>1357</c:v>
                </c:pt>
                <c:pt idx="52">
                  <c:v>1360</c:v>
                </c:pt>
                <c:pt idx="53">
                  <c:v>1360</c:v>
                </c:pt>
                <c:pt idx="54">
                  <c:v>1525</c:v>
                </c:pt>
                <c:pt idx="55">
                  <c:v>1525</c:v>
                </c:pt>
                <c:pt idx="56">
                  <c:v>1597</c:v>
                </c:pt>
                <c:pt idx="57">
                  <c:v>2024.5</c:v>
                </c:pt>
                <c:pt idx="58">
                  <c:v>2027</c:v>
                </c:pt>
                <c:pt idx="59">
                  <c:v>2027.5</c:v>
                </c:pt>
                <c:pt idx="60">
                  <c:v>2030</c:v>
                </c:pt>
                <c:pt idx="61">
                  <c:v>2030</c:v>
                </c:pt>
                <c:pt idx="62">
                  <c:v>2189</c:v>
                </c:pt>
                <c:pt idx="63">
                  <c:v>2189</c:v>
                </c:pt>
                <c:pt idx="64">
                  <c:v>2259</c:v>
                </c:pt>
                <c:pt idx="65">
                  <c:v>2409.5</c:v>
                </c:pt>
                <c:pt idx="66">
                  <c:v>2409.5</c:v>
                </c:pt>
                <c:pt idx="67">
                  <c:v>2463</c:v>
                </c:pt>
                <c:pt idx="68">
                  <c:v>2463</c:v>
                </c:pt>
                <c:pt idx="69">
                  <c:v>2468.5</c:v>
                </c:pt>
                <c:pt idx="70">
                  <c:v>2468.5</c:v>
                </c:pt>
                <c:pt idx="71">
                  <c:v>2485</c:v>
                </c:pt>
                <c:pt idx="72">
                  <c:v>2485</c:v>
                </c:pt>
                <c:pt idx="73">
                  <c:v>2656</c:v>
                </c:pt>
                <c:pt idx="74">
                  <c:v>2656</c:v>
                </c:pt>
                <c:pt idx="75">
                  <c:v>2661.5</c:v>
                </c:pt>
                <c:pt idx="76">
                  <c:v>2664.5</c:v>
                </c:pt>
                <c:pt idx="77">
                  <c:v>2678</c:v>
                </c:pt>
                <c:pt idx="78">
                  <c:v>2686.5</c:v>
                </c:pt>
                <c:pt idx="79">
                  <c:v>2692</c:v>
                </c:pt>
                <c:pt idx="80">
                  <c:v>2840.5</c:v>
                </c:pt>
                <c:pt idx="81">
                  <c:v>2840.5</c:v>
                </c:pt>
                <c:pt idx="82">
                  <c:v>2871</c:v>
                </c:pt>
                <c:pt idx="83">
                  <c:v>2871</c:v>
                </c:pt>
                <c:pt idx="84">
                  <c:v>2912.5</c:v>
                </c:pt>
                <c:pt idx="85">
                  <c:v>2912.5</c:v>
                </c:pt>
                <c:pt idx="86">
                  <c:v>2932</c:v>
                </c:pt>
                <c:pt idx="87">
                  <c:v>2943</c:v>
                </c:pt>
                <c:pt idx="88">
                  <c:v>3127.5</c:v>
                </c:pt>
                <c:pt idx="89">
                  <c:v>3141.5</c:v>
                </c:pt>
                <c:pt idx="90">
                  <c:v>3141.5</c:v>
                </c:pt>
                <c:pt idx="91">
                  <c:v>3147</c:v>
                </c:pt>
                <c:pt idx="92">
                  <c:v>3147</c:v>
                </c:pt>
                <c:pt idx="93">
                  <c:v>3376</c:v>
                </c:pt>
                <c:pt idx="94">
                  <c:v>3533</c:v>
                </c:pt>
                <c:pt idx="95">
                  <c:v>3533</c:v>
                </c:pt>
                <c:pt idx="96">
                  <c:v>3549.5</c:v>
                </c:pt>
                <c:pt idx="97">
                  <c:v>3549.5</c:v>
                </c:pt>
                <c:pt idx="98">
                  <c:v>3555</c:v>
                </c:pt>
                <c:pt idx="99">
                  <c:v>3555</c:v>
                </c:pt>
                <c:pt idx="100">
                  <c:v>3751</c:v>
                </c:pt>
                <c:pt idx="101">
                  <c:v>3789</c:v>
                </c:pt>
                <c:pt idx="102">
                  <c:v>3809</c:v>
                </c:pt>
                <c:pt idx="103">
                  <c:v>3809</c:v>
                </c:pt>
                <c:pt idx="104">
                  <c:v>3809</c:v>
                </c:pt>
                <c:pt idx="105">
                  <c:v>3982.5</c:v>
                </c:pt>
                <c:pt idx="106">
                  <c:v>4029.5</c:v>
                </c:pt>
                <c:pt idx="107">
                  <c:v>4035</c:v>
                </c:pt>
                <c:pt idx="108">
                  <c:v>4216</c:v>
                </c:pt>
                <c:pt idx="109">
                  <c:v>4219</c:v>
                </c:pt>
                <c:pt idx="110">
                  <c:v>4236.5</c:v>
                </c:pt>
                <c:pt idx="111">
                  <c:v>4236.5</c:v>
                </c:pt>
                <c:pt idx="112">
                  <c:v>4269.5</c:v>
                </c:pt>
                <c:pt idx="113">
                  <c:v>4432</c:v>
                </c:pt>
                <c:pt idx="114">
                  <c:v>4432</c:v>
                </c:pt>
                <c:pt idx="115">
                  <c:v>4465.5</c:v>
                </c:pt>
                <c:pt idx="116">
                  <c:v>4490.5</c:v>
                </c:pt>
                <c:pt idx="117">
                  <c:v>4686</c:v>
                </c:pt>
                <c:pt idx="118">
                  <c:v>4691.5</c:v>
                </c:pt>
                <c:pt idx="119">
                  <c:v>4700</c:v>
                </c:pt>
                <c:pt idx="120">
                  <c:v>4915</c:v>
                </c:pt>
                <c:pt idx="121">
                  <c:v>4927</c:v>
                </c:pt>
                <c:pt idx="122">
                  <c:v>5063.5</c:v>
                </c:pt>
                <c:pt idx="123">
                  <c:v>5119</c:v>
                </c:pt>
                <c:pt idx="124">
                  <c:v>5127</c:v>
                </c:pt>
                <c:pt idx="125">
                  <c:v>5155</c:v>
                </c:pt>
                <c:pt idx="126">
                  <c:v>5155</c:v>
                </c:pt>
                <c:pt idx="127">
                  <c:v>5359</c:v>
                </c:pt>
                <c:pt idx="128">
                  <c:v>5409</c:v>
                </c:pt>
                <c:pt idx="129">
                  <c:v>5557.5</c:v>
                </c:pt>
                <c:pt idx="130">
                  <c:v>5599</c:v>
                </c:pt>
                <c:pt idx="131">
                  <c:v>5817</c:v>
                </c:pt>
                <c:pt idx="132">
                  <c:v>6046</c:v>
                </c:pt>
                <c:pt idx="133">
                  <c:v>6046</c:v>
                </c:pt>
                <c:pt idx="134">
                  <c:v>6046</c:v>
                </c:pt>
                <c:pt idx="135">
                  <c:v>6046</c:v>
                </c:pt>
                <c:pt idx="136">
                  <c:v>6059.5</c:v>
                </c:pt>
                <c:pt idx="137">
                  <c:v>6059.5</c:v>
                </c:pt>
                <c:pt idx="138">
                  <c:v>6059.5</c:v>
                </c:pt>
                <c:pt idx="139">
                  <c:v>6059.5</c:v>
                </c:pt>
                <c:pt idx="140">
                  <c:v>6071</c:v>
                </c:pt>
                <c:pt idx="141">
                  <c:v>6071</c:v>
                </c:pt>
                <c:pt idx="142">
                  <c:v>6071</c:v>
                </c:pt>
                <c:pt idx="143">
                  <c:v>6071</c:v>
                </c:pt>
                <c:pt idx="144">
                  <c:v>6218.5</c:v>
                </c:pt>
                <c:pt idx="145">
                  <c:v>6225</c:v>
                </c:pt>
                <c:pt idx="146">
                  <c:v>6225</c:v>
                </c:pt>
                <c:pt idx="147">
                  <c:v>6225</c:v>
                </c:pt>
                <c:pt idx="148">
                  <c:v>6225</c:v>
                </c:pt>
                <c:pt idx="149">
                  <c:v>6225</c:v>
                </c:pt>
                <c:pt idx="150">
                  <c:v>6225</c:v>
                </c:pt>
                <c:pt idx="151">
                  <c:v>6230.5</c:v>
                </c:pt>
                <c:pt idx="152">
                  <c:v>6272</c:v>
                </c:pt>
                <c:pt idx="153">
                  <c:v>6291.5</c:v>
                </c:pt>
                <c:pt idx="154">
                  <c:v>6291.5</c:v>
                </c:pt>
                <c:pt idx="155">
                  <c:v>6291.5</c:v>
                </c:pt>
                <c:pt idx="156">
                  <c:v>6291.5</c:v>
                </c:pt>
                <c:pt idx="157">
                  <c:v>6291.5</c:v>
                </c:pt>
                <c:pt idx="158">
                  <c:v>6291.5</c:v>
                </c:pt>
                <c:pt idx="159">
                  <c:v>6437.5</c:v>
                </c:pt>
                <c:pt idx="160">
                  <c:v>6437.5</c:v>
                </c:pt>
                <c:pt idx="161">
                  <c:v>6437.5</c:v>
                </c:pt>
                <c:pt idx="162">
                  <c:v>6440</c:v>
                </c:pt>
                <c:pt idx="163">
                  <c:v>6440</c:v>
                </c:pt>
                <c:pt idx="164">
                  <c:v>6453</c:v>
                </c:pt>
                <c:pt idx="165">
                  <c:v>6648.5</c:v>
                </c:pt>
                <c:pt idx="166">
                  <c:v>6665</c:v>
                </c:pt>
                <c:pt idx="167">
                  <c:v>6710.5</c:v>
                </c:pt>
                <c:pt idx="168">
                  <c:v>6920</c:v>
                </c:pt>
                <c:pt idx="169">
                  <c:v>6925.5</c:v>
                </c:pt>
                <c:pt idx="170">
                  <c:v>6925.5</c:v>
                </c:pt>
                <c:pt idx="171">
                  <c:v>6942</c:v>
                </c:pt>
                <c:pt idx="172">
                  <c:v>7090</c:v>
                </c:pt>
                <c:pt idx="173">
                  <c:v>7107.5</c:v>
                </c:pt>
                <c:pt idx="174">
                  <c:v>7121.5</c:v>
                </c:pt>
                <c:pt idx="175">
                  <c:v>7380.5</c:v>
                </c:pt>
                <c:pt idx="176">
                  <c:v>7651.5</c:v>
                </c:pt>
                <c:pt idx="177">
                  <c:v>7651.5</c:v>
                </c:pt>
                <c:pt idx="178">
                  <c:v>7780.5</c:v>
                </c:pt>
                <c:pt idx="179">
                  <c:v>8015</c:v>
                </c:pt>
                <c:pt idx="180">
                  <c:v>8276.5</c:v>
                </c:pt>
                <c:pt idx="181">
                  <c:v>8453.5</c:v>
                </c:pt>
                <c:pt idx="182">
                  <c:v>8464</c:v>
                </c:pt>
              </c:numCache>
            </c:numRef>
          </c:xVal>
          <c:yVal>
            <c:numRef>
              <c:f>'Active 2'!$H$21:$H$987</c:f>
              <c:numCache>
                <c:formatCode>General</c:formatCode>
                <c:ptCount val="967"/>
                <c:pt idx="4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C6-4724-90E7-E03F72606C34}"/>
            </c:ext>
          </c:extLst>
        </c:ser>
        <c:ser>
          <c:idx val="1"/>
          <c:order val="1"/>
          <c:tx>
            <c:strRef>
              <c:f>'Active 2'!$I$20:$I$20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2'!$D$21:$D$987</c:f>
                <c:numCache>
                  <c:formatCode>General</c:formatCode>
                  <c:ptCount val="9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3">
                    <c:v>0</c:v>
                  </c:pt>
                  <c:pt idx="24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1.1100000000000001E-3</c:v>
                  </c:pt>
                  <c:pt idx="54">
                    <c:v>9.3999999999999997E-4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1E-3</c:v>
                  </c:pt>
                  <c:pt idx="61">
                    <c:v>0</c:v>
                  </c:pt>
                  <c:pt idx="62">
                    <c:v>0</c:v>
                  </c:pt>
                  <c:pt idx="63">
                    <c:v>3.1E-4</c:v>
                  </c:pt>
                  <c:pt idx="64">
                    <c:v>1.1999999999999999E-3</c:v>
                  </c:pt>
                  <c:pt idx="65">
                    <c:v>0</c:v>
                  </c:pt>
                  <c:pt idx="66">
                    <c:v>2.5000000000000001E-4</c:v>
                  </c:pt>
                  <c:pt idx="74">
                    <c:v>1.8E-3</c:v>
                  </c:pt>
                  <c:pt idx="75">
                    <c:v>2E-3</c:v>
                  </c:pt>
                  <c:pt idx="76">
                    <c:v>2.8E-3</c:v>
                  </c:pt>
                  <c:pt idx="77">
                    <c:v>1E-3</c:v>
                  </c:pt>
                  <c:pt idx="78">
                    <c:v>2.3999999999999998E-3</c:v>
                  </c:pt>
                  <c:pt idx="79">
                    <c:v>4.0000000000000001E-3</c:v>
                  </c:pt>
                  <c:pt idx="84">
                    <c:v>1.1999999999999999E-3</c:v>
                  </c:pt>
                  <c:pt idx="85">
                    <c:v>8.9999999999999998E-4</c:v>
                  </c:pt>
                  <c:pt idx="86">
                    <c:v>1.1000000000000001E-3</c:v>
                  </c:pt>
                  <c:pt idx="87">
                    <c:v>8.0000000000000004E-4</c:v>
                  </c:pt>
                  <c:pt idx="88">
                    <c:v>2E-3</c:v>
                  </c:pt>
                  <c:pt idx="89">
                    <c:v>2E-3</c:v>
                  </c:pt>
                  <c:pt idx="90">
                    <c:v>2E-3</c:v>
                  </c:pt>
                  <c:pt idx="91">
                    <c:v>2.9999999999999997E-4</c:v>
                  </c:pt>
                  <c:pt idx="92">
                    <c:v>2.9999999999999997E-4</c:v>
                  </c:pt>
                  <c:pt idx="93">
                    <c:v>5.0000000000000001E-4</c:v>
                  </c:pt>
                  <c:pt idx="94">
                    <c:v>2E-3</c:v>
                  </c:pt>
                  <c:pt idx="95">
                    <c:v>0</c:v>
                  </c:pt>
                  <c:pt idx="96">
                    <c:v>2.9999999999999997E-4</c:v>
                  </c:pt>
                  <c:pt idx="97">
                    <c:v>0</c:v>
                  </c:pt>
                  <c:pt idx="98">
                    <c:v>2.9999999999999997E-4</c:v>
                  </c:pt>
                  <c:pt idx="99">
                    <c:v>0</c:v>
                  </c:pt>
                  <c:pt idx="100">
                    <c:v>2.0000000000000001E-4</c:v>
                  </c:pt>
                  <c:pt idx="102">
                    <c:v>0</c:v>
                  </c:pt>
                  <c:pt idx="103">
                    <c:v>5.0000000000000001E-4</c:v>
                  </c:pt>
                  <c:pt idx="104">
                    <c:v>0</c:v>
                  </c:pt>
                  <c:pt idx="105">
                    <c:v>0.01</c:v>
                  </c:pt>
                  <c:pt idx="106">
                    <c:v>1.8E-3</c:v>
                  </c:pt>
                  <c:pt idx="107">
                    <c:v>5.9999999999999995E-4</c:v>
                  </c:pt>
                  <c:pt idx="108">
                    <c:v>1E-4</c:v>
                  </c:pt>
                  <c:pt idx="109">
                    <c:v>1E-4</c:v>
                  </c:pt>
                  <c:pt idx="110">
                    <c:v>0</c:v>
                  </c:pt>
                  <c:pt idx="113">
                    <c:v>2.0000000000000001E-4</c:v>
                  </c:pt>
                  <c:pt idx="114">
                    <c:v>2.0000000000000001E-4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2.9999999999999997E-4</c:v>
                  </c:pt>
                  <c:pt idx="121">
                    <c:v>0</c:v>
                  </c:pt>
                  <c:pt idx="122">
                    <c:v>6.9999999999999999E-4</c:v>
                  </c:pt>
                  <c:pt idx="123">
                    <c:v>1E-3</c:v>
                  </c:pt>
                  <c:pt idx="124">
                    <c:v>1E-3</c:v>
                  </c:pt>
                  <c:pt idx="125">
                    <c:v>5.9999999999999995E-4</c:v>
                  </c:pt>
                  <c:pt idx="126">
                    <c:v>5.9999999999999995E-4</c:v>
                  </c:pt>
                  <c:pt idx="127">
                    <c:v>4.0000000000000002E-4</c:v>
                  </c:pt>
                  <c:pt idx="128">
                    <c:v>1.9E-3</c:v>
                  </c:pt>
                  <c:pt idx="129">
                    <c:v>4.0000000000000002E-4</c:v>
                  </c:pt>
                  <c:pt idx="130">
                    <c:v>0</c:v>
                  </c:pt>
                  <c:pt idx="131">
                    <c:v>2.9999999999999997E-4</c:v>
                  </c:pt>
                  <c:pt idx="132">
                    <c:v>0</c:v>
                  </c:pt>
                  <c:pt idx="133">
                    <c:v>2.9999999999999997E-4</c:v>
                  </c:pt>
                  <c:pt idx="134">
                    <c:v>0</c:v>
                  </c:pt>
                  <c:pt idx="135">
                    <c:v>4.0000000000000002E-4</c:v>
                  </c:pt>
                  <c:pt idx="136">
                    <c:v>0</c:v>
                  </c:pt>
                  <c:pt idx="137">
                    <c:v>6.9999999999999999E-4</c:v>
                  </c:pt>
                  <c:pt idx="138">
                    <c:v>0</c:v>
                  </c:pt>
                  <c:pt idx="139">
                    <c:v>6.9999999999999999E-4</c:v>
                  </c:pt>
                  <c:pt idx="140">
                    <c:v>0</c:v>
                  </c:pt>
                  <c:pt idx="141">
                    <c:v>2.0000000000000001E-4</c:v>
                  </c:pt>
                  <c:pt idx="142">
                    <c:v>0</c:v>
                  </c:pt>
                  <c:pt idx="143">
                    <c:v>4.0000000000000002E-4</c:v>
                  </c:pt>
                  <c:pt idx="144">
                    <c:v>1.2999999999999999E-3</c:v>
                  </c:pt>
                  <c:pt idx="145">
                    <c:v>0</c:v>
                  </c:pt>
                  <c:pt idx="146">
                    <c:v>2.9999999999999997E-4</c:v>
                  </c:pt>
                  <c:pt idx="147">
                    <c:v>0</c:v>
                  </c:pt>
                  <c:pt idx="148">
                    <c:v>2.0000000000000001E-4</c:v>
                  </c:pt>
                  <c:pt idx="149">
                    <c:v>0</c:v>
                  </c:pt>
                  <c:pt idx="150">
                    <c:v>2.9999999999999997E-4</c:v>
                  </c:pt>
                  <c:pt idx="151">
                    <c:v>6.9999999999999999E-4</c:v>
                  </c:pt>
                  <c:pt idx="152">
                    <c:v>1E-3</c:v>
                  </c:pt>
                  <c:pt idx="153">
                    <c:v>0</c:v>
                  </c:pt>
                  <c:pt idx="154">
                    <c:v>8.0000000000000004E-4</c:v>
                  </c:pt>
                  <c:pt idx="155">
                    <c:v>0</c:v>
                  </c:pt>
                  <c:pt idx="156">
                    <c:v>6.9999999999999999E-4</c:v>
                  </c:pt>
                  <c:pt idx="157">
                    <c:v>0</c:v>
                  </c:pt>
                  <c:pt idx="158">
                    <c:v>1.1000000000000001E-3</c:v>
                  </c:pt>
                  <c:pt idx="159">
                    <c:v>1.5E-3</c:v>
                  </c:pt>
                  <c:pt idx="160">
                    <c:v>1E-3</c:v>
                  </c:pt>
                  <c:pt idx="161">
                    <c:v>8.0000000000000004E-4</c:v>
                  </c:pt>
                  <c:pt idx="162">
                    <c:v>5.9999999999999995E-4</c:v>
                  </c:pt>
                  <c:pt idx="163">
                    <c:v>4.0000000000000002E-4</c:v>
                  </c:pt>
                  <c:pt idx="164">
                    <c:v>4.0000000000000002E-4</c:v>
                  </c:pt>
                  <c:pt idx="165">
                    <c:v>5.0000000000000001E-3</c:v>
                  </c:pt>
                  <c:pt idx="166">
                    <c:v>5.0000000000000001E-3</c:v>
                  </c:pt>
                  <c:pt idx="167">
                    <c:v>4.0000000000000002E-4</c:v>
                  </c:pt>
                  <c:pt idx="168">
                    <c:v>1.06E-2</c:v>
                  </c:pt>
                  <c:pt idx="169">
                    <c:v>0</c:v>
                  </c:pt>
                  <c:pt idx="170">
                    <c:v>5.0000000000000001E-4</c:v>
                  </c:pt>
                  <c:pt idx="171">
                    <c:v>5.9999999999999995E-4</c:v>
                  </c:pt>
                  <c:pt idx="172">
                    <c:v>8.0000000000000004E-4</c:v>
                  </c:pt>
                  <c:pt idx="173">
                    <c:v>3.5000000000000001E-3</c:v>
                  </c:pt>
                  <c:pt idx="174">
                    <c:v>4.4999999999999997E-3</c:v>
                  </c:pt>
                  <c:pt idx="175">
                    <c:v>0</c:v>
                  </c:pt>
                  <c:pt idx="176">
                    <c:v>5.0000000000000001E-4</c:v>
                  </c:pt>
                  <c:pt idx="177">
                    <c:v>2.9999999999999997E-4</c:v>
                  </c:pt>
                  <c:pt idx="178">
                    <c:v>3.3E-3</c:v>
                  </c:pt>
                  <c:pt idx="179">
                    <c:v>5.0000000000000001E-3</c:v>
                  </c:pt>
                  <c:pt idx="180">
                    <c:v>5.9999999999999995E-4</c:v>
                  </c:pt>
                  <c:pt idx="181">
                    <c:v>2.8E-3</c:v>
                  </c:pt>
                  <c:pt idx="182">
                    <c:v>6.9999999999999999E-4</c:v>
                  </c:pt>
                </c:numCache>
              </c:numRef>
            </c:plus>
            <c:minus>
              <c:numRef>
                <c:f>'Active 2'!$D$21:$D$987</c:f>
                <c:numCache>
                  <c:formatCode>General</c:formatCode>
                  <c:ptCount val="9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3">
                    <c:v>0</c:v>
                  </c:pt>
                  <c:pt idx="24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1.1100000000000001E-3</c:v>
                  </c:pt>
                  <c:pt idx="54">
                    <c:v>9.3999999999999997E-4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1E-3</c:v>
                  </c:pt>
                  <c:pt idx="61">
                    <c:v>0</c:v>
                  </c:pt>
                  <c:pt idx="62">
                    <c:v>0</c:v>
                  </c:pt>
                  <c:pt idx="63">
                    <c:v>3.1E-4</c:v>
                  </c:pt>
                  <c:pt idx="64">
                    <c:v>1.1999999999999999E-3</c:v>
                  </c:pt>
                  <c:pt idx="65">
                    <c:v>0</c:v>
                  </c:pt>
                  <c:pt idx="66">
                    <c:v>2.5000000000000001E-4</c:v>
                  </c:pt>
                  <c:pt idx="74">
                    <c:v>1.8E-3</c:v>
                  </c:pt>
                  <c:pt idx="75">
                    <c:v>2E-3</c:v>
                  </c:pt>
                  <c:pt idx="76">
                    <c:v>2.8E-3</c:v>
                  </c:pt>
                  <c:pt idx="77">
                    <c:v>1E-3</c:v>
                  </c:pt>
                  <c:pt idx="78">
                    <c:v>2.3999999999999998E-3</c:v>
                  </c:pt>
                  <c:pt idx="79">
                    <c:v>4.0000000000000001E-3</c:v>
                  </c:pt>
                  <c:pt idx="84">
                    <c:v>1.1999999999999999E-3</c:v>
                  </c:pt>
                  <c:pt idx="85">
                    <c:v>8.9999999999999998E-4</c:v>
                  </c:pt>
                  <c:pt idx="86">
                    <c:v>1.1000000000000001E-3</c:v>
                  </c:pt>
                  <c:pt idx="87">
                    <c:v>8.0000000000000004E-4</c:v>
                  </c:pt>
                  <c:pt idx="88">
                    <c:v>2E-3</c:v>
                  </c:pt>
                  <c:pt idx="89">
                    <c:v>2E-3</c:v>
                  </c:pt>
                  <c:pt idx="90">
                    <c:v>2E-3</c:v>
                  </c:pt>
                  <c:pt idx="91">
                    <c:v>2.9999999999999997E-4</c:v>
                  </c:pt>
                  <c:pt idx="92">
                    <c:v>2.9999999999999997E-4</c:v>
                  </c:pt>
                  <c:pt idx="93">
                    <c:v>5.0000000000000001E-4</c:v>
                  </c:pt>
                  <c:pt idx="94">
                    <c:v>2E-3</c:v>
                  </c:pt>
                  <c:pt idx="95">
                    <c:v>0</c:v>
                  </c:pt>
                  <c:pt idx="96">
                    <c:v>2.9999999999999997E-4</c:v>
                  </c:pt>
                  <c:pt idx="97">
                    <c:v>0</c:v>
                  </c:pt>
                  <c:pt idx="98">
                    <c:v>2.9999999999999997E-4</c:v>
                  </c:pt>
                  <c:pt idx="99">
                    <c:v>0</c:v>
                  </c:pt>
                  <c:pt idx="100">
                    <c:v>2.0000000000000001E-4</c:v>
                  </c:pt>
                  <c:pt idx="102">
                    <c:v>0</c:v>
                  </c:pt>
                  <c:pt idx="103">
                    <c:v>5.0000000000000001E-4</c:v>
                  </c:pt>
                  <c:pt idx="104">
                    <c:v>0</c:v>
                  </c:pt>
                  <c:pt idx="105">
                    <c:v>0.01</c:v>
                  </c:pt>
                  <c:pt idx="106">
                    <c:v>1.8E-3</c:v>
                  </c:pt>
                  <c:pt idx="107">
                    <c:v>5.9999999999999995E-4</c:v>
                  </c:pt>
                  <c:pt idx="108">
                    <c:v>1E-4</c:v>
                  </c:pt>
                  <c:pt idx="109">
                    <c:v>1E-4</c:v>
                  </c:pt>
                  <c:pt idx="110">
                    <c:v>0</c:v>
                  </c:pt>
                  <c:pt idx="113">
                    <c:v>2.0000000000000001E-4</c:v>
                  </c:pt>
                  <c:pt idx="114">
                    <c:v>2.0000000000000001E-4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2.9999999999999997E-4</c:v>
                  </c:pt>
                  <c:pt idx="121">
                    <c:v>0</c:v>
                  </c:pt>
                  <c:pt idx="122">
                    <c:v>6.9999999999999999E-4</c:v>
                  </c:pt>
                  <c:pt idx="123">
                    <c:v>1E-3</c:v>
                  </c:pt>
                  <c:pt idx="124">
                    <c:v>1E-3</c:v>
                  </c:pt>
                  <c:pt idx="125">
                    <c:v>5.9999999999999995E-4</c:v>
                  </c:pt>
                  <c:pt idx="126">
                    <c:v>5.9999999999999995E-4</c:v>
                  </c:pt>
                  <c:pt idx="127">
                    <c:v>4.0000000000000002E-4</c:v>
                  </c:pt>
                  <c:pt idx="128">
                    <c:v>1.9E-3</c:v>
                  </c:pt>
                  <c:pt idx="129">
                    <c:v>4.0000000000000002E-4</c:v>
                  </c:pt>
                  <c:pt idx="130">
                    <c:v>0</c:v>
                  </c:pt>
                  <c:pt idx="131">
                    <c:v>2.9999999999999997E-4</c:v>
                  </c:pt>
                  <c:pt idx="132">
                    <c:v>0</c:v>
                  </c:pt>
                  <c:pt idx="133">
                    <c:v>2.9999999999999997E-4</c:v>
                  </c:pt>
                  <c:pt idx="134">
                    <c:v>0</c:v>
                  </c:pt>
                  <c:pt idx="135">
                    <c:v>4.0000000000000002E-4</c:v>
                  </c:pt>
                  <c:pt idx="136">
                    <c:v>0</c:v>
                  </c:pt>
                  <c:pt idx="137">
                    <c:v>6.9999999999999999E-4</c:v>
                  </c:pt>
                  <c:pt idx="138">
                    <c:v>0</c:v>
                  </c:pt>
                  <c:pt idx="139">
                    <c:v>6.9999999999999999E-4</c:v>
                  </c:pt>
                  <c:pt idx="140">
                    <c:v>0</c:v>
                  </c:pt>
                  <c:pt idx="141">
                    <c:v>2.0000000000000001E-4</c:v>
                  </c:pt>
                  <c:pt idx="142">
                    <c:v>0</c:v>
                  </c:pt>
                  <c:pt idx="143">
                    <c:v>4.0000000000000002E-4</c:v>
                  </c:pt>
                  <c:pt idx="144">
                    <c:v>1.2999999999999999E-3</c:v>
                  </c:pt>
                  <c:pt idx="145">
                    <c:v>0</c:v>
                  </c:pt>
                  <c:pt idx="146">
                    <c:v>2.9999999999999997E-4</c:v>
                  </c:pt>
                  <c:pt idx="147">
                    <c:v>0</c:v>
                  </c:pt>
                  <c:pt idx="148">
                    <c:v>2.0000000000000001E-4</c:v>
                  </c:pt>
                  <c:pt idx="149">
                    <c:v>0</c:v>
                  </c:pt>
                  <c:pt idx="150">
                    <c:v>2.9999999999999997E-4</c:v>
                  </c:pt>
                  <c:pt idx="151">
                    <c:v>6.9999999999999999E-4</c:v>
                  </c:pt>
                  <c:pt idx="152">
                    <c:v>1E-3</c:v>
                  </c:pt>
                  <c:pt idx="153">
                    <c:v>0</c:v>
                  </c:pt>
                  <c:pt idx="154">
                    <c:v>8.0000000000000004E-4</c:v>
                  </c:pt>
                  <c:pt idx="155">
                    <c:v>0</c:v>
                  </c:pt>
                  <c:pt idx="156">
                    <c:v>6.9999999999999999E-4</c:v>
                  </c:pt>
                  <c:pt idx="157">
                    <c:v>0</c:v>
                  </c:pt>
                  <c:pt idx="158">
                    <c:v>1.1000000000000001E-3</c:v>
                  </c:pt>
                  <c:pt idx="159">
                    <c:v>1.5E-3</c:v>
                  </c:pt>
                  <c:pt idx="160">
                    <c:v>1E-3</c:v>
                  </c:pt>
                  <c:pt idx="161">
                    <c:v>8.0000000000000004E-4</c:v>
                  </c:pt>
                  <c:pt idx="162">
                    <c:v>5.9999999999999995E-4</c:v>
                  </c:pt>
                  <c:pt idx="163">
                    <c:v>4.0000000000000002E-4</c:v>
                  </c:pt>
                  <c:pt idx="164">
                    <c:v>4.0000000000000002E-4</c:v>
                  </c:pt>
                  <c:pt idx="165">
                    <c:v>5.0000000000000001E-3</c:v>
                  </c:pt>
                  <c:pt idx="166">
                    <c:v>5.0000000000000001E-3</c:v>
                  </c:pt>
                  <c:pt idx="167">
                    <c:v>4.0000000000000002E-4</c:v>
                  </c:pt>
                  <c:pt idx="168">
                    <c:v>1.06E-2</c:v>
                  </c:pt>
                  <c:pt idx="169">
                    <c:v>0</c:v>
                  </c:pt>
                  <c:pt idx="170">
                    <c:v>5.0000000000000001E-4</c:v>
                  </c:pt>
                  <c:pt idx="171">
                    <c:v>5.9999999999999995E-4</c:v>
                  </c:pt>
                  <c:pt idx="172">
                    <c:v>8.0000000000000004E-4</c:v>
                  </c:pt>
                  <c:pt idx="173">
                    <c:v>3.5000000000000001E-3</c:v>
                  </c:pt>
                  <c:pt idx="174">
                    <c:v>4.4999999999999997E-3</c:v>
                  </c:pt>
                  <c:pt idx="175">
                    <c:v>0</c:v>
                  </c:pt>
                  <c:pt idx="176">
                    <c:v>5.0000000000000001E-4</c:v>
                  </c:pt>
                  <c:pt idx="177">
                    <c:v>2.9999999999999997E-4</c:v>
                  </c:pt>
                  <c:pt idx="178">
                    <c:v>3.3E-3</c:v>
                  </c:pt>
                  <c:pt idx="179">
                    <c:v>5.0000000000000001E-3</c:v>
                  </c:pt>
                  <c:pt idx="180">
                    <c:v>5.9999999999999995E-4</c:v>
                  </c:pt>
                  <c:pt idx="181">
                    <c:v>2.8E-3</c:v>
                  </c:pt>
                  <c:pt idx="182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2'!$F$21:$F$987</c:f>
              <c:numCache>
                <c:formatCode>General</c:formatCode>
                <c:ptCount val="967"/>
                <c:pt idx="0">
                  <c:v>-18047</c:v>
                </c:pt>
                <c:pt idx="1">
                  <c:v>-10671</c:v>
                </c:pt>
                <c:pt idx="2">
                  <c:v>-10020</c:v>
                </c:pt>
                <c:pt idx="3">
                  <c:v>-10009</c:v>
                </c:pt>
                <c:pt idx="4">
                  <c:v>-9984</c:v>
                </c:pt>
                <c:pt idx="5">
                  <c:v>-9874</c:v>
                </c:pt>
                <c:pt idx="6">
                  <c:v>-9645</c:v>
                </c:pt>
                <c:pt idx="7">
                  <c:v>-9526</c:v>
                </c:pt>
                <c:pt idx="8">
                  <c:v>-8721</c:v>
                </c:pt>
                <c:pt idx="9">
                  <c:v>-4226</c:v>
                </c:pt>
                <c:pt idx="10">
                  <c:v>-3062</c:v>
                </c:pt>
                <c:pt idx="11">
                  <c:v>-2911</c:v>
                </c:pt>
                <c:pt idx="12">
                  <c:v>-2882</c:v>
                </c:pt>
                <c:pt idx="13">
                  <c:v>-2879</c:v>
                </c:pt>
                <c:pt idx="14">
                  <c:v>-2877</c:v>
                </c:pt>
                <c:pt idx="15">
                  <c:v>-2874</c:v>
                </c:pt>
                <c:pt idx="16">
                  <c:v>-2871</c:v>
                </c:pt>
                <c:pt idx="17">
                  <c:v>-2860</c:v>
                </c:pt>
                <c:pt idx="18">
                  <c:v>-2852</c:v>
                </c:pt>
                <c:pt idx="19">
                  <c:v>-2441</c:v>
                </c:pt>
                <c:pt idx="20">
                  <c:v>-2416</c:v>
                </c:pt>
                <c:pt idx="21">
                  <c:v>-2415.5</c:v>
                </c:pt>
                <c:pt idx="22">
                  <c:v>-2407.5</c:v>
                </c:pt>
                <c:pt idx="23">
                  <c:v>-2034</c:v>
                </c:pt>
                <c:pt idx="24">
                  <c:v>-2003.5</c:v>
                </c:pt>
                <c:pt idx="25">
                  <c:v>-1998</c:v>
                </c:pt>
                <c:pt idx="26">
                  <c:v>-1995.5</c:v>
                </c:pt>
                <c:pt idx="27">
                  <c:v>-1992.5</c:v>
                </c:pt>
                <c:pt idx="28">
                  <c:v>-1987</c:v>
                </c:pt>
                <c:pt idx="29">
                  <c:v>-1985.5</c:v>
                </c:pt>
                <c:pt idx="30">
                  <c:v>-1973</c:v>
                </c:pt>
                <c:pt idx="31">
                  <c:v>-1754</c:v>
                </c:pt>
                <c:pt idx="32">
                  <c:v>-1753.5</c:v>
                </c:pt>
                <c:pt idx="33">
                  <c:v>-1536</c:v>
                </c:pt>
                <c:pt idx="34">
                  <c:v>-1533.5</c:v>
                </c:pt>
                <c:pt idx="35">
                  <c:v>-1346</c:v>
                </c:pt>
                <c:pt idx="36">
                  <c:v>-394</c:v>
                </c:pt>
                <c:pt idx="37">
                  <c:v>-212.5</c:v>
                </c:pt>
                <c:pt idx="38">
                  <c:v>-198</c:v>
                </c:pt>
                <c:pt idx="39">
                  <c:v>-159.5</c:v>
                </c:pt>
                <c:pt idx="40">
                  <c:v>0</c:v>
                </c:pt>
                <c:pt idx="41">
                  <c:v>0</c:v>
                </c:pt>
                <c:pt idx="42">
                  <c:v>11</c:v>
                </c:pt>
                <c:pt idx="43">
                  <c:v>75</c:v>
                </c:pt>
                <c:pt idx="44">
                  <c:v>284.5</c:v>
                </c:pt>
                <c:pt idx="45">
                  <c:v>430</c:v>
                </c:pt>
                <c:pt idx="46">
                  <c:v>433</c:v>
                </c:pt>
                <c:pt idx="47">
                  <c:v>877</c:v>
                </c:pt>
                <c:pt idx="48">
                  <c:v>888</c:v>
                </c:pt>
                <c:pt idx="49">
                  <c:v>1348.5</c:v>
                </c:pt>
                <c:pt idx="50">
                  <c:v>1351.5</c:v>
                </c:pt>
                <c:pt idx="51">
                  <c:v>1357</c:v>
                </c:pt>
                <c:pt idx="52">
                  <c:v>1360</c:v>
                </c:pt>
                <c:pt idx="53">
                  <c:v>1360</c:v>
                </c:pt>
                <c:pt idx="54">
                  <c:v>1525</c:v>
                </c:pt>
                <c:pt idx="55">
                  <c:v>1525</c:v>
                </c:pt>
                <c:pt idx="56">
                  <c:v>1597</c:v>
                </c:pt>
                <c:pt idx="57">
                  <c:v>2024.5</c:v>
                </c:pt>
                <c:pt idx="58">
                  <c:v>2027</c:v>
                </c:pt>
                <c:pt idx="59">
                  <c:v>2027.5</c:v>
                </c:pt>
                <c:pt idx="60">
                  <c:v>2030</c:v>
                </c:pt>
                <c:pt idx="61">
                  <c:v>2030</c:v>
                </c:pt>
                <c:pt idx="62">
                  <c:v>2189</c:v>
                </c:pt>
                <c:pt idx="63">
                  <c:v>2189</c:v>
                </c:pt>
                <c:pt idx="64">
                  <c:v>2259</c:v>
                </c:pt>
                <c:pt idx="65">
                  <c:v>2409.5</c:v>
                </c:pt>
                <c:pt idx="66">
                  <c:v>2409.5</c:v>
                </c:pt>
                <c:pt idx="67">
                  <c:v>2463</c:v>
                </c:pt>
                <c:pt idx="68">
                  <c:v>2463</c:v>
                </c:pt>
                <c:pt idx="69">
                  <c:v>2468.5</c:v>
                </c:pt>
                <c:pt idx="70">
                  <c:v>2468.5</c:v>
                </c:pt>
                <c:pt idx="71">
                  <c:v>2485</c:v>
                </c:pt>
                <c:pt idx="72">
                  <c:v>2485</c:v>
                </c:pt>
                <c:pt idx="73">
                  <c:v>2656</c:v>
                </c:pt>
                <c:pt idx="74">
                  <c:v>2656</c:v>
                </c:pt>
                <c:pt idx="75">
                  <c:v>2661.5</c:v>
                </c:pt>
                <c:pt idx="76">
                  <c:v>2664.5</c:v>
                </c:pt>
                <c:pt idx="77">
                  <c:v>2678</c:v>
                </c:pt>
                <c:pt idx="78">
                  <c:v>2686.5</c:v>
                </c:pt>
                <c:pt idx="79">
                  <c:v>2692</c:v>
                </c:pt>
                <c:pt idx="80">
                  <c:v>2840.5</c:v>
                </c:pt>
                <c:pt idx="81">
                  <c:v>2840.5</c:v>
                </c:pt>
                <c:pt idx="82">
                  <c:v>2871</c:v>
                </c:pt>
                <c:pt idx="83">
                  <c:v>2871</c:v>
                </c:pt>
                <c:pt idx="84">
                  <c:v>2912.5</c:v>
                </c:pt>
                <c:pt idx="85">
                  <c:v>2912.5</c:v>
                </c:pt>
                <c:pt idx="86">
                  <c:v>2932</c:v>
                </c:pt>
                <c:pt idx="87">
                  <c:v>2943</c:v>
                </c:pt>
                <c:pt idx="88">
                  <c:v>3127.5</c:v>
                </c:pt>
                <c:pt idx="89">
                  <c:v>3141.5</c:v>
                </c:pt>
                <c:pt idx="90">
                  <c:v>3141.5</c:v>
                </c:pt>
                <c:pt idx="91">
                  <c:v>3147</c:v>
                </c:pt>
                <c:pt idx="92">
                  <c:v>3147</c:v>
                </c:pt>
                <c:pt idx="93">
                  <c:v>3376</c:v>
                </c:pt>
                <c:pt idx="94">
                  <c:v>3533</c:v>
                </c:pt>
                <c:pt idx="95">
                  <c:v>3533</c:v>
                </c:pt>
                <c:pt idx="96">
                  <c:v>3549.5</c:v>
                </c:pt>
                <c:pt idx="97">
                  <c:v>3549.5</c:v>
                </c:pt>
                <c:pt idx="98">
                  <c:v>3555</c:v>
                </c:pt>
                <c:pt idx="99">
                  <c:v>3555</c:v>
                </c:pt>
                <c:pt idx="100">
                  <c:v>3751</c:v>
                </c:pt>
                <c:pt idx="101">
                  <c:v>3789</c:v>
                </c:pt>
                <c:pt idx="102">
                  <c:v>3809</c:v>
                </c:pt>
                <c:pt idx="103">
                  <c:v>3809</c:v>
                </c:pt>
                <c:pt idx="104">
                  <c:v>3809</c:v>
                </c:pt>
                <c:pt idx="105">
                  <c:v>3982.5</c:v>
                </c:pt>
                <c:pt idx="106">
                  <c:v>4029.5</c:v>
                </c:pt>
                <c:pt idx="107">
                  <c:v>4035</c:v>
                </c:pt>
                <c:pt idx="108">
                  <c:v>4216</c:v>
                </c:pt>
                <c:pt idx="109">
                  <c:v>4219</c:v>
                </c:pt>
                <c:pt idx="110">
                  <c:v>4236.5</c:v>
                </c:pt>
                <c:pt idx="111">
                  <c:v>4236.5</c:v>
                </c:pt>
                <c:pt idx="112">
                  <c:v>4269.5</c:v>
                </c:pt>
                <c:pt idx="113">
                  <c:v>4432</c:v>
                </c:pt>
                <c:pt idx="114">
                  <c:v>4432</c:v>
                </c:pt>
                <c:pt idx="115">
                  <c:v>4465.5</c:v>
                </c:pt>
                <c:pt idx="116">
                  <c:v>4490.5</c:v>
                </c:pt>
                <c:pt idx="117">
                  <c:v>4686</c:v>
                </c:pt>
                <c:pt idx="118">
                  <c:v>4691.5</c:v>
                </c:pt>
                <c:pt idx="119">
                  <c:v>4700</c:v>
                </c:pt>
                <c:pt idx="120">
                  <c:v>4915</c:v>
                </c:pt>
                <c:pt idx="121">
                  <c:v>4927</c:v>
                </c:pt>
                <c:pt idx="122">
                  <c:v>5063.5</c:v>
                </c:pt>
                <c:pt idx="123">
                  <c:v>5119</c:v>
                </c:pt>
                <c:pt idx="124">
                  <c:v>5127</c:v>
                </c:pt>
                <c:pt idx="125">
                  <c:v>5155</c:v>
                </c:pt>
                <c:pt idx="126">
                  <c:v>5155</c:v>
                </c:pt>
                <c:pt idx="127">
                  <c:v>5359</c:v>
                </c:pt>
                <c:pt idx="128">
                  <c:v>5409</c:v>
                </c:pt>
                <c:pt idx="129">
                  <c:v>5557.5</c:v>
                </c:pt>
                <c:pt idx="130">
                  <c:v>5599</c:v>
                </c:pt>
                <c:pt idx="131">
                  <c:v>5817</c:v>
                </c:pt>
                <c:pt idx="132">
                  <c:v>6046</c:v>
                </c:pt>
                <c:pt idx="133">
                  <c:v>6046</c:v>
                </c:pt>
                <c:pt idx="134">
                  <c:v>6046</c:v>
                </c:pt>
                <c:pt idx="135">
                  <c:v>6046</c:v>
                </c:pt>
                <c:pt idx="136">
                  <c:v>6059.5</c:v>
                </c:pt>
                <c:pt idx="137">
                  <c:v>6059.5</c:v>
                </c:pt>
                <c:pt idx="138">
                  <c:v>6059.5</c:v>
                </c:pt>
                <c:pt idx="139">
                  <c:v>6059.5</c:v>
                </c:pt>
                <c:pt idx="140">
                  <c:v>6071</c:v>
                </c:pt>
                <c:pt idx="141">
                  <c:v>6071</c:v>
                </c:pt>
                <c:pt idx="142">
                  <c:v>6071</c:v>
                </c:pt>
                <c:pt idx="143">
                  <c:v>6071</c:v>
                </c:pt>
                <c:pt idx="144">
                  <c:v>6218.5</c:v>
                </c:pt>
                <c:pt idx="145">
                  <c:v>6225</c:v>
                </c:pt>
                <c:pt idx="146">
                  <c:v>6225</c:v>
                </c:pt>
                <c:pt idx="147">
                  <c:v>6225</c:v>
                </c:pt>
                <c:pt idx="148">
                  <c:v>6225</c:v>
                </c:pt>
                <c:pt idx="149">
                  <c:v>6225</c:v>
                </c:pt>
                <c:pt idx="150">
                  <c:v>6225</c:v>
                </c:pt>
                <c:pt idx="151">
                  <c:v>6230.5</c:v>
                </c:pt>
                <c:pt idx="152">
                  <c:v>6272</c:v>
                </c:pt>
                <c:pt idx="153">
                  <c:v>6291.5</c:v>
                </c:pt>
                <c:pt idx="154">
                  <c:v>6291.5</c:v>
                </c:pt>
                <c:pt idx="155">
                  <c:v>6291.5</c:v>
                </c:pt>
                <c:pt idx="156">
                  <c:v>6291.5</c:v>
                </c:pt>
                <c:pt idx="157">
                  <c:v>6291.5</c:v>
                </c:pt>
                <c:pt idx="158">
                  <c:v>6291.5</c:v>
                </c:pt>
                <c:pt idx="159">
                  <c:v>6437.5</c:v>
                </c:pt>
                <c:pt idx="160">
                  <c:v>6437.5</c:v>
                </c:pt>
                <c:pt idx="161">
                  <c:v>6437.5</c:v>
                </c:pt>
                <c:pt idx="162">
                  <c:v>6440</c:v>
                </c:pt>
                <c:pt idx="163">
                  <c:v>6440</c:v>
                </c:pt>
                <c:pt idx="164">
                  <c:v>6453</c:v>
                </c:pt>
                <c:pt idx="165">
                  <c:v>6648.5</c:v>
                </c:pt>
                <c:pt idx="166">
                  <c:v>6665</c:v>
                </c:pt>
                <c:pt idx="167">
                  <c:v>6710.5</c:v>
                </c:pt>
                <c:pt idx="168">
                  <c:v>6920</c:v>
                </c:pt>
                <c:pt idx="169">
                  <c:v>6925.5</c:v>
                </c:pt>
                <c:pt idx="170">
                  <c:v>6925.5</c:v>
                </c:pt>
                <c:pt idx="171">
                  <c:v>6942</c:v>
                </c:pt>
                <c:pt idx="172">
                  <c:v>7090</c:v>
                </c:pt>
                <c:pt idx="173">
                  <c:v>7107.5</c:v>
                </c:pt>
                <c:pt idx="174">
                  <c:v>7121.5</c:v>
                </c:pt>
                <c:pt idx="175">
                  <c:v>7380.5</c:v>
                </c:pt>
                <c:pt idx="176">
                  <c:v>7651.5</c:v>
                </c:pt>
                <c:pt idx="177">
                  <c:v>7651.5</c:v>
                </c:pt>
                <c:pt idx="178">
                  <c:v>7780.5</c:v>
                </c:pt>
                <c:pt idx="179">
                  <c:v>8015</c:v>
                </c:pt>
                <c:pt idx="180">
                  <c:v>8276.5</c:v>
                </c:pt>
                <c:pt idx="181">
                  <c:v>8453.5</c:v>
                </c:pt>
                <c:pt idx="182">
                  <c:v>8464</c:v>
                </c:pt>
              </c:numCache>
            </c:numRef>
          </c:xVal>
          <c:yVal>
            <c:numRef>
              <c:f>'Active 2'!$I$21:$I$987</c:f>
              <c:numCache>
                <c:formatCode>General</c:formatCode>
                <c:ptCount val="967"/>
                <c:pt idx="0">
                  <c:v>6.2026999967201846E-3</c:v>
                </c:pt>
                <c:pt idx="1">
                  <c:v>1.4281099996878766E-2</c:v>
                </c:pt>
                <c:pt idx="2">
                  <c:v>3.6819999986619223E-3</c:v>
                </c:pt>
                <c:pt idx="3">
                  <c:v>8.9068999986920971E-3</c:v>
                </c:pt>
                <c:pt idx="4">
                  <c:v>7.0543999972869642E-3</c:v>
                </c:pt>
                <c:pt idx="5">
                  <c:v>1.3034000003244728E-3</c:v>
                </c:pt>
                <c:pt idx="6">
                  <c:v>2.8944999976374675E-3</c:v>
                </c:pt>
                <c:pt idx="7">
                  <c:v>-8.7634000046818983E-3</c:v>
                </c:pt>
                <c:pt idx="8">
                  <c:v>-2.2213900003407616E-2</c:v>
                </c:pt>
                <c:pt idx="9">
                  <c:v>-3.4934000068460591E-3</c:v>
                </c:pt>
                <c:pt idx="10">
                  <c:v>-9.8580000485526398E-4</c:v>
                </c:pt>
                <c:pt idx="11">
                  <c:v>-5.7348999980604276E-3</c:v>
                </c:pt>
                <c:pt idx="12">
                  <c:v>-9.2380000569391996E-4</c:v>
                </c:pt>
                <c:pt idx="13">
                  <c:v>-1.026100006129127E-3</c:v>
                </c:pt>
                <c:pt idx="14">
                  <c:v>-4.1942999960156158E-3</c:v>
                </c:pt>
                <c:pt idx="15">
                  <c:v>-1.8966000061482191E-3</c:v>
                </c:pt>
                <c:pt idx="16">
                  <c:v>-1.698900006886106E-3</c:v>
                </c:pt>
                <c:pt idx="17">
                  <c:v>-6.7400000261841342E-4</c:v>
                </c:pt>
                <c:pt idx="18">
                  <c:v>-3.9468000031774864E-3</c:v>
                </c:pt>
                <c:pt idx="19">
                  <c:v>1.138100000389386E-3</c:v>
                </c:pt>
                <c:pt idx="20">
                  <c:v>-1.4400000509340316E-5</c:v>
                </c:pt>
                <c:pt idx="21">
                  <c:v>-1.7831450000812765E-2</c:v>
                </c:pt>
                <c:pt idx="23">
                  <c:v>-3.4060000325553119E-4</c:v>
                </c:pt>
                <c:pt idx="24">
                  <c:v>-1.8080649999319576E-2</c:v>
                </c:pt>
                <c:pt idx="27">
                  <c:v>-1.7955750001419801E-2</c:v>
                </c:pt>
                <c:pt idx="28">
                  <c:v>6.5670000185491517E-4</c:v>
                </c:pt>
                <c:pt idx="29">
                  <c:v>-2.1894450001127552E-2</c:v>
                </c:pt>
                <c:pt idx="30">
                  <c:v>1.2792999987141229E-3</c:v>
                </c:pt>
                <c:pt idx="36">
                  <c:v>6.353999997372739E-4</c:v>
                </c:pt>
                <c:pt idx="37">
                  <c:v>-1.6253750000032596E-2</c:v>
                </c:pt>
                <c:pt idx="38">
                  <c:v>9.5180000062100589E-4</c:v>
                </c:pt>
                <c:pt idx="42">
                  <c:v>1.1249000017414801E-3</c:v>
                </c:pt>
                <c:pt idx="43">
                  <c:v>1.542500001960434E-3</c:v>
                </c:pt>
                <c:pt idx="50">
                  <c:v>-1.1386149999452755E-2</c:v>
                </c:pt>
                <c:pt idx="51">
                  <c:v>-3.7737000020570122E-3</c:v>
                </c:pt>
                <c:pt idx="52">
                  <c:v>-7.175999999162741E-3</c:v>
                </c:pt>
                <c:pt idx="55">
                  <c:v>-3.1024999989313073E-3</c:v>
                </c:pt>
                <c:pt idx="56">
                  <c:v>-4.2577000058372505E-3</c:v>
                </c:pt>
                <c:pt idx="57">
                  <c:v>-1.4135450001049321E-2</c:v>
                </c:pt>
                <c:pt idx="58">
                  <c:v>-4.6206999977584928E-3</c:v>
                </c:pt>
                <c:pt idx="59">
                  <c:v>-1.4137750004010741E-2</c:v>
                </c:pt>
                <c:pt idx="61">
                  <c:v>-4.6230000007199124E-3</c:v>
                </c:pt>
                <c:pt idx="62">
                  <c:v>-5.3449000042746775E-3</c:v>
                </c:pt>
                <c:pt idx="65">
                  <c:v>-1.5363950005848892E-2</c:v>
                </c:pt>
                <c:pt idx="67">
                  <c:v>-8.9883000036934391E-3</c:v>
                </c:pt>
                <c:pt idx="68">
                  <c:v>-8.9883000036934391E-3</c:v>
                </c:pt>
                <c:pt idx="69">
                  <c:v>-1.3775849998637568E-2</c:v>
                </c:pt>
                <c:pt idx="70">
                  <c:v>-1.3075849994493183E-2</c:v>
                </c:pt>
                <c:pt idx="71">
                  <c:v>-8.0385000037495047E-3</c:v>
                </c:pt>
                <c:pt idx="72">
                  <c:v>-7.7385000040521845E-3</c:v>
                </c:pt>
                <c:pt idx="79">
                  <c:v>-1.2597200002346653E-2</c:v>
                </c:pt>
                <c:pt idx="95">
                  <c:v>-1.3775300001725554E-2</c:v>
                </c:pt>
                <c:pt idx="97">
                  <c:v>-1.173795000067912E-2</c:v>
                </c:pt>
                <c:pt idx="99">
                  <c:v>-1.1125500001071487E-2</c:v>
                </c:pt>
                <c:pt idx="101">
                  <c:v>-2.804900002956856E-3</c:v>
                </c:pt>
                <c:pt idx="102">
                  <c:v>-1.3686900005268399E-2</c:v>
                </c:pt>
                <c:pt idx="104">
                  <c:v>-1.248689999920316E-2</c:v>
                </c:pt>
                <c:pt idx="110">
                  <c:v>-8.7646500032860786E-3</c:v>
                </c:pt>
                <c:pt idx="115">
                  <c:v>-1.673550003033597E-3</c:v>
                </c:pt>
                <c:pt idx="116">
                  <c:v>-9.526050002023112E-3</c:v>
                </c:pt>
                <c:pt idx="117">
                  <c:v>-1.5892600000370294E-2</c:v>
                </c:pt>
                <c:pt idx="118">
                  <c:v>-2.9801499986206181E-3</c:v>
                </c:pt>
                <c:pt idx="119">
                  <c:v>-1.4869999999064021E-2</c:v>
                </c:pt>
                <c:pt idx="121">
                  <c:v>-1.5610700000252109E-2</c:v>
                </c:pt>
                <c:pt idx="132">
                  <c:v>-1.9668599998112768E-2</c:v>
                </c:pt>
                <c:pt idx="134">
                  <c:v>-1.9068599998718128E-2</c:v>
                </c:pt>
                <c:pt idx="136">
                  <c:v>3.3710499992594123E-3</c:v>
                </c:pt>
                <c:pt idx="138">
                  <c:v>4.3710500031011179E-3</c:v>
                </c:pt>
                <c:pt idx="140">
                  <c:v>-1.8821099998604041E-2</c:v>
                </c:pt>
                <c:pt idx="142">
                  <c:v>-1.792109999951208E-2</c:v>
                </c:pt>
                <c:pt idx="145">
                  <c:v>-1.9172500004060566E-2</c:v>
                </c:pt>
                <c:pt idx="147">
                  <c:v>-1.8572500004665926E-2</c:v>
                </c:pt>
                <c:pt idx="149">
                  <c:v>-1.8472500007192139E-2</c:v>
                </c:pt>
                <c:pt idx="153">
                  <c:v>2.7598500018939376E-3</c:v>
                </c:pt>
                <c:pt idx="155">
                  <c:v>3.4598499987623654E-3</c:v>
                </c:pt>
                <c:pt idx="157">
                  <c:v>6.1598500033142045E-3</c:v>
                </c:pt>
                <c:pt idx="169">
                  <c:v>5.1404499972704798E-3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8C6-4724-90E7-E03F72606C34}"/>
            </c:ext>
          </c:extLst>
        </c:ser>
        <c:ser>
          <c:idx val="3"/>
          <c:order val="2"/>
          <c:tx>
            <c:strRef>
              <c:f>'Active 2'!$J$20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2'!$D$21:$D$33</c:f>
                <c:numCache>
                  <c:formatCode>General</c:formatCode>
                  <c:ptCount val="1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</c:numCache>
              </c:numRef>
            </c:plus>
            <c:minus>
              <c:numRef>
                <c:f>'Active 2'!$D$21:$D$33</c:f>
                <c:numCache>
                  <c:formatCode>General</c:formatCode>
                  <c:ptCount val="1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2'!$F$21:$F$987</c:f>
              <c:numCache>
                <c:formatCode>General</c:formatCode>
                <c:ptCount val="967"/>
                <c:pt idx="0">
                  <c:v>-18047</c:v>
                </c:pt>
                <c:pt idx="1">
                  <c:v>-10671</c:v>
                </c:pt>
                <c:pt idx="2">
                  <c:v>-10020</c:v>
                </c:pt>
                <c:pt idx="3">
                  <c:v>-10009</c:v>
                </c:pt>
                <c:pt idx="4">
                  <c:v>-9984</c:v>
                </c:pt>
                <c:pt idx="5">
                  <c:v>-9874</c:v>
                </c:pt>
                <c:pt idx="6">
                  <c:v>-9645</c:v>
                </c:pt>
                <c:pt idx="7">
                  <c:v>-9526</c:v>
                </c:pt>
                <c:pt idx="8">
                  <c:v>-8721</c:v>
                </c:pt>
                <c:pt idx="9">
                  <c:v>-4226</c:v>
                </c:pt>
                <c:pt idx="10">
                  <c:v>-3062</c:v>
                </c:pt>
                <c:pt idx="11">
                  <c:v>-2911</c:v>
                </c:pt>
                <c:pt idx="12">
                  <c:v>-2882</c:v>
                </c:pt>
                <c:pt idx="13">
                  <c:v>-2879</c:v>
                </c:pt>
                <c:pt idx="14">
                  <c:v>-2877</c:v>
                </c:pt>
                <c:pt idx="15">
                  <c:v>-2874</c:v>
                </c:pt>
                <c:pt idx="16">
                  <c:v>-2871</c:v>
                </c:pt>
                <c:pt idx="17">
                  <c:v>-2860</c:v>
                </c:pt>
                <c:pt idx="18">
                  <c:v>-2852</c:v>
                </c:pt>
                <c:pt idx="19">
                  <c:v>-2441</c:v>
                </c:pt>
                <c:pt idx="20">
                  <c:v>-2416</c:v>
                </c:pt>
                <c:pt idx="21">
                  <c:v>-2415.5</c:v>
                </c:pt>
                <c:pt idx="22">
                  <c:v>-2407.5</c:v>
                </c:pt>
                <c:pt idx="23">
                  <c:v>-2034</c:v>
                </c:pt>
                <c:pt idx="24">
                  <c:v>-2003.5</c:v>
                </c:pt>
                <c:pt idx="25">
                  <c:v>-1998</c:v>
                </c:pt>
                <c:pt idx="26">
                  <c:v>-1995.5</c:v>
                </c:pt>
                <c:pt idx="27">
                  <c:v>-1992.5</c:v>
                </c:pt>
                <c:pt idx="28">
                  <c:v>-1987</c:v>
                </c:pt>
                <c:pt idx="29">
                  <c:v>-1985.5</c:v>
                </c:pt>
                <c:pt idx="30">
                  <c:v>-1973</c:v>
                </c:pt>
                <c:pt idx="31">
                  <c:v>-1754</c:v>
                </c:pt>
                <c:pt idx="32">
                  <c:v>-1753.5</c:v>
                </c:pt>
                <c:pt idx="33">
                  <c:v>-1536</c:v>
                </c:pt>
                <c:pt idx="34">
                  <c:v>-1533.5</c:v>
                </c:pt>
                <c:pt idx="35">
                  <c:v>-1346</c:v>
                </c:pt>
                <c:pt idx="36">
                  <c:v>-394</c:v>
                </c:pt>
                <c:pt idx="37">
                  <c:v>-212.5</c:v>
                </c:pt>
                <c:pt idx="38">
                  <c:v>-198</c:v>
                </c:pt>
                <c:pt idx="39">
                  <c:v>-159.5</c:v>
                </c:pt>
                <c:pt idx="40">
                  <c:v>0</c:v>
                </c:pt>
                <c:pt idx="41">
                  <c:v>0</c:v>
                </c:pt>
                <c:pt idx="42">
                  <c:v>11</c:v>
                </c:pt>
                <c:pt idx="43">
                  <c:v>75</c:v>
                </c:pt>
                <c:pt idx="44">
                  <c:v>284.5</c:v>
                </c:pt>
                <c:pt idx="45">
                  <c:v>430</c:v>
                </c:pt>
                <c:pt idx="46">
                  <c:v>433</c:v>
                </c:pt>
                <c:pt idx="47">
                  <c:v>877</c:v>
                </c:pt>
                <c:pt idx="48">
                  <c:v>888</c:v>
                </c:pt>
                <c:pt idx="49">
                  <c:v>1348.5</c:v>
                </c:pt>
                <c:pt idx="50">
                  <c:v>1351.5</c:v>
                </c:pt>
                <c:pt idx="51">
                  <c:v>1357</c:v>
                </c:pt>
                <c:pt idx="52">
                  <c:v>1360</c:v>
                </c:pt>
                <c:pt idx="53">
                  <c:v>1360</c:v>
                </c:pt>
                <c:pt idx="54">
                  <c:v>1525</c:v>
                </c:pt>
                <c:pt idx="55">
                  <c:v>1525</c:v>
                </c:pt>
                <c:pt idx="56">
                  <c:v>1597</c:v>
                </c:pt>
                <c:pt idx="57">
                  <c:v>2024.5</c:v>
                </c:pt>
                <c:pt idx="58">
                  <c:v>2027</c:v>
                </c:pt>
                <c:pt idx="59">
                  <c:v>2027.5</c:v>
                </c:pt>
                <c:pt idx="60">
                  <c:v>2030</c:v>
                </c:pt>
                <c:pt idx="61">
                  <c:v>2030</c:v>
                </c:pt>
                <c:pt idx="62">
                  <c:v>2189</c:v>
                </c:pt>
                <c:pt idx="63">
                  <c:v>2189</c:v>
                </c:pt>
                <c:pt idx="64">
                  <c:v>2259</c:v>
                </c:pt>
                <c:pt idx="65">
                  <c:v>2409.5</c:v>
                </c:pt>
                <c:pt idx="66">
                  <c:v>2409.5</c:v>
                </c:pt>
                <c:pt idx="67">
                  <c:v>2463</c:v>
                </c:pt>
                <c:pt idx="68">
                  <c:v>2463</c:v>
                </c:pt>
                <c:pt idx="69">
                  <c:v>2468.5</c:v>
                </c:pt>
                <c:pt idx="70">
                  <c:v>2468.5</c:v>
                </c:pt>
                <c:pt idx="71">
                  <c:v>2485</c:v>
                </c:pt>
                <c:pt idx="72">
                  <c:v>2485</c:v>
                </c:pt>
                <c:pt idx="73">
                  <c:v>2656</c:v>
                </c:pt>
                <c:pt idx="74">
                  <c:v>2656</c:v>
                </c:pt>
                <c:pt idx="75">
                  <c:v>2661.5</c:v>
                </c:pt>
                <c:pt idx="76">
                  <c:v>2664.5</c:v>
                </c:pt>
                <c:pt idx="77">
                  <c:v>2678</c:v>
                </c:pt>
                <c:pt idx="78">
                  <c:v>2686.5</c:v>
                </c:pt>
                <c:pt idx="79">
                  <c:v>2692</c:v>
                </c:pt>
                <c:pt idx="80">
                  <c:v>2840.5</c:v>
                </c:pt>
                <c:pt idx="81">
                  <c:v>2840.5</c:v>
                </c:pt>
                <c:pt idx="82">
                  <c:v>2871</c:v>
                </c:pt>
                <c:pt idx="83">
                  <c:v>2871</c:v>
                </c:pt>
                <c:pt idx="84">
                  <c:v>2912.5</c:v>
                </c:pt>
                <c:pt idx="85">
                  <c:v>2912.5</c:v>
                </c:pt>
                <c:pt idx="86">
                  <c:v>2932</c:v>
                </c:pt>
                <c:pt idx="87">
                  <c:v>2943</c:v>
                </c:pt>
                <c:pt idx="88">
                  <c:v>3127.5</c:v>
                </c:pt>
                <c:pt idx="89">
                  <c:v>3141.5</c:v>
                </c:pt>
                <c:pt idx="90">
                  <c:v>3141.5</c:v>
                </c:pt>
                <c:pt idx="91">
                  <c:v>3147</c:v>
                </c:pt>
                <c:pt idx="92">
                  <c:v>3147</c:v>
                </c:pt>
                <c:pt idx="93">
                  <c:v>3376</c:v>
                </c:pt>
                <c:pt idx="94">
                  <c:v>3533</c:v>
                </c:pt>
                <c:pt idx="95">
                  <c:v>3533</c:v>
                </c:pt>
                <c:pt idx="96">
                  <c:v>3549.5</c:v>
                </c:pt>
                <c:pt idx="97">
                  <c:v>3549.5</c:v>
                </c:pt>
                <c:pt idx="98">
                  <c:v>3555</c:v>
                </c:pt>
                <c:pt idx="99">
                  <c:v>3555</c:v>
                </c:pt>
                <c:pt idx="100">
                  <c:v>3751</c:v>
                </c:pt>
                <c:pt idx="101">
                  <c:v>3789</c:v>
                </c:pt>
                <c:pt idx="102">
                  <c:v>3809</c:v>
                </c:pt>
                <c:pt idx="103">
                  <c:v>3809</c:v>
                </c:pt>
                <c:pt idx="104">
                  <c:v>3809</c:v>
                </c:pt>
                <c:pt idx="105">
                  <c:v>3982.5</c:v>
                </c:pt>
                <c:pt idx="106">
                  <c:v>4029.5</c:v>
                </c:pt>
                <c:pt idx="107">
                  <c:v>4035</c:v>
                </c:pt>
                <c:pt idx="108">
                  <c:v>4216</c:v>
                </c:pt>
                <c:pt idx="109">
                  <c:v>4219</c:v>
                </c:pt>
                <c:pt idx="110">
                  <c:v>4236.5</c:v>
                </c:pt>
                <c:pt idx="111">
                  <c:v>4236.5</c:v>
                </c:pt>
                <c:pt idx="112">
                  <c:v>4269.5</c:v>
                </c:pt>
                <c:pt idx="113">
                  <c:v>4432</c:v>
                </c:pt>
                <c:pt idx="114">
                  <c:v>4432</c:v>
                </c:pt>
                <c:pt idx="115">
                  <c:v>4465.5</c:v>
                </c:pt>
                <c:pt idx="116">
                  <c:v>4490.5</c:v>
                </c:pt>
                <c:pt idx="117">
                  <c:v>4686</c:v>
                </c:pt>
                <c:pt idx="118">
                  <c:v>4691.5</c:v>
                </c:pt>
                <c:pt idx="119">
                  <c:v>4700</c:v>
                </c:pt>
                <c:pt idx="120">
                  <c:v>4915</c:v>
                </c:pt>
                <c:pt idx="121">
                  <c:v>4927</c:v>
                </c:pt>
                <c:pt idx="122">
                  <c:v>5063.5</c:v>
                </c:pt>
                <c:pt idx="123">
                  <c:v>5119</c:v>
                </c:pt>
                <c:pt idx="124">
                  <c:v>5127</c:v>
                </c:pt>
                <c:pt idx="125">
                  <c:v>5155</c:v>
                </c:pt>
                <c:pt idx="126">
                  <c:v>5155</c:v>
                </c:pt>
                <c:pt idx="127">
                  <c:v>5359</c:v>
                </c:pt>
                <c:pt idx="128">
                  <c:v>5409</c:v>
                </c:pt>
                <c:pt idx="129">
                  <c:v>5557.5</c:v>
                </c:pt>
                <c:pt idx="130">
                  <c:v>5599</c:v>
                </c:pt>
                <c:pt idx="131">
                  <c:v>5817</c:v>
                </c:pt>
                <c:pt idx="132">
                  <c:v>6046</c:v>
                </c:pt>
                <c:pt idx="133">
                  <c:v>6046</c:v>
                </c:pt>
                <c:pt idx="134">
                  <c:v>6046</c:v>
                </c:pt>
                <c:pt idx="135">
                  <c:v>6046</c:v>
                </c:pt>
                <c:pt idx="136">
                  <c:v>6059.5</c:v>
                </c:pt>
                <c:pt idx="137">
                  <c:v>6059.5</c:v>
                </c:pt>
                <c:pt idx="138">
                  <c:v>6059.5</c:v>
                </c:pt>
                <c:pt idx="139">
                  <c:v>6059.5</c:v>
                </c:pt>
                <c:pt idx="140">
                  <c:v>6071</c:v>
                </c:pt>
                <c:pt idx="141">
                  <c:v>6071</c:v>
                </c:pt>
                <c:pt idx="142">
                  <c:v>6071</c:v>
                </c:pt>
                <c:pt idx="143">
                  <c:v>6071</c:v>
                </c:pt>
                <c:pt idx="144">
                  <c:v>6218.5</c:v>
                </c:pt>
                <c:pt idx="145">
                  <c:v>6225</c:v>
                </c:pt>
                <c:pt idx="146">
                  <c:v>6225</c:v>
                </c:pt>
                <c:pt idx="147">
                  <c:v>6225</c:v>
                </c:pt>
                <c:pt idx="148">
                  <c:v>6225</c:v>
                </c:pt>
                <c:pt idx="149">
                  <c:v>6225</c:v>
                </c:pt>
                <c:pt idx="150">
                  <c:v>6225</c:v>
                </c:pt>
                <c:pt idx="151">
                  <c:v>6230.5</c:v>
                </c:pt>
                <c:pt idx="152">
                  <c:v>6272</c:v>
                </c:pt>
                <c:pt idx="153">
                  <c:v>6291.5</c:v>
                </c:pt>
                <c:pt idx="154">
                  <c:v>6291.5</c:v>
                </c:pt>
                <c:pt idx="155">
                  <c:v>6291.5</c:v>
                </c:pt>
                <c:pt idx="156">
                  <c:v>6291.5</c:v>
                </c:pt>
                <c:pt idx="157">
                  <c:v>6291.5</c:v>
                </c:pt>
                <c:pt idx="158">
                  <c:v>6291.5</c:v>
                </c:pt>
                <c:pt idx="159">
                  <c:v>6437.5</c:v>
                </c:pt>
                <c:pt idx="160">
                  <c:v>6437.5</c:v>
                </c:pt>
                <c:pt idx="161">
                  <c:v>6437.5</c:v>
                </c:pt>
                <c:pt idx="162">
                  <c:v>6440</c:v>
                </c:pt>
                <c:pt idx="163">
                  <c:v>6440</c:v>
                </c:pt>
                <c:pt idx="164">
                  <c:v>6453</c:v>
                </c:pt>
                <c:pt idx="165">
                  <c:v>6648.5</c:v>
                </c:pt>
                <c:pt idx="166">
                  <c:v>6665</c:v>
                </c:pt>
                <c:pt idx="167">
                  <c:v>6710.5</c:v>
                </c:pt>
                <c:pt idx="168">
                  <c:v>6920</c:v>
                </c:pt>
                <c:pt idx="169">
                  <c:v>6925.5</c:v>
                </c:pt>
                <c:pt idx="170">
                  <c:v>6925.5</c:v>
                </c:pt>
                <c:pt idx="171">
                  <c:v>6942</c:v>
                </c:pt>
                <c:pt idx="172">
                  <c:v>7090</c:v>
                </c:pt>
                <c:pt idx="173">
                  <c:v>7107.5</c:v>
                </c:pt>
                <c:pt idx="174">
                  <c:v>7121.5</c:v>
                </c:pt>
                <c:pt idx="175">
                  <c:v>7380.5</c:v>
                </c:pt>
                <c:pt idx="176">
                  <c:v>7651.5</c:v>
                </c:pt>
                <c:pt idx="177">
                  <c:v>7651.5</c:v>
                </c:pt>
                <c:pt idx="178">
                  <c:v>7780.5</c:v>
                </c:pt>
                <c:pt idx="179">
                  <c:v>8015</c:v>
                </c:pt>
                <c:pt idx="180">
                  <c:v>8276.5</c:v>
                </c:pt>
                <c:pt idx="181">
                  <c:v>8453.5</c:v>
                </c:pt>
                <c:pt idx="182">
                  <c:v>8464</c:v>
                </c:pt>
              </c:numCache>
            </c:numRef>
          </c:xVal>
          <c:yVal>
            <c:numRef>
              <c:f>'Active 2'!$J$21:$J$987</c:f>
              <c:numCache>
                <c:formatCode>General</c:formatCode>
                <c:ptCount val="967"/>
                <c:pt idx="22">
                  <c:v>-2.040425000450341E-2</c:v>
                </c:pt>
                <c:pt idx="25">
                  <c:v>3.3180000173160806E-4</c:v>
                </c:pt>
                <c:pt idx="26">
                  <c:v>-1.8053450003208127E-2</c:v>
                </c:pt>
                <c:pt idx="31">
                  <c:v>5.1139999413862824E-4</c:v>
                </c:pt>
                <c:pt idx="32">
                  <c:v>-2.1105649997480214E-2</c:v>
                </c:pt>
                <c:pt idx="33">
                  <c:v>-5.2240000513847917E-4</c:v>
                </c:pt>
                <c:pt idx="34">
                  <c:v>-2.3007650001090951E-2</c:v>
                </c:pt>
                <c:pt idx="35">
                  <c:v>2.9859999631298706E-4</c:v>
                </c:pt>
                <c:pt idx="39">
                  <c:v>-1.8661050002265256E-2</c:v>
                </c:pt>
                <c:pt idx="40">
                  <c:v>-2.0000000004074536E-3</c:v>
                </c:pt>
                <c:pt idx="44">
                  <c:v>-2.0901450006931555E-2</c:v>
                </c:pt>
                <c:pt idx="45">
                  <c:v>-1.6629999954602681E-3</c:v>
                </c:pt>
                <c:pt idx="46">
                  <c:v>2.0346999954199418E-3</c:v>
                </c:pt>
                <c:pt idx="47">
                  <c:v>-3.7057000008644536E-3</c:v>
                </c:pt>
                <c:pt idx="48">
                  <c:v>6.5192000038223341E-3</c:v>
                </c:pt>
                <c:pt idx="49">
                  <c:v>-5.8838499971898273E-3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8C6-4724-90E7-E03F72606C34}"/>
            </c:ext>
          </c:extLst>
        </c:ser>
        <c:ser>
          <c:idx val="4"/>
          <c:order val="3"/>
          <c:tx>
            <c:strRef>
              <c:f>'Active 2'!$K$20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3">
                    <c:v>0</c:v>
                  </c:pt>
                  <c:pt idx="24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1.1100000000000001E-3</c:v>
                  </c:pt>
                  <c:pt idx="54">
                    <c:v>9.3999999999999997E-4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1E-3</c:v>
                  </c:pt>
                  <c:pt idx="61">
                    <c:v>0</c:v>
                  </c:pt>
                  <c:pt idx="62">
                    <c:v>0</c:v>
                  </c:pt>
                </c:numCache>
              </c:numRef>
            </c:plus>
            <c:minus>
              <c:numRef>
                <c:f>'Active 2'!$D$21:$D$83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3">
                    <c:v>0</c:v>
                  </c:pt>
                  <c:pt idx="24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1.1100000000000001E-3</c:v>
                  </c:pt>
                  <c:pt idx="54">
                    <c:v>9.3999999999999997E-4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1E-3</c:v>
                  </c:pt>
                  <c:pt idx="61">
                    <c:v>0</c:v>
                  </c:pt>
                  <c:pt idx="6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2'!$F$21:$F$987</c:f>
              <c:numCache>
                <c:formatCode>General</c:formatCode>
                <c:ptCount val="967"/>
                <c:pt idx="0">
                  <c:v>-18047</c:v>
                </c:pt>
                <c:pt idx="1">
                  <c:v>-10671</c:v>
                </c:pt>
                <c:pt idx="2">
                  <c:v>-10020</c:v>
                </c:pt>
                <c:pt idx="3">
                  <c:v>-10009</c:v>
                </c:pt>
                <c:pt idx="4">
                  <c:v>-9984</c:v>
                </c:pt>
                <c:pt idx="5">
                  <c:v>-9874</c:v>
                </c:pt>
                <c:pt idx="6">
                  <c:v>-9645</c:v>
                </c:pt>
                <c:pt idx="7">
                  <c:v>-9526</c:v>
                </c:pt>
                <c:pt idx="8">
                  <c:v>-8721</c:v>
                </c:pt>
                <c:pt idx="9">
                  <c:v>-4226</c:v>
                </c:pt>
                <c:pt idx="10">
                  <c:v>-3062</c:v>
                </c:pt>
                <c:pt idx="11">
                  <c:v>-2911</c:v>
                </c:pt>
                <c:pt idx="12">
                  <c:v>-2882</c:v>
                </c:pt>
                <c:pt idx="13">
                  <c:v>-2879</c:v>
                </c:pt>
                <c:pt idx="14">
                  <c:v>-2877</c:v>
                </c:pt>
                <c:pt idx="15">
                  <c:v>-2874</c:v>
                </c:pt>
                <c:pt idx="16">
                  <c:v>-2871</c:v>
                </c:pt>
                <c:pt idx="17">
                  <c:v>-2860</c:v>
                </c:pt>
                <c:pt idx="18">
                  <c:v>-2852</c:v>
                </c:pt>
                <c:pt idx="19">
                  <c:v>-2441</c:v>
                </c:pt>
                <c:pt idx="20">
                  <c:v>-2416</c:v>
                </c:pt>
                <c:pt idx="21">
                  <c:v>-2415.5</c:v>
                </c:pt>
                <c:pt idx="22">
                  <c:v>-2407.5</c:v>
                </c:pt>
                <c:pt idx="23">
                  <c:v>-2034</c:v>
                </c:pt>
                <c:pt idx="24">
                  <c:v>-2003.5</c:v>
                </c:pt>
                <c:pt idx="25">
                  <c:v>-1998</c:v>
                </c:pt>
                <c:pt idx="26">
                  <c:v>-1995.5</c:v>
                </c:pt>
                <c:pt idx="27">
                  <c:v>-1992.5</c:v>
                </c:pt>
                <c:pt idx="28">
                  <c:v>-1987</c:v>
                </c:pt>
                <c:pt idx="29">
                  <c:v>-1985.5</c:v>
                </c:pt>
                <c:pt idx="30">
                  <c:v>-1973</c:v>
                </c:pt>
                <c:pt idx="31">
                  <c:v>-1754</c:v>
                </c:pt>
                <c:pt idx="32">
                  <c:v>-1753.5</c:v>
                </c:pt>
                <c:pt idx="33">
                  <c:v>-1536</c:v>
                </c:pt>
                <c:pt idx="34">
                  <c:v>-1533.5</c:v>
                </c:pt>
                <c:pt idx="35">
                  <c:v>-1346</c:v>
                </c:pt>
                <c:pt idx="36">
                  <c:v>-394</c:v>
                </c:pt>
                <c:pt idx="37">
                  <c:v>-212.5</c:v>
                </c:pt>
                <c:pt idx="38">
                  <c:v>-198</c:v>
                </c:pt>
                <c:pt idx="39">
                  <c:v>-159.5</c:v>
                </c:pt>
                <c:pt idx="40">
                  <c:v>0</c:v>
                </c:pt>
                <c:pt idx="41">
                  <c:v>0</c:v>
                </c:pt>
                <c:pt idx="42">
                  <c:v>11</c:v>
                </c:pt>
                <c:pt idx="43">
                  <c:v>75</c:v>
                </c:pt>
                <c:pt idx="44">
                  <c:v>284.5</c:v>
                </c:pt>
                <c:pt idx="45">
                  <c:v>430</c:v>
                </c:pt>
                <c:pt idx="46">
                  <c:v>433</c:v>
                </c:pt>
                <c:pt idx="47">
                  <c:v>877</c:v>
                </c:pt>
                <c:pt idx="48">
                  <c:v>888</c:v>
                </c:pt>
                <c:pt idx="49">
                  <c:v>1348.5</c:v>
                </c:pt>
                <c:pt idx="50">
                  <c:v>1351.5</c:v>
                </c:pt>
                <c:pt idx="51">
                  <c:v>1357</c:v>
                </c:pt>
                <c:pt idx="52">
                  <c:v>1360</c:v>
                </c:pt>
                <c:pt idx="53">
                  <c:v>1360</c:v>
                </c:pt>
                <c:pt idx="54">
                  <c:v>1525</c:v>
                </c:pt>
                <c:pt idx="55">
                  <c:v>1525</c:v>
                </c:pt>
                <c:pt idx="56">
                  <c:v>1597</c:v>
                </c:pt>
                <c:pt idx="57">
                  <c:v>2024.5</c:v>
                </c:pt>
                <c:pt idx="58">
                  <c:v>2027</c:v>
                </c:pt>
                <c:pt idx="59">
                  <c:v>2027.5</c:v>
                </c:pt>
                <c:pt idx="60">
                  <c:v>2030</c:v>
                </c:pt>
                <c:pt idx="61">
                  <c:v>2030</c:v>
                </c:pt>
                <c:pt idx="62">
                  <c:v>2189</c:v>
                </c:pt>
                <c:pt idx="63">
                  <c:v>2189</c:v>
                </c:pt>
                <c:pt idx="64">
                  <c:v>2259</c:v>
                </c:pt>
                <c:pt idx="65">
                  <c:v>2409.5</c:v>
                </c:pt>
                <c:pt idx="66">
                  <c:v>2409.5</c:v>
                </c:pt>
                <c:pt idx="67">
                  <c:v>2463</c:v>
                </c:pt>
                <c:pt idx="68">
                  <c:v>2463</c:v>
                </c:pt>
                <c:pt idx="69">
                  <c:v>2468.5</c:v>
                </c:pt>
                <c:pt idx="70">
                  <c:v>2468.5</c:v>
                </c:pt>
                <c:pt idx="71">
                  <c:v>2485</c:v>
                </c:pt>
                <c:pt idx="72">
                  <c:v>2485</c:v>
                </c:pt>
                <c:pt idx="73">
                  <c:v>2656</c:v>
                </c:pt>
                <c:pt idx="74">
                  <c:v>2656</c:v>
                </c:pt>
                <c:pt idx="75">
                  <c:v>2661.5</c:v>
                </c:pt>
                <c:pt idx="76">
                  <c:v>2664.5</c:v>
                </c:pt>
                <c:pt idx="77">
                  <c:v>2678</c:v>
                </c:pt>
                <c:pt idx="78">
                  <c:v>2686.5</c:v>
                </c:pt>
                <c:pt idx="79">
                  <c:v>2692</c:v>
                </c:pt>
                <c:pt idx="80">
                  <c:v>2840.5</c:v>
                </c:pt>
                <c:pt idx="81">
                  <c:v>2840.5</c:v>
                </c:pt>
                <c:pt idx="82">
                  <c:v>2871</c:v>
                </c:pt>
                <c:pt idx="83">
                  <c:v>2871</c:v>
                </c:pt>
                <c:pt idx="84">
                  <c:v>2912.5</c:v>
                </c:pt>
                <c:pt idx="85">
                  <c:v>2912.5</c:v>
                </c:pt>
                <c:pt idx="86">
                  <c:v>2932</c:v>
                </c:pt>
                <c:pt idx="87">
                  <c:v>2943</c:v>
                </c:pt>
                <c:pt idx="88">
                  <c:v>3127.5</c:v>
                </c:pt>
                <c:pt idx="89">
                  <c:v>3141.5</c:v>
                </c:pt>
                <c:pt idx="90">
                  <c:v>3141.5</c:v>
                </c:pt>
                <c:pt idx="91">
                  <c:v>3147</c:v>
                </c:pt>
                <c:pt idx="92">
                  <c:v>3147</c:v>
                </c:pt>
                <c:pt idx="93">
                  <c:v>3376</c:v>
                </c:pt>
                <c:pt idx="94">
                  <c:v>3533</c:v>
                </c:pt>
                <c:pt idx="95">
                  <c:v>3533</c:v>
                </c:pt>
                <c:pt idx="96">
                  <c:v>3549.5</c:v>
                </c:pt>
                <c:pt idx="97">
                  <c:v>3549.5</c:v>
                </c:pt>
                <c:pt idx="98">
                  <c:v>3555</c:v>
                </c:pt>
                <c:pt idx="99">
                  <c:v>3555</c:v>
                </c:pt>
                <c:pt idx="100">
                  <c:v>3751</c:v>
                </c:pt>
                <c:pt idx="101">
                  <c:v>3789</c:v>
                </c:pt>
                <c:pt idx="102">
                  <c:v>3809</c:v>
                </c:pt>
                <c:pt idx="103">
                  <c:v>3809</c:v>
                </c:pt>
                <c:pt idx="104">
                  <c:v>3809</c:v>
                </c:pt>
                <c:pt idx="105">
                  <c:v>3982.5</c:v>
                </c:pt>
                <c:pt idx="106">
                  <c:v>4029.5</c:v>
                </c:pt>
                <c:pt idx="107">
                  <c:v>4035</c:v>
                </c:pt>
                <c:pt idx="108">
                  <c:v>4216</c:v>
                </c:pt>
                <c:pt idx="109">
                  <c:v>4219</c:v>
                </c:pt>
                <c:pt idx="110">
                  <c:v>4236.5</c:v>
                </c:pt>
                <c:pt idx="111">
                  <c:v>4236.5</c:v>
                </c:pt>
                <c:pt idx="112">
                  <c:v>4269.5</c:v>
                </c:pt>
                <c:pt idx="113">
                  <c:v>4432</c:v>
                </c:pt>
                <c:pt idx="114">
                  <c:v>4432</c:v>
                </c:pt>
                <c:pt idx="115">
                  <c:v>4465.5</c:v>
                </c:pt>
                <c:pt idx="116">
                  <c:v>4490.5</c:v>
                </c:pt>
                <c:pt idx="117">
                  <c:v>4686</c:v>
                </c:pt>
                <c:pt idx="118">
                  <c:v>4691.5</c:v>
                </c:pt>
                <c:pt idx="119">
                  <c:v>4700</c:v>
                </c:pt>
                <c:pt idx="120">
                  <c:v>4915</c:v>
                </c:pt>
                <c:pt idx="121">
                  <c:v>4927</c:v>
                </c:pt>
                <c:pt idx="122">
                  <c:v>5063.5</c:v>
                </c:pt>
                <c:pt idx="123">
                  <c:v>5119</c:v>
                </c:pt>
                <c:pt idx="124">
                  <c:v>5127</c:v>
                </c:pt>
                <c:pt idx="125">
                  <c:v>5155</c:v>
                </c:pt>
                <c:pt idx="126">
                  <c:v>5155</c:v>
                </c:pt>
                <c:pt idx="127">
                  <c:v>5359</c:v>
                </c:pt>
                <c:pt idx="128">
                  <c:v>5409</c:v>
                </c:pt>
                <c:pt idx="129">
                  <c:v>5557.5</c:v>
                </c:pt>
                <c:pt idx="130">
                  <c:v>5599</c:v>
                </c:pt>
                <c:pt idx="131">
                  <c:v>5817</c:v>
                </c:pt>
                <c:pt idx="132">
                  <c:v>6046</c:v>
                </c:pt>
                <c:pt idx="133">
                  <c:v>6046</c:v>
                </c:pt>
                <c:pt idx="134">
                  <c:v>6046</c:v>
                </c:pt>
                <c:pt idx="135">
                  <c:v>6046</c:v>
                </c:pt>
                <c:pt idx="136">
                  <c:v>6059.5</c:v>
                </c:pt>
                <c:pt idx="137">
                  <c:v>6059.5</c:v>
                </c:pt>
                <c:pt idx="138">
                  <c:v>6059.5</c:v>
                </c:pt>
                <c:pt idx="139">
                  <c:v>6059.5</c:v>
                </c:pt>
                <c:pt idx="140">
                  <c:v>6071</c:v>
                </c:pt>
                <c:pt idx="141">
                  <c:v>6071</c:v>
                </c:pt>
                <c:pt idx="142">
                  <c:v>6071</c:v>
                </c:pt>
                <c:pt idx="143">
                  <c:v>6071</c:v>
                </c:pt>
                <c:pt idx="144">
                  <c:v>6218.5</c:v>
                </c:pt>
                <c:pt idx="145">
                  <c:v>6225</c:v>
                </c:pt>
                <c:pt idx="146">
                  <c:v>6225</c:v>
                </c:pt>
                <c:pt idx="147">
                  <c:v>6225</c:v>
                </c:pt>
                <c:pt idx="148">
                  <c:v>6225</c:v>
                </c:pt>
                <c:pt idx="149">
                  <c:v>6225</c:v>
                </c:pt>
                <c:pt idx="150">
                  <c:v>6225</c:v>
                </c:pt>
                <c:pt idx="151">
                  <c:v>6230.5</c:v>
                </c:pt>
                <c:pt idx="152">
                  <c:v>6272</c:v>
                </c:pt>
                <c:pt idx="153">
                  <c:v>6291.5</c:v>
                </c:pt>
                <c:pt idx="154">
                  <c:v>6291.5</c:v>
                </c:pt>
                <c:pt idx="155">
                  <c:v>6291.5</c:v>
                </c:pt>
                <c:pt idx="156">
                  <c:v>6291.5</c:v>
                </c:pt>
                <c:pt idx="157">
                  <c:v>6291.5</c:v>
                </c:pt>
                <c:pt idx="158">
                  <c:v>6291.5</c:v>
                </c:pt>
                <c:pt idx="159">
                  <c:v>6437.5</c:v>
                </c:pt>
                <c:pt idx="160">
                  <c:v>6437.5</c:v>
                </c:pt>
                <c:pt idx="161">
                  <c:v>6437.5</c:v>
                </c:pt>
                <c:pt idx="162">
                  <c:v>6440</c:v>
                </c:pt>
                <c:pt idx="163">
                  <c:v>6440</c:v>
                </c:pt>
                <c:pt idx="164">
                  <c:v>6453</c:v>
                </c:pt>
                <c:pt idx="165">
                  <c:v>6648.5</c:v>
                </c:pt>
                <c:pt idx="166">
                  <c:v>6665</c:v>
                </c:pt>
                <c:pt idx="167">
                  <c:v>6710.5</c:v>
                </c:pt>
                <c:pt idx="168">
                  <c:v>6920</c:v>
                </c:pt>
                <c:pt idx="169">
                  <c:v>6925.5</c:v>
                </c:pt>
                <c:pt idx="170">
                  <c:v>6925.5</c:v>
                </c:pt>
                <c:pt idx="171">
                  <c:v>6942</c:v>
                </c:pt>
                <c:pt idx="172">
                  <c:v>7090</c:v>
                </c:pt>
                <c:pt idx="173">
                  <c:v>7107.5</c:v>
                </c:pt>
                <c:pt idx="174">
                  <c:v>7121.5</c:v>
                </c:pt>
                <c:pt idx="175">
                  <c:v>7380.5</c:v>
                </c:pt>
                <c:pt idx="176">
                  <c:v>7651.5</c:v>
                </c:pt>
                <c:pt idx="177">
                  <c:v>7651.5</c:v>
                </c:pt>
                <c:pt idx="178">
                  <c:v>7780.5</c:v>
                </c:pt>
                <c:pt idx="179">
                  <c:v>8015</c:v>
                </c:pt>
                <c:pt idx="180">
                  <c:v>8276.5</c:v>
                </c:pt>
                <c:pt idx="181">
                  <c:v>8453.5</c:v>
                </c:pt>
                <c:pt idx="182">
                  <c:v>8464</c:v>
                </c:pt>
              </c:numCache>
            </c:numRef>
          </c:xVal>
          <c:yVal>
            <c:numRef>
              <c:f>'Active 2'!$K$21:$K$987</c:f>
              <c:numCache>
                <c:formatCode>General</c:formatCode>
                <c:ptCount val="967"/>
                <c:pt idx="53">
                  <c:v>-7.1660000030533411E-3</c:v>
                </c:pt>
                <c:pt idx="54">
                  <c:v>-3.1424999979208224E-3</c:v>
                </c:pt>
                <c:pt idx="60">
                  <c:v>-5.822999999509193E-3</c:v>
                </c:pt>
                <c:pt idx="63">
                  <c:v>-5.3049000052851625E-3</c:v>
                </c:pt>
                <c:pt idx="64">
                  <c:v>-8.1319000018993393E-3</c:v>
                </c:pt>
                <c:pt idx="66">
                  <c:v>-1.5343949999078177E-2</c:v>
                </c:pt>
                <c:pt idx="73">
                  <c:v>-4.1696000043884851E-3</c:v>
                </c:pt>
                <c:pt idx="74">
                  <c:v>-4.1696000043884851E-3</c:v>
                </c:pt>
                <c:pt idx="75">
                  <c:v>-1.085715000226628E-2</c:v>
                </c:pt>
                <c:pt idx="76">
                  <c:v>-1.4594500025850721E-3</c:v>
                </c:pt>
                <c:pt idx="77">
                  <c:v>-9.9198000025353394E-3</c:v>
                </c:pt>
                <c:pt idx="78">
                  <c:v>-1.1609649998717941E-2</c:v>
                </c:pt>
                <c:pt idx="80">
                  <c:v>-1.9961050005804282E-2</c:v>
                </c:pt>
                <c:pt idx="81">
                  <c:v>-1.276105000579264E-2</c:v>
                </c:pt>
                <c:pt idx="82">
                  <c:v>-6.9011000014143065E-3</c:v>
                </c:pt>
                <c:pt idx="83">
                  <c:v>-5.8011000000988133E-3</c:v>
                </c:pt>
                <c:pt idx="84">
                  <c:v>-1.231625000218628E-2</c:v>
                </c:pt>
                <c:pt idx="85">
                  <c:v>-1.0116249999555293E-2</c:v>
                </c:pt>
                <c:pt idx="86">
                  <c:v>-1.4481199999863748E-2</c:v>
                </c:pt>
                <c:pt idx="87">
                  <c:v>-8.2563000032678246E-3</c:v>
                </c:pt>
                <c:pt idx="88">
                  <c:v>-9.1477500027394854E-3</c:v>
                </c:pt>
                <c:pt idx="89">
                  <c:v>-7.2251500023412518E-3</c:v>
                </c:pt>
                <c:pt idx="90">
                  <c:v>-6.2251499984995462E-3</c:v>
                </c:pt>
                <c:pt idx="91">
                  <c:v>-1.0412700001324993E-2</c:v>
                </c:pt>
                <c:pt idx="92">
                  <c:v>-9.8126999946543947E-3</c:v>
                </c:pt>
                <c:pt idx="93">
                  <c:v>-8.1215999962296337E-3</c:v>
                </c:pt>
                <c:pt idx="94">
                  <c:v>-1.9675300005474128E-2</c:v>
                </c:pt>
                <c:pt idx="96">
                  <c:v>-1.6537949995836243E-2</c:v>
                </c:pt>
                <c:pt idx="98">
                  <c:v>-1.5325500004109927E-2</c:v>
                </c:pt>
                <c:pt idx="100">
                  <c:v>-1.6109100004541688E-2</c:v>
                </c:pt>
                <c:pt idx="103">
                  <c:v>-1.3086900005873758E-2</c:v>
                </c:pt>
                <c:pt idx="105">
                  <c:v>-6.3032500038389117E-3</c:v>
                </c:pt>
                <c:pt idx="106">
                  <c:v>-7.6059499988332391E-3</c:v>
                </c:pt>
                <c:pt idx="107">
                  <c:v>-1.4093500001763459E-2</c:v>
                </c:pt>
                <c:pt idx="108">
                  <c:v>-1.4065600000321865E-2</c:v>
                </c:pt>
                <c:pt idx="109">
                  <c:v>-1.4667900002677925E-2</c:v>
                </c:pt>
                <c:pt idx="111">
                  <c:v>-7.764649999444373E-3</c:v>
                </c:pt>
                <c:pt idx="112">
                  <c:v>-5.1899500031140633E-3</c:v>
                </c:pt>
                <c:pt idx="113">
                  <c:v>-1.4431200004764833E-2</c:v>
                </c:pt>
                <c:pt idx="114">
                  <c:v>-1.4431200004764833E-2</c:v>
                </c:pt>
                <c:pt idx="120">
                  <c:v>-1.6701500004273839E-2</c:v>
                </c:pt>
                <c:pt idx="122">
                  <c:v>5.6346499986830167E-3</c:v>
                </c:pt>
                <c:pt idx="123">
                  <c:v>-1.7157899994344916E-2</c:v>
                </c:pt>
                <c:pt idx="124">
                  <c:v>-1.6630700003588572E-2</c:v>
                </c:pt>
                <c:pt idx="125">
                  <c:v>-1.658550000138348E-2</c:v>
                </c:pt>
                <c:pt idx="126">
                  <c:v>-1.658550000138348E-2</c:v>
                </c:pt>
                <c:pt idx="127">
                  <c:v>-1.5641899997717701E-2</c:v>
                </c:pt>
                <c:pt idx="128">
                  <c:v>-2.0646900004066993E-2</c:v>
                </c:pt>
                <c:pt idx="129">
                  <c:v>-1.1807499977294356E-3</c:v>
                </c:pt>
                <c:pt idx="130">
                  <c:v>-1.4595900000131223E-2</c:v>
                </c:pt>
                <c:pt idx="131">
                  <c:v>-1.8359699999564327E-2</c:v>
                </c:pt>
                <c:pt idx="133">
                  <c:v>-1.9598600003519095E-2</c:v>
                </c:pt>
                <c:pt idx="135">
                  <c:v>-1.8998600004124455E-2</c:v>
                </c:pt>
                <c:pt idx="137">
                  <c:v>3.4310500050196424E-3</c:v>
                </c:pt>
                <c:pt idx="139">
                  <c:v>4.4310500015853904E-3</c:v>
                </c:pt>
                <c:pt idx="141">
                  <c:v>-1.8811100002494641E-2</c:v>
                </c:pt>
                <c:pt idx="143">
                  <c:v>-1.791110000340268E-2</c:v>
                </c:pt>
                <c:pt idx="144">
                  <c:v>7.4915000004693866E-4</c:v>
                </c:pt>
                <c:pt idx="146">
                  <c:v>-1.9082500002696179E-2</c:v>
                </c:pt>
                <c:pt idx="148">
                  <c:v>-1.8482500003301539E-2</c:v>
                </c:pt>
                <c:pt idx="150">
                  <c:v>-1.8382500005827751E-2</c:v>
                </c:pt>
                <c:pt idx="151">
                  <c:v>1.1399499999242835E-3</c:v>
                </c:pt>
                <c:pt idx="152">
                  <c:v>-1.8675200000870973E-2</c:v>
                </c:pt>
                <c:pt idx="154">
                  <c:v>2.8298500037635677E-3</c:v>
                </c:pt>
                <c:pt idx="156">
                  <c:v>3.5298500006319955E-3</c:v>
                </c:pt>
                <c:pt idx="158">
                  <c:v>6.2298500051838346E-3</c:v>
                </c:pt>
                <c:pt idx="159">
                  <c:v>2.1125000057509169E-4</c:v>
                </c:pt>
                <c:pt idx="160">
                  <c:v>2.1125000057509169E-4</c:v>
                </c:pt>
                <c:pt idx="161">
                  <c:v>1.4112499993643723E-3</c:v>
                </c:pt>
                <c:pt idx="162">
                  <c:v>-1.9573999998101499E-2</c:v>
                </c:pt>
                <c:pt idx="163">
                  <c:v>-1.9174000000930391E-2</c:v>
                </c:pt>
                <c:pt idx="164">
                  <c:v>-2.0347300000139512E-2</c:v>
                </c:pt>
                <c:pt idx="165">
                  <c:v>-2.6138500033994205E-3</c:v>
                </c:pt>
                <c:pt idx="166">
                  <c:v>-1.8276499999046791E-2</c:v>
                </c:pt>
                <c:pt idx="167">
                  <c:v>1.4119499974185601E-3</c:v>
                </c:pt>
                <c:pt idx="168">
                  <c:v>-2.1571999997831881E-2</c:v>
                </c:pt>
                <c:pt idx="170">
                  <c:v>5.2404499947442673E-3</c:v>
                </c:pt>
                <c:pt idx="171">
                  <c:v>-1.8522200000006706E-2</c:v>
                </c:pt>
                <c:pt idx="172">
                  <c:v>-1.3468999997712672E-2</c:v>
                </c:pt>
                <c:pt idx="173">
                  <c:v>-6.2657500020577572E-3</c:v>
                </c:pt>
                <c:pt idx="174">
                  <c:v>-6.0431499950936995E-3</c:v>
                </c:pt>
                <c:pt idx="175">
                  <c:v>6.8249500036472455E-3</c:v>
                </c:pt>
                <c:pt idx="176">
                  <c:v>-5.9614999918267131E-4</c:v>
                </c:pt>
                <c:pt idx="177">
                  <c:v>-4.6149994886945933E-5</c:v>
                </c:pt>
                <c:pt idx="178">
                  <c:v>-2.1150500033400021E-3</c:v>
                </c:pt>
                <c:pt idx="179">
                  <c:v>-1.9311500000185333E-2</c:v>
                </c:pt>
                <c:pt idx="180">
                  <c:v>6.9713499979116023E-3</c:v>
                </c:pt>
                <c:pt idx="181">
                  <c:v>-9.5643500026199035E-3</c:v>
                </c:pt>
                <c:pt idx="182">
                  <c:v>-3.0722399998921901E-2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8C6-4724-90E7-E03F72606C34}"/>
            </c:ext>
          </c:extLst>
        </c:ser>
        <c:ser>
          <c:idx val="2"/>
          <c:order val="4"/>
          <c:tx>
            <c:strRef>
              <c:f>'Active 2'!$L$20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3">
                    <c:v>0</c:v>
                  </c:pt>
                  <c:pt idx="24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1.1100000000000001E-3</c:v>
                  </c:pt>
                  <c:pt idx="54">
                    <c:v>9.3999999999999997E-4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1E-3</c:v>
                  </c:pt>
                  <c:pt idx="61">
                    <c:v>0</c:v>
                  </c:pt>
                  <c:pt idx="62">
                    <c:v>0</c:v>
                  </c:pt>
                </c:numCache>
              </c:numRef>
            </c:plus>
            <c:minus>
              <c:numRef>
                <c:f>'Active 2'!$D$21:$D$83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3">
                    <c:v>0</c:v>
                  </c:pt>
                  <c:pt idx="24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1.1100000000000001E-3</c:v>
                  </c:pt>
                  <c:pt idx="54">
                    <c:v>9.3999999999999997E-4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1E-3</c:v>
                  </c:pt>
                  <c:pt idx="61">
                    <c:v>0</c:v>
                  </c:pt>
                  <c:pt idx="6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2'!$F$21:$F$987</c:f>
              <c:numCache>
                <c:formatCode>General</c:formatCode>
                <c:ptCount val="967"/>
                <c:pt idx="0">
                  <c:v>-18047</c:v>
                </c:pt>
                <c:pt idx="1">
                  <c:v>-10671</c:v>
                </c:pt>
                <c:pt idx="2">
                  <c:v>-10020</c:v>
                </c:pt>
                <c:pt idx="3">
                  <c:v>-10009</c:v>
                </c:pt>
                <c:pt idx="4">
                  <c:v>-9984</c:v>
                </c:pt>
                <c:pt idx="5">
                  <c:v>-9874</c:v>
                </c:pt>
                <c:pt idx="6">
                  <c:v>-9645</c:v>
                </c:pt>
                <c:pt idx="7">
                  <c:v>-9526</c:v>
                </c:pt>
                <c:pt idx="8">
                  <c:v>-8721</c:v>
                </c:pt>
                <c:pt idx="9">
                  <c:v>-4226</c:v>
                </c:pt>
                <c:pt idx="10">
                  <c:v>-3062</c:v>
                </c:pt>
                <c:pt idx="11">
                  <c:v>-2911</c:v>
                </c:pt>
                <c:pt idx="12">
                  <c:v>-2882</c:v>
                </c:pt>
                <c:pt idx="13">
                  <c:v>-2879</c:v>
                </c:pt>
                <c:pt idx="14">
                  <c:v>-2877</c:v>
                </c:pt>
                <c:pt idx="15">
                  <c:v>-2874</c:v>
                </c:pt>
                <c:pt idx="16">
                  <c:v>-2871</c:v>
                </c:pt>
                <c:pt idx="17">
                  <c:v>-2860</c:v>
                </c:pt>
                <c:pt idx="18">
                  <c:v>-2852</c:v>
                </c:pt>
                <c:pt idx="19">
                  <c:v>-2441</c:v>
                </c:pt>
                <c:pt idx="20">
                  <c:v>-2416</c:v>
                </c:pt>
                <c:pt idx="21">
                  <c:v>-2415.5</c:v>
                </c:pt>
                <c:pt idx="22">
                  <c:v>-2407.5</c:v>
                </c:pt>
                <c:pt idx="23">
                  <c:v>-2034</c:v>
                </c:pt>
                <c:pt idx="24">
                  <c:v>-2003.5</c:v>
                </c:pt>
                <c:pt idx="25">
                  <c:v>-1998</c:v>
                </c:pt>
                <c:pt idx="26">
                  <c:v>-1995.5</c:v>
                </c:pt>
                <c:pt idx="27">
                  <c:v>-1992.5</c:v>
                </c:pt>
                <c:pt idx="28">
                  <c:v>-1987</c:v>
                </c:pt>
                <c:pt idx="29">
                  <c:v>-1985.5</c:v>
                </c:pt>
                <c:pt idx="30">
                  <c:v>-1973</c:v>
                </c:pt>
                <c:pt idx="31">
                  <c:v>-1754</c:v>
                </c:pt>
                <c:pt idx="32">
                  <c:v>-1753.5</c:v>
                </c:pt>
                <c:pt idx="33">
                  <c:v>-1536</c:v>
                </c:pt>
                <c:pt idx="34">
                  <c:v>-1533.5</c:v>
                </c:pt>
                <c:pt idx="35">
                  <c:v>-1346</c:v>
                </c:pt>
                <c:pt idx="36">
                  <c:v>-394</c:v>
                </c:pt>
                <c:pt idx="37">
                  <c:v>-212.5</c:v>
                </c:pt>
                <c:pt idx="38">
                  <c:v>-198</c:v>
                </c:pt>
                <c:pt idx="39">
                  <c:v>-159.5</c:v>
                </c:pt>
                <c:pt idx="40">
                  <c:v>0</c:v>
                </c:pt>
                <c:pt idx="41">
                  <c:v>0</c:v>
                </c:pt>
                <c:pt idx="42">
                  <c:v>11</c:v>
                </c:pt>
                <c:pt idx="43">
                  <c:v>75</c:v>
                </c:pt>
                <c:pt idx="44">
                  <c:v>284.5</c:v>
                </c:pt>
                <c:pt idx="45">
                  <c:v>430</c:v>
                </c:pt>
                <c:pt idx="46">
                  <c:v>433</c:v>
                </c:pt>
                <c:pt idx="47">
                  <c:v>877</c:v>
                </c:pt>
                <c:pt idx="48">
                  <c:v>888</c:v>
                </c:pt>
                <c:pt idx="49">
                  <c:v>1348.5</c:v>
                </c:pt>
                <c:pt idx="50">
                  <c:v>1351.5</c:v>
                </c:pt>
                <c:pt idx="51">
                  <c:v>1357</c:v>
                </c:pt>
                <c:pt idx="52">
                  <c:v>1360</c:v>
                </c:pt>
                <c:pt idx="53">
                  <c:v>1360</c:v>
                </c:pt>
                <c:pt idx="54">
                  <c:v>1525</c:v>
                </c:pt>
                <c:pt idx="55">
                  <c:v>1525</c:v>
                </c:pt>
                <c:pt idx="56">
                  <c:v>1597</c:v>
                </c:pt>
                <c:pt idx="57">
                  <c:v>2024.5</c:v>
                </c:pt>
                <c:pt idx="58">
                  <c:v>2027</c:v>
                </c:pt>
                <c:pt idx="59">
                  <c:v>2027.5</c:v>
                </c:pt>
                <c:pt idx="60">
                  <c:v>2030</c:v>
                </c:pt>
                <c:pt idx="61">
                  <c:v>2030</c:v>
                </c:pt>
                <c:pt idx="62">
                  <c:v>2189</c:v>
                </c:pt>
                <c:pt idx="63">
                  <c:v>2189</c:v>
                </c:pt>
                <c:pt idx="64">
                  <c:v>2259</c:v>
                </c:pt>
                <c:pt idx="65">
                  <c:v>2409.5</c:v>
                </c:pt>
                <c:pt idx="66">
                  <c:v>2409.5</c:v>
                </c:pt>
                <c:pt idx="67">
                  <c:v>2463</c:v>
                </c:pt>
                <c:pt idx="68">
                  <c:v>2463</c:v>
                </c:pt>
                <c:pt idx="69">
                  <c:v>2468.5</c:v>
                </c:pt>
                <c:pt idx="70">
                  <c:v>2468.5</c:v>
                </c:pt>
                <c:pt idx="71">
                  <c:v>2485</c:v>
                </c:pt>
                <c:pt idx="72">
                  <c:v>2485</c:v>
                </c:pt>
                <c:pt idx="73">
                  <c:v>2656</c:v>
                </c:pt>
                <c:pt idx="74">
                  <c:v>2656</c:v>
                </c:pt>
                <c:pt idx="75">
                  <c:v>2661.5</c:v>
                </c:pt>
                <c:pt idx="76">
                  <c:v>2664.5</c:v>
                </c:pt>
                <c:pt idx="77">
                  <c:v>2678</c:v>
                </c:pt>
                <c:pt idx="78">
                  <c:v>2686.5</c:v>
                </c:pt>
                <c:pt idx="79">
                  <c:v>2692</c:v>
                </c:pt>
                <c:pt idx="80">
                  <c:v>2840.5</c:v>
                </c:pt>
                <c:pt idx="81">
                  <c:v>2840.5</c:v>
                </c:pt>
                <c:pt idx="82">
                  <c:v>2871</c:v>
                </c:pt>
                <c:pt idx="83">
                  <c:v>2871</c:v>
                </c:pt>
                <c:pt idx="84">
                  <c:v>2912.5</c:v>
                </c:pt>
                <c:pt idx="85">
                  <c:v>2912.5</c:v>
                </c:pt>
                <c:pt idx="86">
                  <c:v>2932</c:v>
                </c:pt>
                <c:pt idx="87">
                  <c:v>2943</c:v>
                </c:pt>
                <c:pt idx="88">
                  <c:v>3127.5</c:v>
                </c:pt>
                <c:pt idx="89">
                  <c:v>3141.5</c:v>
                </c:pt>
                <c:pt idx="90">
                  <c:v>3141.5</c:v>
                </c:pt>
                <c:pt idx="91">
                  <c:v>3147</c:v>
                </c:pt>
                <c:pt idx="92">
                  <c:v>3147</c:v>
                </c:pt>
                <c:pt idx="93">
                  <c:v>3376</c:v>
                </c:pt>
                <c:pt idx="94">
                  <c:v>3533</c:v>
                </c:pt>
                <c:pt idx="95">
                  <c:v>3533</c:v>
                </c:pt>
                <c:pt idx="96">
                  <c:v>3549.5</c:v>
                </c:pt>
                <c:pt idx="97">
                  <c:v>3549.5</c:v>
                </c:pt>
                <c:pt idx="98">
                  <c:v>3555</c:v>
                </c:pt>
                <c:pt idx="99">
                  <c:v>3555</c:v>
                </c:pt>
                <c:pt idx="100">
                  <c:v>3751</c:v>
                </c:pt>
                <c:pt idx="101">
                  <c:v>3789</c:v>
                </c:pt>
                <c:pt idx="102">
                  <c:v>3809</c:v>
                </c:pt>
                <c:pt idx="103">
                  <c:v>3809</c:v>
                </c:pt>
                <c:pt idx="104">
                  <c:v>3809</c:v>
                </c:pt>
                <c:pt idx="105">
                  <c:v>3982.5</c:v>
                </c:pt>
                <c:pt idx="106">
                  <c:v>4029.5</c:v>
                </c:pt>
                <c:pt idx="107">
                  <c:v>4035</c:v>
                </c:pt>
                <c:pt idx="108">
                  <c:v>4216</c:v>
                </c:pt>
                <c:pt idx="109">
                  <c:v>4219</c:v>
                </c:pt>
                <c:pt idx="110">
                  <c:v>4236.5</c:v>
                </c:pt>
                <c:pt idx="111">
                  <c:v>4236.5</c:v>
                </c:pt>
                <c:pt idx="112">
                  <c:v>4269.5</c:v>
                </c:pt>
                <c:pt idx="113">
                  <c:v>4432</c:v>
                </c:pt>
                <c:pt idx="114">
                  <c:v>4432</c:v>
                </c:pt>
                <c:pt idx="115">
                  <c:v>4465.5</c:v>
                </c:pt>
                <c:pt idx="116">
                  <c:v>4490.5</c:v>
                </c:pt>
                <c:pt idx="117">
                  <c:v>4686</c:v>
                </c:pt>
                <c:pt idx="118">
                  <c:v>4691.5</c:v>
                </c:pt>
                <c:pt idx="119">
                  <c:v>4700</c:v>
                </c:pt>
                <c:pt idx="120">
                  <c:v>4915</c:v>
                </c:pt>
                <c:pt idx="121">
                  <c:v>4927</c:v>
                </c:pt>
                <c:pt idx="122">
                  <c:v>5063.5</c:v>
                </c:pt>
                <c:pt idx="123">
                  <c:v>5119</c:v>
                </c:pt>
                <c:pt idx="124">
                  <c:v>5127</c:v>
                </c:pt>
                <c:pt idx="125">
                  <c:v>5155</c:v>
                </c:pt>
                <c:pt idx="126">
                  <c:v>5155</c:v>
                </c:pt>
                <c:pt idx="127">
                  <c:v>5359</c:v>
                </c:pt>
                <c:pt idx="128">
                  <c:v>5409</c:v>
                </c:pt>
                <c:pt idx="129">
                  <c:v>5557.5</c:v>
                </c:pt>
                <c:pt idx="130">
                  <c:v>5599</c:v>
                </c:pt>
                <c:pt idx="131">
                  <c:v>5817</c:v>
                </c:pt>
                <c:pt idx="132">
                  <c:v>6046</c:v>
                </c:pt>
                <c:pt idx="133">
                  <c:v>6046</c:v>
                </c:pt>
                <c:pt idx="134">
                  <c:v>6046</c:v>
                </c:pt>
                <c:pt idx="135">
                  <c:v>6046</c:v>
                </c:pt>
                <c:pt idx="136">
                  <c:v>6059.5</c:v>
                </c:pt>
                <c:pt idx="137">
                  <c:v>6059.5</c:v>
                </c:pt>
                <c:pt idx="138">
                  <c:v>6059.5</c:v>
                </c:pt>
                <c:pt idx="139">
                  <c:v>6059.5</c:v>
                </c:pt>
                <c:pt idx="140">
                  <c:v>6071</c:v>
                </c:pt>
                <c:pt idx="141">
                  <c:v>6071</c:v>
                </c:pt>
                <c:pt idx="142">
                  <c:v>6071</c:v>
                </c:pt>
                <c:pt idx="143">
                  <c:v>6071</c:v>
                </c:pt>
                <c:pt idx="144">
                  <c:v>6218.5</c:v>
                </c:pt>
                <c:pt idx="145">
                  <c:v>6225</c:v>
                </c:pt>
                <c:pt idx="146">
                  <c:v>6225</c:v>
                </c:pt>
                <c:pt idx="147">
                  <c:v>6225</c:v>
                </c:pt>
                <c:pt idx="148">
                  <c:v>6225</c:v>
                </c:pt>
                <c:pt idx="149">
                  <c:v>6225</c:v>
                </c:pt>
                <c:pt idx="150">
                  <c:v>6225</c:v>
                </c:pt>
                <c:pt idx="151">
                  <c:v>6230.5</c:v>
                </c:pt>
                <c:pt idx="152">
                  <c:v>6272</c:v>
                </c:pt>
                <c:pt idx="153">
                  <c:v>6291.5</c:v>
                </c:pt>
                <c:pt idx="154">
                  <c:v>6291.5</c:v>
                </c:pt>
                <c:pt idx="155">
                  <c:v>6291.5</c:v>
                </c:pt>
                <c:pt idx="156">
                  <c:v>6291.5</c:v>
                </c:pt>
                <c:pt idx="157">
                  <c:v>6291.5</c:v>
                </c:pt>
                <c:pt idx="158">
                  <c:v>6291.5</c:v>
                </c:pt>
                <c:pt idx="159">
                  <c:v>6437.5</c:v>
                </c:pt>
                <c:pt idx="160">
                  <c:v>6437.5</c:v>
                </c:pt>
                <c:pt idx="161">
                  <c:v>6437.5</c:v>
                </c:pt>
                <c:pt idx="162">
                  <c:v>6440</c:v>
                </c:pt>
                <c:pt idx="163">
                  <c:v>6440</c:v>
                </c:pt>
                <c:pt idx="164">
                  <c:v>6453</c:v>
                </c:pt>
                <c:pt idx="165">
                  <c:v>6648.5</c:v>
                </c:pt>
                <c:pt idx="166">
                  <c:v>6665</c:v>
                </c:pt>
                <c:pt idx="167">
                  <c:v>6710.5</c:v>
                </c:pt>
                <c:pt idx="168">
                  <c:v>6920</c:v>
                </c:pt>
                <c:pt idx="169">
                  <c:v>6925.5</c:v>
                </c:pt>
                <c:pt idx="170">
                  <c:v>6925.5</c:v>
                </c:pt>
                <c:pt idx="171">
                  <c:v>6942</c:v>
                </c:pt>
                <c:pt idx="172">
                  <c:v>7090</c:v>
                </c:pt>
                <c:pt idx="173">
                  <c:v>7107.5</c:v>
                </c:pt>
                <c:pt idx="174">
                  <c:v>7121.5</c:v>
                </c:pt>
                <c:pt idx="175">
                  <c:v>7380.5</c:v>
                </c:pt>
                <c:pt idx="176">
                  <c:v>7651.5</c:v>
                </c:pt>
                <c:pt idx="177">
                  <c:v>7651.5</c:v>
                </c:pt>
                <c:pt idx="178">
                  <c:v>7780.5</c:v>
                </c:pt>
                <c:pt idx="179">
                  <c:v>8015</c:v>
                </c:pt>
                <c:pt idx="180">
                  <c:v>8276.5</c:v>
                </c:pt>
                <c:pt idx="181">
                  <c:v>8453.5</c:v>
                </c:pt>
                <c:pt idx="182">
                  <c:v>8464</c:v>
                </c:pt>
              </c:numCache>
            </c:numRef>
          </c:xVal>
          <c:yVal>
            <c:numRef>
              <c:f>'Active 2'!$L$21:$L$987</c:f>
              <c:numCache>
                <c:formatCode>General</c:formatCode>
                <c:ptCount val="96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8C6-4724-90E7-E03F72606C34}"/>
            </c:ext>
          </c:extLst>
        </c:ser>
        <c:ser>
          <c:idx val="5"/>
          <c:order val="5"/>
          <c:tx>
            <c:strRef>
              <c:f>'Active 2'!$M$20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3">
                    <c:v>0</c:v>
                  </c:pt>
                  <c:pt idx="24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1.1100000000000001E-3</c:v>
                  </c:pt>
                  <c:pt idx="54">
                    <c:v>9.3999999999999997E-4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1E-3</c:v>
                  </c:pt>
                  <c:pt idx="61">
                    <c:v>0</c:v>
                  </c:pt>
                  <c:pt idx="62">
                    <c:v>0</c:v>
                  </c:pt>
                </c:numCache>
              </c:numRef>
            </c:plus>
            <c:minus>
              <c:numRef>
                <c:f>'Active 2'!$D$21:$D$83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3">
                    <c:v>0</c:v>
                  </c:pt>
                  <c:pt idx="24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1.1100000000000001E-3</c:v>
                  </c:pt>
                  <c:pt idx="54">
                    <c:v>9.3999999999999997E-4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1E-3</c:v>
                  </c:pt>
                  <c:pt idx="61">
                    <c:v>0</c:v>
                  </c:pt>
                  <c:pt idx="6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2'!$F$21:$F$987</c:f>
              <c:numCache>
                <c:formatCode>General</c:formatCode>
                <c:ptCount val="967"/>
                <c:pt idx="0">
                  <c:v>-18047</c:v>
                </c:pt>
                <c:pt idx="1">
                  <c:v>-10671</c:v>
                </c:pt>
                <c:pt idx="2">
                  <c:v>-10020</c:v>
                </c:pt>
                <c:pt idx="3">
                  <c:v>-10009</c:v>
                </c:pt>
                <c:pt idx="4">
                  <c:v>-9984</c:v>
                </c:pt>
                <c:pt idx="5">
                  <c:v>-9874</c:v>
                </c:pt>
                <c:pt idx="6">
                  <c:v>-9645</c:v>
                </c:pt>
                <c:pt idx="7">
                  <c:v>-9526</c:v>
                </c:pt>
                <c:pt idx="8">
                  <c:v>-8721</c:v>
                </c:pt>
                <c:pt idx="9">
                  <c:v>-4226</c:v>
                </c:pt>
                <c:pt idx="10">
                  <c:v>-3062</c:v>
                </c:pt>
                <c:pt idx="11">
                  <c:v>-2911</c:v>
                </c:pt>
                <c:pt idx="12">
                  <c:v>-2882</c:v>
                </c:pt>
                <c:pt idx="13">
                  <c:v>-2879</c:v>
                </c:pt>
                <c:pt idx="14">
                  <c:v>-2877</c:v>
                </c:pt>
                <c:pt idx="15">
                  <c:v>-2874</c:v>
                </c:pt>
                <c:pt idx="16">
                  <c:v>-2871</c:v>
                </c:pt>
                <c:pt idx="17">
                  <c:v>-2860</c:v>
                </c:pt>
                <c:pt idx="18">
                  <c:v>-2852</c:v>
                </c:pt>
                <c:pt idx="19">
                  <c:v>-2441</c:v>
                </c:pt>
                <c:pt idx="20">
                  <c:v>-2416</c:v>
                </c:pt>
                <c:pt idx="21">
                  <c:v>-2415.5</c:v>
                </c:pt>
                <c:pt idx="22">
                  <c:v>-2407.5</c:v>
                </c:pt>
                <c:pt idx="23">
                  <c:v>-2034</c:v>
                </c:pt>
                <c:pt idx="24">
                  <c:v>-2003.5</c:v>
                </c:pt>
                <c:pt idx="25">
                  <c:v>-1998</c:v>
                </c:pt>
                <c:pt idx="26">
                  <c:v>-1995.5</c:v>
                </c:pt>
                <c:pt idx="27">
                  <c:v>-1992.5</c:v>
                </c:pt>
                <c:pt idx="28">
                  <c:v>-1987</c:v>
                </c:pt>
                <c:pt idx="29">
                  <c:v>-1985.5</c:v>
                </c:pt>
                <c:pt idx="30">
                  <c:v>-1973</c:v>
                </c:pt>
                <c:pt idx="31">
                  <c:v>-1754</c:v>
                </c:pt>
                <c:pt idx="32">
                  <c:v>-1753.5</c:v>
                </c:pt>
                <c:pt idx="33">
                  <c:v>-1536</c:v>
                </c:pt>
                <c:pt idx="34">
                  <c:v>-1533.5</c:v>
                </c:pt>
                <c:pt idx="35">
                  <c:v>-1346</c:v>
                </c:pt>
                <c:pt idx="36">
                  <c:v>-394</c:v>
                </c:pt>
                <c:pt idx="37">
                  <c:v>-212.5</c:v>
                </c:pt>
                <c:pt idx="38">
                  <c:v>-198</c:v>
                </c:pt>
                <c:pt idx="39">
                  <c:v>-159.5</c:v>
                </c:pt>
                <c:pt idx="40">
                  <c:v>0</c:v>
                </c:pt>
                <c:pt idx="41">
                  <c:v>0</c:v>
                </c:pt>
                <c:pt idx="42">
                  <c:v>11</c:v>
                </c:pt>
                <c:pt idx="43">
                  <c:v>75</c:v>
                </c:pt>
                <c:pt idx="44">
                  <c:v>284.5</c:v>
                </c:pt>
                <c:pt idx="45">
                  <c:v>430</c:v>
                </c:pt>
                <c:pt idx="46">
                  <c:v>433</c:v>
                </c:pt>
                <c:pt idx="47">
                  <c:v>877</c:v>
                </c:pt>
                <c:pt idx="48">
                  <c:v>888</c:v>
                </c:pt>
                <c:pt idx="49">
                  <c:v>1348.5</c:v>
                </c:pt>
                <c:pt idx="50">
                  <c:v>1351.5</c:v>
                </c:pt>
                <c:pt idx="51">
                  <c:v>1357</c:v>
                </c:pt>
                <c:pt idx="52">
                  <c:v>1360</c:v>
                </c:pt>
                <c:pt idx="53">
                  <c:v>1360</c:v>
                </c:pt>
                <c:pt idx="54">
                  <c:v>1525</c:v>
                </c:pt>
                <c:pt idx="55">
                  <c:v>1525</c:v>
                </c:pt>
                <c:pt idx="56">
                  <c:v>1597</c:v>
                </c:pt>
                <c:pt idx="57">
                  <c:v>2024.5</c:v>
                </c:pt>
                <c:pt idx="58">
                  <c:v>2027</c:v>
                </c:pt>
                <c:pt idx="59">
                  <c:v>2027.5</c:v>
                </c:pt>
                <c:pt idx="60">
                  <c:v>2030</c:v>
                </c:pt>
                <c:pt idx="61">
                  <c:v>2030</c:v>
                </c:pt>
                <c:pt idx="62">
                  <c:v>2189</c:v>
                </c:pt>
                <c:pt idx="63">
                  <c:v>2189</c:v>
                </c:pt>
                <c:pt idx="64">
                  <c:v>2259</c:v>
                </c:pt>
                <c:pt idx="65">
                  <c:v>2409.5</c:v>
                </c:pt>
                <c:pt idx="66">
                  <c:v>2409.5</c:v>
                </c:pt>
                <c:pt idx="67">
                  <c:v>2463</c:v>
                </c:pt>
                <c:pt idx="68">
                  <c:v>2463</c:v>
                </c:pt>
                <c:pt idx="69">
                  <c:v>2468.5</c:v>
                </c:pt>
                <c:pt idx="70">
                  <c:v>2468.5</c:v>
                </c:pt>
                <c:pt idx="71">
                  <c:v>2485</c:v>
                </c:pt>
                <c:pt idx="72">
                  <c:v>2485</c:v>
                </c:pt>
                <c:pt idx="73">
                  <c:v>2656</c:v>
                </c:pt>
                <c:pt idx="74">
                  <c:v>2656</c:v>
                </c:pt>
                <c:pt idx="75">
                  <c:v>2661.5</c:v>
                </c:pt>
                <c:pt idx="76">
                  <c:v>2664.5</c:v>
                </c:pt>
                <c:pt idx="77">
                  <c:v>2678</c:v>
                </c:pt>
                <c:pt idx="78">
                  <c:v>2686.5</c:v>
                </c:pt>
                <c:pt idx="79">
                  <c:v>2692</c:v>
                </c:pt>
                <c:pt idx="80">
                  <c:v>2840.5</c:v>
                </c:pt>
                <c:pt idx="81">
                  <c:v>2840.5</c:v>
                </c:pt>
                <c:pt idx="82">
                  <c:v>2871</c:v>
                </c:pt>
                <c:pt idx="83">
                  <c:v>2871</c:v>
                </c:pt>
                <c:pt idx="84">
                  <c:v>2912.5</c:v>
                </c:pt>
                <c:pt idx="85">
                  <c:v>2912.5</c:v>
                </c:pt>
                <c:pt idx="86">
                  <c:v>2932</c:v>
                </c:pt>
                <c:pt idx="87">
                  <c:v>2943</c:v>
                </c:pt>
                <c:pt idx="88">
                  <c:v>3127.5</c:v>
                </c:pt>
                <c:pt idx="89">
                  <c:v>3141.5</c:v>
                </c:pt>
                <c:pt idx="90">
                  <c:v>3141.5</c:v>
                </c:pt>
                <c:pt idx="91">
                  <c:v>3147</c:v>
                </c:pt>
                <c:pt idx="92">
                  <c:v>3147</c:v>
                </c:pt>
                <c:pt idx="93">
                  <c:v>3376</c:v>
                </c:pt>
                <c:pt idx="94">
                  <c:v>3533</c:v>
                </c:pt>
                <c:pt idx="95">
                  <c:v>3533</c:v>
                </c:pt>
                <c:pt idx="96">
                  <c:v>3549.5</c:v>
                </c:pt>
                <c:pt idx="97">
                  <c:v>3549.5</c:v>
                </c:pt>
                <c:pt idx="98">
                  <c:v>3555</c:v>
                </c:pt>
                <c:pt idx="99">
                  <c:v>3555</c:v>
                </c:pt>
                <c:pt idx="100">
                  <c:v>3751</c:v>
                </c:pt>
                <c:pt idx="101">
                  <c:v>3789</c:v>
                </c:pt>
                <c:pt idx="102">
                  <c:v>3809</c:v>
                </c:pt>
                <c:pt idx="103">
                  <c:v>3809</c:v>
                </c:pt>
                <c:pt idx="104">
                  <c:v>3809</c:v>
                </c:pt>
                <c:pt idx="105">
                  <c:v>3982.5</c:v>
                </c:pt>
                <c:pt idx="106">
                  <c:v>4029.5</c:v>
                </c:pt>
                <c:pt idx="107">
                  <c:v>4035</c:v>
                </c:pt>
                <c:pt idx="108">
                  <c:v>4216</c:v>
                </c:pt>
                <c:pt idx="109">
                  <c:v>4219</c:v>
                </c:pt>
                <c:pt idx="110">
                  <c:v>4236.5</c:v>
                </c:pt>
                <c:pt idx="111">
                  <c:v>4236.5</c:v>
                </c:pt>
                <c:pt idx="112">
                  <c:v>4269.5</c:v>
                </c:pt>
                <c:pt idx="113">
                  <c:v>4432</c:v>
                </c:pt>
                <c:pt idx="114">
                  <c:v>4432</c:v>
                </c:pt>
                <c:pt idx="115">
                  <c:v>4465.5</c:v>
                </c:pt>
                <c:pt idx="116">
                  <c:v>4490.5</c:v>
                </c:pt>
                <c:pt idx="117">
                  <c:v>4686</c:v>
                </c:pt>
                <c:pt idx="118">
                  <c:v>4691.5</c:v>
                </c:pt>
                <c:pt idx="119">
                  <c:v>4700</c:v>
                </c:pt>
                <c:pt idx="120">
                  <c:v>4915</c:v>
                </c:pt>
                <c:pt idx="121">
                  <c:v>4927</c:v>
                </c:pt>
                <c:pt idx="122">
                  <c:v>5063.5</c:v>
                </c:pt>
                <c:pt idx="123">
                  <c:v>5119</c:v>
                </c:pt>
                <c:pt idx="124">
                  <c:v>5127</c:v>
                </c:pt>
                <c:pt idx="125">
                  <c:v>5155</c:v>
                </c:pt>
                <c:pt idx="126">
                  <c:v>5155</c:v>
                </c:pt>
                <c:pt idx="127">
                  <c:v>5359</c:v>
                </c:pt>
                <c:pt idx="128">
                  <c:v>5409</c:v>
                </c:pt>
                <c:pt idx="129">
                  <c:v>5557.5</c:v>
                </c:pt>
                <c:pt idx="130">
                  <c:v>5599</c:v>
                </c:pt>
                <c:pt idx="131">
                  <c:v>5817</c:v>
                </c:pt>
                <c:pt idx="132">
                  <c:v>6046</c:v>
                </c:pt>
                <c:pt idx="133">
                  <c:v>6046</c:v>
                </c:pt>
                <c:pt idx="134">
                  <c:v>6046</c:v>
                </c:pt>
                <c:pt idx="135">
                  <c:v>6046</c:v>
                </c:pt>
                <c:pt idx="136">
                  <c:v>6059.5</c:v>
                </c:pt>
                <c:pt idx="137">
                  <c:v>6059.5</c:v>
                </c:pt>
                <c:pt idx="138">
                  <c:v>6059.5</c:v>
                </c:pt>
                <c:pt idx="139">
                  <c:v>6059.5</c:v>
                </c:pt>
                <c:pt idx="140">
                  <c:v>6071</c:v>
                </c:pt>
                <c:pt idx="141">
                  <c:v>6071</c:v>
                </c:pt>
                <c:pt idx="142">
                  <c:v>6071</c:v>
                </c:pt>
                <c:pt idx="143">
                  <c:v>6071</c:v>
                </c:pt>
                <c:pt idx="144">
                  <c:v>6218.5</c:v>
                </c:pt>
                <c:pt idx="145">
                  <c:v>6225</c:v>
                </c:pt>
                <c:pt idx="146">
                  <c:v>6225</c:v>
                </c:pt>
                <c:pt idx="147">
                  <c:v>6225</c:v>
                </c:pt>
                <c:pt idx="148">
                  <c:v>6225</c:v>
                </c:pt>
                <c:pt idx="149">
                  <c:v>6225</c:v>
                </c:pt>
                <c:pt idx="150">
                  <c:v>6225</c:v>
                </c:pt>
                <c:pt idx="151">
                  <c:v>6230.5</c:v>
                </c:pt>
                <c:pt idx="152">
                  <c:v>6272</c:v>
                </c:pt>
                <c:pt idx="153">
                  <c:v>6291.5</c:v>
                </c:pt>
                <c:pt idx="154">
                  <c:v>6291.5</c:v>
                </c:pt>
                <c:pt idx="155">
                  <c:v>6291.5</c:v>
                </c:pt>
                <c:pt idx="156">
                  <c:v>6291.5</c:v>
                </c:pt>
                <c:pt idx="157">
                  <c:v>6291.5</c:v>
                </c:pt>
                <c:pt idx="158">
                  <c:v>6291.5</c:v>
                </c:pt>
                <c:pt idx="159">
                  <c:v>6437.5</c:v>
                </c:pt>
                <c:pt idx="160">
                  <c:v>6437.5</c:v>
                </c:pt>
                <c:pt idx="161">
                  <c:v>6437.5</c:v>
                </c:pt>
                <c:pt idx="162">
                  <c:v>6440</c:v>
                </c:pt>
                <c:pt idx="163">
                  <c:v>6440</c:v>
                </c:pt>
                <c:pt idx="164">
                  <c:v>6453</c:v>
                </c:pt>
                <c:pt idx="165">
                  <c:v>6648.5</c:v>
                </c:pt>
                <c:pt idx="166">
                  <c:v>6665</c:v>
                </c:pt>
                <c:pt idx="167">
                  <c:v>6710.5</c:v>
                </c:pt>
                <c:pt idx="168">
                  <c:v>6920</c:v>
                </c:pt>
                <c:pt idx="169">
                  <c:v>6925.5</c:v>
                </c:pt>
                <c:pt idx="170">
                  <c:v>6925.5</c:v>
                </c:pt>
                <c:pt idx="171">
                  <c:v>6942</c:v>
                </c:pt>
                <c:pt idx="172">
                  <c:v>7090</c:v>
                </c:pt>
                <c:pt idx="173">
                  <c:v>7107.5</c:v>
                </c:pt>
                <c:pt idx="174">
                  <c:v>7121.5</c:v>
                </c:pt>
                <c:pt idx="175">
                  <c:v>7380.5</c:v>
                </c:pt>
                <c:pt idx="176">
                  <c:v>7651.5</c:v>
                </c:pt>
                <c:pt idx="177">
                  <c:v>7651.5</c:v>
                </c:pt>
                <c:pt idx="178">
                  <c:v>7780.5</c:v>
                </c:pt>
                <c:pt idx="179">
                  <c:v>8015</c:v>
                </c:pt>
                <c:pt idx="180">
                  <c:v>8276.5</c:v>
                </c:pt>
                <c:pt idx="181">
                  <c:v>8453.5</c:v>
                </c:pt>
                <c:pt idx="182">
                  <c:v>8464</c:v>
                </c:pt>
              </c:numCache>
            </c:numRef>
          </c:xVal>
          <c:yVal>
            <c:numRef>
              <c:f>'Active 2'!$M$21:$M$987</c:f>
              <c:numCache>
                <c:formatCode>General</c:formatCode>
                <c:ptCount val="96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8C6-4724-90E7-E03F72606C34}"/>
            </c:ext>
          </c:extLst>
        </c:ser>
        <c:ser>
          <c:idx val="6"/>
          <c:order val="6"/>
          <c:tx>
            <c:strRef>
              <c:f>'Active 2'!$N$20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3">
                    <c:v>0</c:v>
                  </c:pt>
                  <c:pt idx="24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1.1100000000000001E-3</c:v>
                  </c:pt>
                  <c:pt idx="54">
                    <c:v>9.3999999999999997E-4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1E-3</c:v>
                  </c:pt>
                  <c:pt idx="61">
                    <c:v>0</c:v>
                  </c:pt>
                  <c:pt idx="62">
                    <c:v>0</c:v>
                  </c:pt>
                </c:numCache>
              </c:numRef>
            </c:plus>
            <c:minus>
              <c:numRef>
                <c:f>'Active 2'!$D$21:$D$83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3">
                    <c:v>0</c:v>
                  </c:pt>
                  <c:pt idx="24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1.1100000000000001E-3</c:v>
                  </c:pt>
                  <c:pt idx="54">
                    <c:v>9.3999999999999997E-4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1E-3</c:v>
                  </c:pt>
                  <c:pt idx="61">
                    <c:v>0</c:v>
                  </c:pt>
                  <c:pt idx="6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2'!$F$21:$F$987</c:f>
              <c:numCache>
                <c:formatCode>General</c:formatCode>
                <c:ptCount val="967"/>
                <c:pt idx="0">
                  <c:v>-18047</c:v>
                </c:pt>
                <c:pt idx="1">
                  <c:v>-10671</c:v>
                </c:pt>
                <c:pt idx="2">
                  <c:v>-10020</c:v>
                </c:pt>
                <c:pt idx="3">
                  <c:v>-10009</c:v>
                </c:pt>
                <c:pt idx="4">
                  <c:v>-9984</c:v>
                </c:pt>
                <c:pt idx="5">
                  <c:v>-9874</c:v>
                </c:pt>
                <c:pt idx="6">
                  <c:v>-9645</c:v>
                </c:pt>
                <c:pt idx="7">
                  <c:v>-9526</c:v>
                </c:pt>
                <c:pt idx="8">
                  <c:v>-8721</c:v>
                </c:pt>
                <c:pt idx="9">
                  <c:v>-4226</c:v>
                </c:pt>
                <c:pt idx="10">
                  <c:v>-3062</c:v>
                </c:pt>
                <c:pt idx="11">
                  <c:v>-2911</c:v>
                </c:pt>
                <c:pt idx="12">
                  <c:v>-2882</c:v>
                </c:pt>
                <c:pt idx="13">
                  <c:v>-2879</c:v>
                </c:pt>
                <c:pt idx="14">
                  <c:v>-2877</c:v>
                </c:pt>
                <c:pt idx="15">
                  <c:v>-2874</c:v>
                </c:pt>
                <c:pt idx="16">
                  <c:v>-2871</c:v>
                </c:pt>
                <c:pt idx="17">
                  <c:v>-2860</c:v>
                </c:pt>
                <c:pt idx="18">
                  <c:v>-2852</c:v>
                </c:pt>
                <c:pt idx="19">
                  <c:v>-2441</c:v>
                </c:pt>
                <c:pt idx="20">
                  <c:v>-2416</c:v>
                </c:pt>
                <c:pt idx="21">
                  <c:v>-2415.5</c:v>
                </c:pt>
                <c:pt idx="22">
                  <c:v>-2407.5</c:v>
                </c:pt>
                <c:pt idx="23">
                  <c:v>-2034</c:v>
                </c:pt>
                <c:pt idx="24">
                  <c:v>-2003.5</c:v>
                </c:pt>
                <c:pt idx="25">
                  <c:v>-1998</c:v>
                </c:pt>
                <c:pt idx="26">
                  <c:v>-1995.5</c:v>
                </c:pt>
                <c:pt idx="27">
                  <c:v>-1992.5</c:v>
                </c:pt>
                <c:pt idx="28">
                  <c:v>-1987</c:v>
                </c:pt>
                <c:pt idx="29">
                  <c:v>-1985.5</c:v>
                </c:pt>
                <c:pt idx="30">
                  <c:v>-1973</c:v>
                </c:pt>
                <c:pt idx="31">
                  <c:v>-1754</c:v>
                </c:pt>
                <c:pt idx="32">
                  <c:v>-1753.5</c:v>
                </c:pt>
                <c:pt idx="33">
                  <c:v>-1536</c:v>
                </c:pt>
                <c:pt idx="34">
                  <c:v>-1533.5</c:v>
                </c:pt>
                <c:pt idx="35">
                  <c:v>-1346</c:v>
                </c:pt>
                <c:pt idx="36">
                  <c:v>-394</c:v>
                </c:pt>
                <c:pt idx="37">
                  <c:v>-212.5</c:v>
                </c:pt>
                <c:pt idx="38">
                  <c:v>-198</c:v>
                </c:pt>
                <c:pt idx="39">
                  <c:v>-159.5</c:v>
                </c:pt>
                <c:pt idx="40">
                  <c:v>0</c:v>
                </c:pt>
                <c:pt idx="41">
                  <c:v>0</c:v>
                </c:pt>
                <c:pt idx="42">
                  <c:v>11</c:v>
                </c:pt>
                <c:pt idx="43">
                  <c:v>75</c:v>
                </c:pt>
                <c:pt idx="44">
                  <c:v>284.5</c:v>
                </c:pt>
                <c:pt idx="45">
                  <c:v>430</c:v>
                </c:pt>
                <c:pt idx="46">
                  <c:v>433</c:v>
                </c:pt>
                <c:pt idx="47">
                  <c:v>877</c:v>
                </c:pt>
                <c:pt idx="48">
                  <c:v>888</c:v>
                </c:pt>
                <c:pt idx="49">
                  <c:v>1348.5</c:v>
                </c:pt>
                <c:pt idx="50">
                  <c:v>1351.5</c:v>
                </c:pt>
                <c:pt idx="51">
                  <c:v>1357</c:v>
                </c:pt>
                <c:pt idx="52">
                  <c:v>1360</c:v>
                </c:pt>
                <c:pt idx="53">
                  <c:v>1360</c:v>
                </c:pt>
                <c:pt idx="54">
                  <c:v>1525</c:v>
                </c:pt>
                <c:pt idx="55">
                  <c:v>1525</c:v>
                </c:pt>
                <c:pt idx="56">
                  <c:v>1597</c:v>
                </c:pt>
                <c:pt idx="57">
                  <c:v>2024.5</c:v>
                </c:pt>
                <c:pt idx="58">
                  <c:v>2027</c:v>
                </c:pt>
                <c:pt idx="59">
                  <c:v>2027.5</c:v>
                </c:pt>
                <c:pt idx="60">
                  <c:v>2030</c:v>
                </c:pt>
                <c:pt idx="61">
                  <c:v>2030</c:v>
                </c:pt>
                <c:pt idx="62">
                  <c:v>2189</c:v>
                </c:pt>
                <c:pt idx="63">
                  <c:v>2189</c:v>
                </c:pt>
                <c:pt idx="64">
                  <c:v>2259</c:v>
                </c:pt>
                <c:pt idx="65">
                  <c:v>2409.5</c:v>
                </c:pt>
                <c:pt idx="66">
                  <c:v>2409.5</c:v>
                </c:pt>
                <c:pt idx="67">
                  <c:v>2463</c:v>
                </c:pt>
                <c:pt idx="68">
                  <c:v>2463</c:v>
                </c:pt>
                <c:pt idx="69">
                  <c:v>2468.5</c:v>
                </c:pt>
                <c:pt idx="70">
                  <c:v>2468.5</c:v>
                </c:pt>
                <c:pt idx="71">
                  <c:v>2485</c:v>
                </c:pt>
                <c:pt idx="72">
                  <c:v>2485</c:v>
                </c:pt>
                <c:pt idx="73">
                  <c:v>2656</c:v>
                </c:pt>
                <c:pt idx="74">
                  <c:v>2656</c:v>
                </c:pt>
                <c:pt idx="75">
                  <c:v>2661.5</c:v>
                </c:pt>
                <c:pt idx="76">
                  <c:v>2664.5</c:v>
                </c:pt>
                <c:pt idx="77">
                  <c:v>2678</c:v>
                </c:pt>
                <c:pt idx="78">
                  <c:v>2686.5</c:v>
                </c:pt>
                <c:pt idx="79">
                  <c:v>2692</c:v>
                </c:pt>
                <c:pt idx="80">
                  <c:v>2840.5</c:v>
                </c:pt>
                <c:pt idx="81">
                  <c:v>2840.5</c:v>
                </c:pt>
                <c:pt idx="82">
                  <c:v>2871</c:v>
                </c:pt>
                <c:pt idx="83">
                  <c:v>2871</c:v>
                </c:pt>
                <c:pt idx="84">
                  <c:v>2912.5</c:v>
                </c:pt>
                <c:pt idx="85">
                  <c:v>2912.5</c:v>
                </c:pt>
                <c:pt idx="86">
                  <c:v>2932</c:v>
                </c:pt>
                <c:pt idx="87">
                  <c:v>2943</c:v>
                </c:pt>
                <c:pt idx="88">
                  <c:v>3127.5</c:v>
                </c:pt>
                <c:pt idx="89">
                  <c:v>3141.5</c:v>
                </c:pt>
                <c:pt idx="90">
                  <c:v>3141.5</c:v>
                </c:pt>
                <c:pt idx="91">
                  <c:v>3147</c:v>
                </c:pt>
                <c:pt idx="92">
                  <c:v>3147</c:v>
                </c:pt>
                <c:pt idx="93">
                  <c:v>3376</c:v>
                </c:pt>
                <c:pt idx="94">
                  <c:v>3533</c:v>
                </c:pt>
                <c:pt idx="95">
                  <c:v>3533</c:v>
                </c:pt>
                <c:pt idx="96">
                  <c:v>3549.5</c:v>
                </c:pt>
                <c:pt idx="97">
                  <c:v>3549.5</c:v>
                </c:pt>
                <c:pt idx="98">
                  <c:v>3555</c:v>
                </c:pt>
                <c:pt idx="99">
                  <c:v>3555</c:v>
                </c:pt>
                <c:pt idx="100">
                  <c:v>3751</c:v>
                </c:pt>
                <c:pt idx="101">
                  <c:v>3789</c:v>
                </c:pt>
                <c:pt idx="102">
                  <c:v>3809</c:v>
                </c:pt>
                <c:pt idx="103">
                  <c:v>3809</c:v>
                </c:pt>
                <c:pt idx="104">
                  <c:v>3809</c:v>
                </c:pt>
                <c:pt idx="105">
                  <c:v>3982.5</c:v>
                </c:pt>
                <c:pt idx="106">
                  <c:v>4029.5</c:v>
                </c:pt>
                <c:pt idx="107">
                  <c:v>4035</c:v>
                </c:pt>
                <c:pt idx="108">
                  <c:v>4216</c:v>
                </c:pt>
                <c:pt idx="109">
                  <c:v>4219</c:v>
                </c:pt>
                <c:pt idx="110">
                  <c:v>4236.5</c:v>
                </c:pt>
                <c:pt idx="111">
                  <c:v>4236.5</c:v>
                </c:pt>
                <c:pt idx="112">
                  <c:v>4269.5</c:v>
                </c:pt>
                <c:pt idx="113">
                  <c:v>4432</c:v>
                </c:pt>
                <c:pt idx="114">
                  <c:v>4432</c:v>
                </c:pt>
                <c:pt idx="115">
                  <c:v>4465.5</c:v>
                </c:pt>
                <c:pt idx="116">
                  <c:v>4490.5</c:v>
                </c:pt>
                <c:pt idx="117">
                  <c:v>4686</c:v>
                </c:pt>
                <c:pt idx="118">
                  <c:v>4691.5</c:v>
                </c:pt>
                <c:pt idx="119">
                  <c:v>4700</c:v>
                </c:pt>
                <c:pt idx="120">
                  <c:v>4915</c:v>
                </c:pt>
                <c:pt idx="121">
                  <c:v>4927</c:v>
                </c:pt>
                <c:pt idx="122">
                  <c:v>5063.5</c:v>
                </c:pt>
                <c:pt idx="123">
                  <c:v>5119</c:v>
                </c:pt>
                <c:pt idx="124">
                  <c:v>5127</c:v>
                </c:pt>
                <c:pt idx="125">
                  <c:v>5155</c:v>
                </c:pt>
                <c:pt idx="126">
                  <c:v>5155</c:v>
                </c:pt>
                <c:pt idx="127">
                  <c:v>5359</c:v>
                </c:pt>
                <c:pt idx="128">
                  <c:v>5409</c:v>
                </c:pt>
                <c:pt idx="129">
                  <c:v>5557.5</c:v>
                </c:pt>
                <c:pt idx="130">
                  <c:v>5599</c:v>
                </c:pt>
                <c:pt idx="131">
                  <c:v>5817</c:v>
                </c:pt>
                <c:pt idx="132">
                  <c:v>6046</c:v>
                </c:pt>
                <c:pt idx="133">
                  <c:v>6046</c:v>
                </c:pt>
                <c:pt idx="134">
                  <c:v>6046</c:v>
                </c:pt>
                <c:pt idx="135">
                  <c:v>6046</c:v>
                </c:pt>
                <c:pt idx="136">
                  <c:v>6059.5</c:v>
                </c:pt>
                <c:pt idx="137">
                  <c:v>6059.5</c:v>
                </c:pt>
                <c:pt idx="138">
                  <c:v>6059.5</c:v>
                </c:pt>
                <c:pt idx="139">
                  <c:v>6059.5</c:v>
                </c:pt>
                <c:pt idx="140">
                  <c:v>6071</c:v>
                </c:pt>
                <c:pt idx="141">
                  <c:v>6071</c:v>
                </c:pt>
                <c:pt idx="142">
                  <c:v>6071</c:v>
                </c:pt>
                <c:pt idx="143">
                  <c:v>6071</c:v>
                </c:pt>
                <c:pt idx="144">
                  <c:v>6218.5</c:v>
                </c:pt>
                <c:pt idx="145">
                  <c:v>6225</c:v>
                </c:pt>
                <c:pt idx="146">
                  <c:v>6225</c:v>
                </c:pt>
                <c:pt idx="147">
                  <c:v>6225</c:v>
                </c:pt>
                <c:pt idx="148">
                  <c:v>6225</c:v>
                </c:pt>
                <c:pt idx="149">
                  <c:v>6225</c:v>
                </c:pt>
                <c:pt idx="150">
                  <c:v>6225</c:v>
                </c:pt>
                <c:pt idx="151">
                  <c:v>6230.5</c:v>
                </c:pt>
                <c:pt idx="152">
                  <c:v>6272</c:v>
                </c:pt>
                <c:pt idx="153">
                  <c:v>6291.5</c:v>
                </c:pt>
                <c:pt idx="154">
                  <c:v>6291.5</c:v>
                </c:pt>
                <c:pt idx="155">
                  <c:v>6291.5</c:v>
                </c:pt>
                <c:pt idx="156">
                  <c:v>6291.5</c:v>
                </c:pt>
                <c:pt idx="157">
                  <c:v>6291.5</c:v>
                </c:pt>
                <c:pt idx="158">
                  <c:v>6291.5</c:v>
                </c:pt>
                <c:pt idx="159">
                  <c:v>6437.5</c:v>
                </c:pt>
                <c:pt idx="160">
                  <c:v>6437.5</c:v>
                </c:pt>
                <c:pt idx="161">
                  <c:v>6437.5</c:v>
                </c:pt>
                <c:pt idx="162">
                  <c:v>6440</c:v>
                </c:pt>
                <c:pt idx="163">
                  <c:v>6440</c:v>
                </c:pt>
                <c:pt idx="164">
                  <c:v>6453</c:v>
                </c:pt>
                <c:pt idx="165">
                  <c:v>6648.5</c:v>
                </c:pt>
                <c:pt idx="166">
                  <c:v>6665</c:v>
                </c:pt>
                <c:pt idx="167">
                  <c:v>6710.5</c:v>
                </c:pt>
                <c:pt idx="168">
                  <c:v>6920</c:v>
                </c:pt>
                <c:pt idx="169">
                  <c:v>6925.5</c:v>
                </c:pt>
                <c:pt idx="170">
                  <c:v>6925.5</c:v>
                </c:pt>
                <c:pt idx="171">
                  <c:v>6942</c:v>
                </c:pt>
                <c:pt idx="172">
                  <c:v>7090</c:v>
                </c:pt>
                <c:pt idx="173">
                  <c:v>7107.5</c:v>
                </c:pt>
                <c:pt idx="174">
                  <c:v>7121.5</c:v>
                </c:pt>
                <c:pt idx="175">
                  <c:v>7380.5</c:v>
                </c:pt>
                <c:pt idx="176">
                  <c:v>7651.5</c:v>
                </c:pt>
                <c:pt idx="177">
                  <c:v>7651.5</c:v>
                </c:pt>
                <c:pt idx="178">
                  <c:v>7780.5</c:v>
                </c:pt>
                <c:pt idx="179">
                  <c:v>8015</c:v>
                </c:pt>
                <c:pt idx="180">
                  <c:v>8276.5</c:v>
                </c:pt>
                <c:pt idx="181">
                  <c:v>8453.5</c:v>
                </c:pt>
                <c:pt idx="182">
                  <c:v>8464</c:v>
                </c:pt>
              </c:numCache>
            </c:numRef>
          </c:xVal>
          <c:yVal>
            <c:numRef>
              <c:f>'Active 2'!$N$21:$N$987</c:f>
              <c:numCache>
                <c:formatCode>General</c:formatCode>
                <c:ptCount val="96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8C6-4724-90E7-E03F72606C34}"/>
            </c:ext>
          </c:extLst>
        </c:ser>
        <c:ser>
          <c:idx val="7"/>
          <c:order val="7"/>
          <c:tx>
            <c:strRef>
              <c:f>'Active 2'!$O$20</c:f>
              <c:strCache>
                <c:ptCount val="1"/>
                <c:pt idx="0">
                  <c:v>Prim.fit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2'!$F$21:$F$987</c:f>
              <c:numCache>
                <c:formatCode>General</c:formatCode>
                <c:ptCount val="967"/>
                <c:pt idx="0">
                  <c:v>-18047</c:v>
                </c:pt>
                <c:pt idx="1">
                  <c:v>-10671</c:v>
                </c:pt>
                <c:pt idx="2">
                  <c:v>-10020</c:v>
                </c:pt>
                <c:pt idx="3">
                  <c:v>-10009</c:v>
                </c:pt>
                <c:pt idx="4">
                  <c:v>-9984</c:v>
                </c:pt>
                <c:pt idx="5">
                  <c:v>-9874</c:v>
                </c:pt>
                <c:pt idx="6">
                  <c:v>-9645</c:v>
                </c:pt>
                <c:pt idx="7">
                  <c:v>-9526</c:v>
                </c:pt>
                <c:pt idx="8">
                  <c:v>-8721</c:v>
                </c:pt>
                <c:pt idx="9">
                  <c:v>-4226</c:v>
                </c:pt>
                <c:pt idx="10">
                  <c:v>-3062</c:v>
                </c:pt>
                <c:pt idx="11">
                  <c:v>-2911</c:v>
                </c:pt>
                <c:pt idx="12">
                  <c:v>-2882</c:v>
                </c:pt>
                <c:pt idx="13">
                  <c:v>-2879</c:v>
                </c:pt>
                <c:pt idx="14">
                  <c:v>-2877</c:v>
                </c:pt>
                <c:pt idx="15">
                  <c:v>-2874</c:v>
                </c:pt>
                <c:pt idx="16">
                  <c:v>-2871</c:v>
                </c:pt>
                <c:pt idx="17">
                  <c:v>-2860</c:v>
                </c:pt>
                <c:pt idx="18">
                  <c:v>-2852</c:v>
                </c:pt>
                <c:pt idx="19">
                  <c:v>-2441</c:v>
                </c:pt>
                <c:pt idx="20">
                  <c:v>-2416</c:v>
                </c:pt>
                <c:pt idx="21">
                  <c:v>-2415.5</c:v>
                </c:pt>
                <c:pt idx="22">
                  <c:v>-2407.5</c:v>
                </c:pt>
                <c:pt idx="23">
                  <c:v>-2034</c:v>
                </c:pt>
                <c:pt idx="24">
                  <c:v>-2003.5</c:v>
                </c:pt>
                <c:pt idx="25">
                  <c:v>-1998</c:v>
                </c:pt>
                <c:pt idx="26">
                  <c:v>-1995.5</c:v>
                </c:pt>
                <c:pt idx="27">
                  <c:v>-1992.5</c:v>
                </c:pt>
                <c:pt idx="28">
                  <c:v>-1987</c:v>
                </c:pt>
                <c:pt idx="29">
                  <c:v>-1985.5</c:v>
                </c:pt>
                <c:pt idx="30">
                  <c:v>-1973</c:v>
                </c:pt>
                <c:pt idx="31">
                  <c:v>-1754</c:v>
                </c:pt>
                <c:pt idx="32">
                  <c:v>-1753.5</c:v>
                </c:pt>
                <c:pt idx="33">
                  <c:v>-1536</c:v>
                </c:pt>
                <c:pt idx="34">
                  <c:v>-1533.5</c:v>
                </c:pt>
                <c:pt idx="35">
                  <c:v>-1346</c:v>
                </c:pt>
                <c:pt idx="36">
                  <c:v>-394</c:v>
                </c:pt>
                <c:pt idx="37">
                  <c:v>-212.5</c:v>
                </c:pt>
                <c:pt idx="38">
                  <c:v>-198</c:v>
                </c:pt>
                <c:pt idx="39">
                  <c:v>-159.5</c:v>
                </c:pt>
                <c:pt idx="40">
                  <c:v>0</c:v>
                </c:pt>
                <c:pt idx="41">
                  <c:v>0</c:v>
                </c:pt>
                <c:pt idx="42">
                  <c:v>11</c:v>
                </c:pt>
                <c:pt idx="43">
                  <c:v>75</c:v>
                </c:pt>
                <c:pt idx="44">
                  <c:v>284.5</c:v>
                </c:pt>
                <c:pt idx="45">
                  <c:v>430</c:v>
                </c:pt>
                <c:pt idx="46">
                  <c:v>433</c:v>
                </c:pt>
                <c:pt idx="47">
                  <c:v>877</c:v>
                </c:pt>
                <c:pt idx="48">
                  <c:v>888</c:v>
                </c:pt>
                <c:pt idx="49">
                  <c:v>1348.5</c:v>
                </c:pt>
                <c:pt idx="50">
                  <c:v>1351.5</c:v>
                </c:pt>
                <c:pt idx="51">
                  <c:v>1357</c:v>
                </c:pt>
                <c:pt idx="52">
                  <c:v>1360</c:v>
                </c:pt>
                <c:pt idx="53">
                  <c:v>1360</c:v>
                </c:pt>
                <c:pt idx="54">
                  <c:v>1525</c:v>
                </c:pt>
                <c:pt idx="55">
                  <c:v>1525</c:v>
                </c:pt>
                <c:pt idx="56">
                  <c:v>1597</c:v>
                </c:pt>
                <c:pt idx="57">
                  <c:v>2024.5</c:v>
                </c:pt>
                <c:pt idx="58">
                  <c:v>2027</c:v>
                </c:pt>
                <c:pt idx="59">
                  <c:v>2027.5</c:v>
                </c:pt>
                <c:pt idx="60">
                  <c:v>2030</c:v>
                </c:pt>
                <c:pt idx="61">
                  <c:v>2030</c:v>
                </c:pt>
                <c:pt idx="62">
                  <c:v>2189</c:v>
                </c:pt>
                <c:pt idx="63">
                  <c:v>2189</c:v>
                </c:pt>
                <c:pt idx="64">
                  <c:v>2259</c:v>
                </c:pt>
                <c:pt idx="65">
                  <c:v>2409.5</c:v>
                </c:pt>
                <c:pt idx="66">
                  <c:v>2409.5</c:v>
                </c:pt>
                <c:pt idx="67">
                  <c:v>2463</c:v>
                </c:pt>
                <c:pt idx="68">
                  <c:v>2463</c:v>
                </c:pt>
                <c:pt idx="69">
                  <c:v>2468.5</c:v>
                </c:pt>
                <c:pt idx="70">
                  <c:v>2468.5</c:v>
                </c:pt>
                <c:pt idx="71">
                  <c:v>2485</c:v>
                </c:pt>
                <c:pt idx="72">
                  <c:v>2485</c:v>
                </c:pt>
                <c:pt idx="73">
                  <c:v>2656</c:v>
                </c:pt>
                <c:pt idx="74">
                  <c:v>2656</c:v>
                </c:pt>
                <c:pt idx="75">
                  <c:v>2661.5</c:v>
                </c:pt>
                <c:pt idx="76">
                  <c:v>2664.5</c:v>
                </c:pt>
                <c:pt idx="77">
                  <c:v>2678</c:v>
                </c:pt>
                <c:pt idx="78">
                  <c:v>2686.5</c:v>
                </c:pt>
                <c:pt idx="79">
                  <c:v>2692</c:v>
                </c:pt>
                <c:pt idx="80">
                  <c:v>2840.5</c:v>
                </c:pt>
                <c:pt idx="81">
                  <c:v>2840.5</c:v>
                </c:pt>
                <c:pt idx="82">
                  <c:v>2871</c:v>
                </c:pt>
                <c:pt idx="83">
                  <c:v>2871</c:v>
                </c:pt>
                <c:pt idx="84">
                  <c:v>2912.5</c:v>
                </c:pt>
                <c:pt idx="85">
                  <c:v>2912.5</c:v>
                </c:pt>
                <c:pt idx="86">
                  <c:v>2932</c:v>
                </c:pt>
                <c:pt idx="87">
                  <c:v>2943</c:v>
                </c:pt>
                <c:pt idx="88">
                  <c:v>3127.5</c:v>
                </c:pt>
                <c:pt idx="89">
                  <c:v>3141.5</c:v>
                </c:pt>
                <c:pt idx="90">
                  <c:v>3141.5</c:v>
                </c:pt>
                <c:pt idx="91">
                  <c:v>3147</c:v>
                </c:pt>
                <c:pt idx="92">
                  <c:v>3147</c:v>
                </c:pt>
                <c:pt idx="93">
                  <c:v>3376</c:v>
                </c:pt>
                <c:pt idx="94">
                  <c:v>3533</c:v>
                </c:pt>
                <c:pt idx="95">
                  <c:v>3533</c:v>
                </c:pt>
                <c:pt idx="96">
                  <c:v>3549.5</c:v>
                </c:pt>
                <c:pt idx="97">
                  <c:v>3549.5</c:v>
                </c:pt>
                <c:pt idx="98">
                  <c:v>3555</c:v>
                </c:pt>
                <c:pt idx="99">
                  <c:v>3555</c:v>
                </c:pt>
                <c:pt idx="100">
                  <c:v>3751</c:v>
                </c:pt>
                <c:pt idx="101">
                  <c:v>3789</c:v>
                </c:pt>
                <c:pt idx="102">
                  <c:v>3809</c:v>
                </c:pt>
                <c:pt idx="103">
                  <c:v>3809</c:v>
                </c:pt>
                <c:pt idx="104">
                  <c:v>3809</c:v>
                </c:pt>
                <c:pt idx="105">
                  <c:v>3982.5</c:v>
                </c:pt>
                <c:pt idx="106">
                  <c:v>4029.5</c:v>
                </c:pt>
                <c:pt idx="107">
                  <c:v>4035</c:v>
                </c:pt>
                <c:pt idx="108">
                  <c:v>4216</c:v>
                </c:pt>
                <c:pt idx="109">
                  <c:v>4219</c:v>
                </c:pt>
                <c:pt idx="110">
                  <c:v>4236.5</c:v>
                </c:pt>
                <c:pt idx="111">
                  <c:v>4236.5</c:v>
                </c:pt>
                <c:pt idx="112">
                  <c:v>4269.5</c:v>
                </c:pt>
                <c:pt idx="113">
                  <c:v>4432</c:v>
                </c:pt>
                <c:pt idx="114">
                  <c:v>4432</c:v>
                </c:pt>
                <c:pt idx="115">
                  <c:v>4465.5</c:v>
                </c:pt>
                <c:pt idx="116">
                  <c:v>4490.5</c:v>
                </c:pt>
                <c:pt idx="117">
                  <c:v>4686</c:v>
                </c:pt>
                <c:pt idx="118">
                  <c:v>4691.5</c:v>
                </c:pt>
                <c:pt idx="119">
                  <c:v>4700</c:v>
                </c:pt>
                <c:pt idx="120">
                  <c:v>4915</c:v>
                </c:pt>
                <c:pt idx="121">
                  <c:v>4927</c:v>
                </c:pt>
                <c:pt idx="122">
                  <c:v>5063.5</c:v>
                </c:pt>
                <c:pt idx="123">
                  <c:v>5119</c:v>
                </c:pt>
                <c:pt idx="124">
                  <c:v>5127</c:v>
                </c:pt>
                <c:pt idx="125">
                  <c:v>5155</c:v>
                </c:pt>
                <c:pt idx="126">
                  <c:v>5155</c:v>
                </c:pt>
                <c:pt idx="127">
                  <c:v>5359</c:v>
                </c:pt>
                <c:pt idx="128">
                  <c:v>5409</c:v>
                </c:pt>
                <c:pt idx="129">
                  <c:v>5557.5</c:v>
                </c:pt>
                <c:pt idx="130">
                  <c:v>5599</c:v>
                </c:pt>
                <c:pt idx="131">
                  <c:v>5817</c:v>
                </c:pt>
                <c:pt idx="132">
                  <c:v>6046</c:v>
                </c:pt>
                <c:pt idx="133">
                  <c:v>6046</c:v>
                </c:pt>
                <c:pt idx="134">
                  <c:v>6046</c:v>
                </c:pt>
                <c:pt idx="135">
                  <c:v>6046</c:v>
                </c:pt>
                <c:pt idx="136">
                  <c:v>6059.5</c:v>
                </c:pt>
                <c:pt idx="137">
                  <c:v>6059.5</c:v>
                </c:pt>
                <c:pt idx="138">
                  <c:v>6059.5</c:v>
                </c:pt>
                <c:pt idx="139">
                  <c:v>6059.5</c:v>
                </c:pt>
                <c:pt idx="140">
                  <c:v>6071</c:v>
                </c:pt>
                <c:pt idx="141">
                  <c:v>6071</c:v>
                </c:pt>
                <c:pt idx="142">
                  <c:v>6071</c:v>
                </c:pt>
                <c:pt idx="143">
                  <c:v>6071</c:v>
                </c:pt>
                <c:pt idx="144">
                  <c:v>6218.5</c:v>
                </c:pt>
                <c:pt idx="145">
                  <c:v>6225</c:v>
                </c:pt>
                <c:pt idx="146">
                  <c:v>6225</c:v>
                </c:pt>
                <c:pt idx="147">
                  <c:v>6225</c:v>
                </c:pt>
                <c:pt idx="148">
                  <c:v>6225</c:v>
                </c:pt>
                <c:pt idx="149">
                  <c:v>6225</c:v>
                </c:pt>
                <c:pt idx="150">
                  <c:v>6225</c:v>
                </c:pt>
                <c:pt idx="151">
                  <c:v>6230.5</c:v>
                </c:pt>
                <c:pt idx="152">
                  <c:v>6272</c:v>
                </c:pt>
                <c:pt idx="153">
                  <c:v>6291.5</c:v>
                </c:pt>
                <c:pt idx="154">
                  <c:v>6291.5</c:v>
                </c:pt>
                <c:pt idx="155">
                  <c:v>6291.5</c:v>
                </c:pt>
                <c:pt idx="156">
                  <c:v>6291.5</c:v>
                </c:pt>
                <c:pt idx="157">
                  <c:v>6291.5</c:v>
                </c:pt>
                <c:pt idx="158">
                  <c:v>6291.5</c:v>
                </c:pt>
                <c:pt idx="159">
                  <c:v>6437.5</c:v>
                </c:pt>
                <c:pt idx="160">
                  <c:v>6437.5</c:v>
                </c:pt>
                <c:pt idx="161">
                  <c:v>6437.5</c:v>
                </c:pt>
                <c:pt idx="162">
                  <c:v>6440</c:v>
                </c:pt>
                <c:pt idx="163">
                  <c:v>6440</c:v>
                </c:pt>
                <c:pt idx="164">
                  <c:v>6453</c:v>
                </c:pt>
                <c:pt idx="165">
                  <c:v>6648.5</c:v>
                </c:pt>
                <c:pt idx="166">
                  <c:v>6665</c:v>
                </c:pt>
                <c:pt idx="167">
                  <c:v>6710.5</c:v>
                </c:pt>
                <c:pt idx="168">
                  <c:v>6920</c:v>
                </c:pt>
                <c:pt idx="169">
                  <c:v>6925.5</c:v>
                </c:pt>
                <c:pt idx="170">
                  <c:v>6925.5</c:v>
                </c:pt>
                <c:pt idx="171">
                  <c:v>6942</c:v>
                </c:pt>
                <c:pt idx="172">
                  <c:v>7090</c:v>
                </c:pt>
                <c:pt idx="173">
                  <c:v>7107.5</c:v>
                </c:pt>
                <c:pt idx="174">
                  <c:v>7121.5</c:v>
                </c:pt>
                <c:pt idx="175">
                  <c:v>7380.5</c:v>
                </c:pt>
                <c:pt idx="176">
                  <c:v>7651.5</c:v>
                </c:pt>
                <c:pt idx="177">
                  <c:v>7651.5</c:v>
                </c:pt>
                <c:pt idx="178">
                  <c:v>7780.5</c:v>
                </c:pt>
                <c:pt idx="179">
                  <c:v>8015</c:v>
                </c:pt>
                <c:pt idx="180">
                  <c:v>8276.5</c:v>
                </c:pt>
                <c:pt idx="181">
                  <c:v>8453.5</c:v>
                </c:pt>
                <c:pt idx="182">
                  <c:v>8464</c:v>
                </c:pt>
              </c:numCache>
            </c:numRef>
          </c:xVal>
          <c:yVal>
            <c:numRef>
              <c:f>'Active 2'!$O$21:$O$987</c:f>
              <c:numCache>
                <c:formatCode>General</c:formatCode>
                <c:ptCount val="967"/>
                <c:pt idx="0">
                  <c:v>1.6345948498658537E-2</c:v>
                </c:pt>
                <c:pt idx="1">
                  <c:v>7.0301547939675049E-3</c:v>
                </c:pt>
                <c:pt idx="2">
                  <c:v>6.2079501163978378E-3</c:v>
                </c:pt>
                <c:pt idx="3">
                  <c:v>6.1940572570226213E-3</c:v>
                </c:pt>
                <c:pt idx="4">
                  <c:v>6.1624825766243996E-3</c:v>
                </c:pt>
                <c:pt idx="5">
                  <c:v>6.023553982872229E-3</c:v>
                </c:pt>
                <c:pt idx="6">
                  <c:v>5.7343299104245272E-3</c:v>
                </c:pt>
                <c:pt idx="7">
                  <c:v>5.5840344317289979E-3</c:v>
                </c:pt>
                <c:pt idx="8">
                  <c:v>4.5673297229062906E-3</c:v>
                </c:pt>
                <c:pt idx="9">
                  <c:v>-1.1097978126937882E-3</c:v>
                </c:pt>
                <c:pt idx="10">
                  <c:v>-2.5799149320349436E-3</c:v>
                </c:pt>
                <c:pt idx="11">
                  <c:v>-2.7706260016401962E-3</c:v>
                </c:pt>
                <c:pt idx="12">
                  <c:v>-2.8072526309021323E-3</c:v>
                </c:pt>
                <c:pt idx="13">
                  <c:v>-2.8110415925499187E-3</c:v>
                </c:pt>
                <c:pt idx="14">
                  <c:v>-2.8135675669817765E-3</c:v>
                </c:pt>
                <c:pt idx="15">
                  <c:v>-2.8173565286295629E-3</c:v>
                </c:pt>
                <c:pt idx="16">
                  <c:v>-2.8211454902773493E-3</c:v>
                </c:pt>
                <c:pt idx="17">
                  <c:v>-2.8350383496525667E-3</c:v>
                </c:pt>
                <c:pt idx="18">
                  <c:v>-2.8451422473799973E-3</c:v>
                </c:pt>
                <c:pt idx="19">
                  <c:v>-3.3642299931267452E-3</c:v>
                </c:pt>
                <c:pt idx="20">
                  <c:v>-3.3958046735249659E-3</c:v>
                </c:pt>
                <c:pt idx="21">
                  <c:v>-3.3964361671329304E-3</c:v>
                </c:pt>
                <c:pt idx="22">
                  <c:v>-3.406540064860361E-3</c:v>
                </c:pt>
                <c:pt idx="23">
                  <c:v>-3.8782657900097782E-3</c:v>
                </c:pt>
                <c:pt idx="24">
                  <c:v>-3.9167869000956076E-3</c:v>
                </c:pt>
                <c:pt idx="25">
                  <c:v>-3.9237333297832159E-3</c:v>
                </c:pt>
                <c:pt idx="26">
                  <c:v>-3.9268907978230374E-3</c:v>
                </c:pt>
                <c:pt idx="27">
                  <c:v>-3.9306797594708242E-3</c:v>
                </c:pt>
                <c:pt idx="28">
                  <c:v>-3.9376261891584333E-3</c:v>
                </c:pt>
                <c:pt idx="29">
                  <c:v>-3.9395206699823267E-3</c:v>
                </c:pt>
                <c:pt idx="30">
                  <c:v>-3.9553080101814367E-3</c:v>
                </c:pt>
                <c:pt idx="31">
                  <c:v>-4.2319022104698491E-3</c:v>
                </c:pt>
                <c:pt idx="32">
                  <c:v>-4.2325337040778135E-3</c:v>
                </c:pt>
                <c:pt idx="33">
                  <c:v>-4.5072334235423343E-3</c:v>
                </c:pt>
                <c:pt idx="34">
                  <c:v>-4.5103908915821566E-3</c:v>
                </c:pt>
                <c:pt idx="35">
                  <c:v>-4.747200994568811E-3</c:v>
                </c:pt>
                <c:pt idx="36">
                  <c:v>-5.9495648241330553E-3</c:v>
                </c:pt>
                <c:pt idx="37">
                  <c:v>-6.1787970038241369E-3</c:v>
                </c:pt>
                <c:pt idx="38">
                  <c:v>-6.1971103184551048E-3</c:v>
                </c:pt>
                <c:pt idx="39">
                  <c:v>-6.2457353262683653E-3</c:v>
                </c:pt>
                <c:pt idx="40">
                  <c:v>-6.447181787209013E-3</c:v>
                </c:pt>
                <c:pt idx="41">
                  <c:v>-6.447181787209013E-3</c:v>
                </c:pt>
                <c:pt idx="42">
                  <c:v>-6.4610746465842304E-3</c:v>
                </c:pt>
                <c:pt idx="43">
                  <c:v>-6.5419058284036753E-3</c:v>
                </c:pt>
                <c:pt idx="44">
                  <c:v>-6.8065016501407645E-3</c:v>
                </c:pt>
                <c:pt idx="45">
                  <c:v>-6.9902662900584089E-3</c:v>
                </c:pt>
                <c:pt idx="46">
                  <c:v>-6.9940552517061948E-3</c:v>
                </c:pt>
                <c:pt idx="47">
                  <c:v>-7.554821575578595E-3</c:v>
                </c:pt>
                <c:pt idx="48">
                  <c:v>-7.5687144349538115E-3</c:v>
                </c:pt>
                <c:pt idx="49">
                  <c:v>-8.1503200478890373E-3</c:v>
                </c:pt>
                <c:pt idx="50">
                  <c:v>-8.1541090095368224E-3</c:v>
                </c:pt>
                <c:pt idx="51">
                  <c:v>-8.1610554392244315E-3</c:v>
                </c:pt>
                <c:pt idx="52">
                  <c:v>-8.1648444008722183E-3</c:v>
                </c:pt>
                <c:pt idx="53">
                  <c:v>-8.1648444008722183E-3</c:v>
                </c:pt>
                <c:pt idx="54">
                  <c:v>-8.3732372915004752E-3</c:v>
                </c:pt>
                <c:pt idx="55">
                  <c:v>-8.3732372915004752E-3</c:v>
                </c:pt>
                <c:pt idx="56">
                  <c:v>-8.4641723710473498E-3</c:v>
                </c:pt>
                <c:pt idx="57">
                  <c:v>-9.0040994058569242E-3</c:v>
                </c:pt>
                <c:pt idx="58">
                  <c:v>-9.0072568738967466E-3</c:v>
                </c:pt>
                <c:pt idx="59">
                  <c:v>-9.007888367504711E-3</c:v>
                </c:pt>
                <c:pt idx="60">
                  <c:v>-9.0110458355445316E-3</c:v>
                </c:pt>
                <c:pt idx="61">
                  <c:v>-9.0110458355445316E-3</c:v>
                </c:pt>
                <c:pt idx="62">
                  <c:v>-9.2118608028772166E-3</c:v>
                </c:pt>
                <c:pt idx="63">
                  <c:v>-9.2118608028772166E-3</c:v>
                </c:pt>
                <c:pt idx="64">
                  <c:v>-9.3002699079922334E-3</c:v>
                </c:pt>
                <c:pt idx="65">
                  <c:v>-9.4903494839895224E-3</c:v>
                </c:pt>
                <c:pt idx="66">
                  <c:v>-9.4903494839895224E-3</c:v>
                </c:pt>
                <c:pt idx="67">
                  <c:v>-9.5579193000417152E-3</c:v>
                </c:pt>
                <c:pt idx="68">
                  <c:v>-9.5579193000417152E-3</c:v>
                </c:pt>
                <c:pt idx="69">
                  <c:v>-9.5648657297293244E-3</c:v>
                </c:pt>
                <c:pt idx="70">
                  <c:v>-9.5648657297293244E-3</c:v>
                </c:pt>
                <c:pt idx="71">
                  <c:v>-9.5857050187921483E-3</c:v>
                </c:pt>
                <c:pt idx="72">
                  <c:v>-9.5857050187921483E-3</c:v>
                </c:pt>
                <c:pt idx="73">
                  <c:v>-9.8016758327159788E-3</c:v>
                </c:pt>
                <c:pt idx="74">
                  <c:v>-9.8016758327159788E-3</c:v>
                </c:pt>
                <c:pt idx="75">
                  <c:v>-9.8086222624035879E-3</c:v>
                </c:pt>
                <c:pt idx="76">
                  <c:v>-9.8124112240513747E-3</c:v>
                </c:pt>
                <c:pt idx="77">
                  <c:v>-9.8294615514664119E-3</c:v>
                </c:pt>
                <c:pt idx="78">
                  <c:v>-9.8401969428018078E-3</c:v>
                </c:pt>
                <c:pt idx="79">
                  <c:v>-9.847143372489417E-3</c:v>
                </c:pt>
                <c:pt idx="80">
                  <c:v>-1.0034696974054846E-2</c:v>
                </c:pt>
                <c:pt idx="81">
                  <c:v>-1.0034696974054846E-2</c:v>
                </c:pt>
                <c:pt idx="82">
                  <c:v>-1.0073218084140677E-2</c:v>
                </c:pt>
                <c:pt idx="83">
                  <c:v>-1.0073218084140677E-2</c:v>
                </c:pt>
                <c:pt idx="84">
                  <c:v>-1.0125632053601723E-2</c:v>
                </c:pt>
                <c:pt idx="85">
                  <c:v>-1.0125632053601723E-2</c:v>
                </c:pt>
                <c:pt idx="86">
                  <c:v>-1.0150260304312335E-2</c:v>
                </c:pt>
                <c:pt idx="87">
                  <c:v>-1.0164153163687552E-2</c:v>
                </c:pt>
                <c:pt idx="88">
                  <c:v>-1.0397174305026421E-2</c:v>
                </c:pt>
                <c:pt idx="89">
                  <c:v>-1.0414856126049424E-2</c:v>
                </c:pt>
                <c:pt idx="90">
                  <c:v>-1.0414856126049424E-2</c:v>
                </c:pt>
                <c:pt idx="91">
                  <c:v>-1.0421802555737034E-2</c:v>
                </c:pt>
                <c:pt idx="92">
                  <c:v>-1.0421802555737034E-2</c:v>
                </c:pt>
                <c:pt idx="93">
                  <c:v>-1.0711026628184735E-2</c:v>
                </c:pt>
                <c:pt idx="94">
                  <c:v>-1.0909315621085561E-2</c:v>
                </c:pt>
                <c:pt idx="95">
                  <c:v>-1.0909315621085561E-2</c:v>
                </c:pt>
                <c:pt idx="96">
                  <c:v>-1.0930154910148386E-2</c:v>
                </c:pt>
                <c:pt idx="97">
                  <c:v>-1.0930154910148386E-2</c:v>
                </c:pt>
                <c:pt idx="98">
                  <c:v>-1.0937101339835994E-2</c:v>
                </c:pt>
                <c:pt idx="99">
                  <c:v>-1.0937101339835994E-2</c:v>
                </c:pt>
                <c:pt idx="100">
                  <c:v>-1.1184646834158044E-2</c:v>
                </c:pt>
                <c:pt idx="101">
                  <c:v>-1.123264034836334E-2</c:v>
                </c:pt>
                <c:pt idx="102">
                  <c:v>-1.1257900092681915E-2</c:v>
                </c:pt>
                <c:pt idx="103">
                  <c:v>-1.1257900092681915E-2</c:v>
                </c:pt>
                <c:pt idx="104">
                  <c:v>-1.1257900092681915E-2</c:v>
                </c:pt>
                <c:pt idx="105">
                  <c:v>-1.1477028374645568E-2</c:v>
                </c:pt>
                <c:pt idx="106">
                  <c:v>-1.1536388773794223E-2</c:v>
                </c:pt>
                <c:pt idx="107">
                  <c:v>-1.1543335203481832E-2</c:v>
                </c:pt>
                <c:pt idx="108">
                  <c:v>-1.177193588956495E-2</c:v>
                </c:pt>
                <c:pt idx="109">
                  <c:v>-1.1775724851212737E-2</c:v>
                </c:pt>
                <c:pt idx="110">
                  <c:v>-1.179782712749149E-2</c:v>
                </c:pt>
                <c:pt idx="111">
                  <c:v>-1.179782712749149E-2</c:v>
                </c:pt>
                <c:pt idx="112">
                  <c:v>-1.1839505705617141E-2</c:v>
                </c:pt>
                <c:pt idx="113">
                  <c:v>-1.2044741128205576E-2</c:v>
                </c:pt>
                <c:pt idx="114">
                  <c:v>-1.2044741128205576E-2</c:v>
                </c:pt>
                <c:pt idx="115">
                  <c:v>-1.2087051199939192E-2</c:v>
                </c:pt>
                <c:pt idx="116">
                  <c:v>-1.2118625880337412E-2</c:v>
                </c:pt>
                <c:pt idx="117">
                  <c:v>-1.2365539881051497E-2</c:v>
                </c:pt>
                <c:pt idx="118">
                  <c:v>-1.2372486310739107E-2</c:v>
                </c:pt>
                <c:pt idx="119">
                  <c:v>-1.2383221702074503E-2</c:v>
                </c:pt>
                <c:pt idx="120">
                  <c:v>-1.2654763953499199E-2</c:v>
                </c:pt>
                <c:pt idx="121">
                  <c:v>-1.2669919800090346E-2</c:v>
                </c:pt>
                <c:pt idx="122">
                  <c:v>-1.284231755506463E-2</c:v>
                </c:pt>
                <c:pt idx="123">
                  <c:v>-1.2912413345548681E-2</c:v>
                </c:pt>
                <c:pt idx="124">
                  <c:v>-1.2922517243276112E-2</c:v>
                </c:pt>
                <c:pt idx="125">
                  <c:v>-1.2957880885322119E-2</c:v>
                </c:pt>
                <c:pt idx="126">
                  <c:v>-1.2957880885322119E-2</c:v>
                </c:pt>
                <c:pt idx="127">
                  <c:v>-1.3215530277371599E-2</c:v>
                </c:pt>
                <c:pt idx="128">
                  <c:v>-1.3278679638168041E-2</c:v>
                </c:pt>
                <c:pt idx="129">
                  <c:v>-1.346623323973347E-2</c:v>
                </c:pt>
                <c:pt idx="130">
                  <c:v>-1.3518647209194518E-2</c:v>
                </c:pt>
                <c:pt idx="131">
                  <c:v>-1.3793978422267001E-2</c:v>
                </c:pt>
                <c:pt idx="132">
                  <c:v>-1.4083202494714703E-2</c:v>
                </c:pt>
                <c:pt idx="133">
                  <c:v>-1.4083202494714703E-2</c:v>
                </c:pt>
                <c:pt idx="134">
                  <c:v>-1.4083202494714703E-2</c:v>
                </c:pt>
                <c:pt idx="135">
                  <c:v>-1.4083202494714703E-2</c:v>
                </c:pt>
                <c:pt idx="136">
                  <c:v>-1.4100252822129743E-2</c:v>
                </c:pt>
                <c:pt idx="137">
                  <c:v>-1.4100252822129743E-2</c:v>
                </c:pt>
                <c:pt idx="138">
                  <c:v>-1.4100252822129743E-2</c:v>
                </c:pt>
                <c:pt idx="139">
                  <c:v>-1.4100252822129743E-2</c:v>
                </c:pt>
                <c:pt idx="140">
                  <c:v>-1.4114777175112924E-2</c:v>
                </c:pt>
                <c:pt idx="141">
                  <c:v>-1.4114777175112924E-2</c:v>
                </c:pt>
                <c:pt idx="142">
                  <c:v>-1.4114777175112924E-2</c:v>
                </c:pt>
                <c:pt idx="143">
                  <c:v>-1.4114777175112924E-2</c:v>
                </c:pt>
                <c:pt idx="144">
                  <c:v>-1.4301067789462427E-2</c:v>
                </c:pt>
                <c:pt idx="145">
                  <c:v>-1.4309277206365963E-2</c:v>
                </c:pt>
                <c:pt idx="146">
                  <c:v>-1.4309277206365963E-2</c:v>
                </c:pt>
                <c:pt idx="147">
                  <c:v>-1.4309277206365963E-2</c:v>
                </c:pt>
                <c:pt idx="148">
                  <c:v>-1.4309277206365963E-2</c:v>
                </c:pt>
                <c:pt idx="149">
                  <c:v>-1.4309277206365963E-2</c:v>
                </c:pt>
                <c:pt idx="150">
                  <c:v>-1.4309277206365963E-2</c:v>
                </c:pt>
                <c:pt idx="151">
                  <c:v>-1.4316223636053572E-2</c:v>
                </c:pt>
                <c:pt idx="152">
                  <c:v>-1.4368637605514619E-2</c:v>
                </c:pt>
                <c:pt idx="153">
                  <c:v>-1.439326585622523E-2</c:v>
                </c:pt>
                <c:pt idx="154">
                  <c:v>-1.439326585622523E-2</c:v>
                </c:pt>
                <c:pt idx="155">
                  <c:v>-1.439326585622523E-2</c:v>
                </c:pt>
                <c:pt idx="156">
                  <c:v>-1.439326585622523E-2</c:v>
                </c:pt>
                <c:pt idx="157">
                  <c:v>-1.439326585622523E-2</c:v>
                </c:pt>
                <c:pt idx="158">
                  <c:v>-1.439326585622523E-2</c:v>
                </c:pt>
                <c:pt idx="159">
                  <c:v>-1.4577661989750839E-2</c:v>
                </c:pt>
                <c:pt idx="160">
                  <c:v>-1.4577661989750839E-2</c:v>
                </c:pt>
                <c:pt idx="161">
                  <c:v>-1.4577661989750839E-2</c:v>
                </c:pt>
                <c:pt idx="162">
                  <c:v>-1.4580819457790661E-2</c:v>
                </c:pt>
                <c:pt idx="163">
                  <c:v>-1.4580819457790661E-2</c:v>
                </c:pt>
                <c:pt idx="164">
                  <c:v>-1.4597238291597736E-2</c:v>
                </c:pt>
                <c:pt idx="165">
                  <c:v>-1.4844152292311822E-2</c:v>
                </c:pt>
                <c:pt idx="166">
                  <c:v>-1.4864991581374647E-2</c:v>
                </c:pt>
                <c:pt idx="167">
                  <c:v>-1.492245749969941E-2</c:v>
                </c:pt>
                <c:pt idx="168">
                  <c:v>-1.51870533214365E-2</c:v>
                </c:pt>
                <c:pt idx="169">
                  <c:v>-1.5193999751124107E-2</c:v>
                </c:pt>
                <c:pt idx="170">
                  <c:v>-1.5193999751124107E-2</c:v>
                </c:pt>
                <c:pt idx="171">
                  <c:v>-1.5214839040186933E-2</c:v>
                </c:pt>
                <c:pt idx="172">
                  <c:v>-1.5401761148144399E-2</c:v>
                </c:pt>
                <c:pt idx="173">
                  <c:v>-1.5423863424423154E-2</c:v>
                </c:pt>
                <c:pt idx="174">
                  <c:v>-1.5441545245446157E-2</c:v>
                </c:pt>
                <c:pt idx="175">
                  <c:v>-1.5768658934371724E-2</c:v>
                </c:pt>
                <c:pt idx="176">
                  <c:v>-1.6110928469888437E-2</c:v>
                </c:pt>
                <c:pt idx="177">
                  <c:v>-1.6110928469888437E-2</c:v>
                </c:pt>
                <c:pt idx="178">
                  <c:v>-1.6273853820743256E-2</c:v>
                </c:pt>
                <c:pt idx="179">
                  <c:v>-1.6570024322878567E-2</c:v>
                </c:pt>
                <c:pt idx="180">
                  <c:v>-1.6900295479843952E-2</c:v>
                </c:pt>
                <c:pt idx="181">
                  <c:v>-1.7123844217063356E-2</c:v>
                </c:pt>
                <c:pt idx="182">
                  <c:v>-1.713710558283061E-2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8C6-4724-90E7-E03F72606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2057888"/>
        <c:axId val="1"/>
      </c:scatterChart>
      <c:valAx>
        <c:axId val="8120578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800033595800522"/>
              <c:y val="0.867693670193066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200000000000002E-2"/>
              <c:y val="0.384615880070205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205788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920000000000001"/>
          <c:y val="0.92"/>
          <c:w val="0.67199999999999993"/>
          <c:h val="6.1538411992979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HS Her - O-C Diagr.</a:t>
            </a:r>
          </a:p>
        </c:rich>
      </c:tx>
      <c:layout>
        <c:manualLayout>
          <c:xMode val="edge"/>
          <c:yMode val="edge"/>
          <c:x val="0.38019169329073482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57507987220447"/>
          <c:y val="0.14723926380368099"/>
          <c:w val="0.80670926517571884"/>
          <c:h val="0.6595092024539877"/>
        </c:manualLayout>
      </c:layout>
      <c:scatterChart>
        <c:scatterStyle val="lineMarker"/>
        <c:varyColors val="0"/>
        <c:ser>
          <c:idx val="1"/>
          <c:order val="0"/>
          <c:tx>
            <c:strRef>
              <c:f>'Active 2'!$R$20</c:f>
              <c:strCache>
                <c:ptCount val="1"/>
                <c:pt idx="0">
                  <c:v>Primary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2'!$D$21:$D$987</c:f>
                <c:numCache>
                  <c:formatCode>General</c:formatCode>
                  <c:ptCount val="9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3">
                    <c:v>0</c:v>
                  </c:pt>
                  <c:pt idx="24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1.1100000000000001E-3</c:v>
                  </c:pt>
                  <c:pt idx="54">
                    <c:v>9.3999999999999997E-4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1E-3</c:v>
                  </c:pt>
                  <c:pt idx="61">
                    <c:v>0</c:v>
                  </c:pt>
                  <c:pt idx="62">
                    <c:v>0</c:v>
                  </c:pt>
                  <c:pt idx="63">
                    <c:v>3.1E-4</c:v>
                  </c:pt>
                  <c:pt idx="64">
                    <c:v>1.1999999999999999E-3</c:v>
                  </c:pt>
                  <c:pt idx="65">
                    <c:v>0</c:v>
                  </c:pt>
                  <c:pt idx="66">
                    <c:v>2.5000000000000001E-4</c:v>
                  </c:pt>
                  <c:pt idx="74">
                    <c:v>1.8E-3</c:v>
                  </c:pt>
                  <c:pt idx="75">
                    <c:v>2E-3</c:v>
                  </c:pt>
                  <c:pt idx="76">
                    <c:v>2.8E-3</c:v>
                  </c:pt>
                  <c:pt idx="77">
                    <c:v>1E-3</c:v>
                  </c:pt>
                  <c:pt idx="78">
                    <c:v>2.3999999999999998E-3</c:v>
                  </c:pt>
                  <c:pt idx="79">
                    <c:v>4.0000000000000001E-3</c:v>
                  </c:pt>
                  <c:pt idx="84">
                    <c:v>1.1999999999999999E-3</c:v>
                  </c:pt>
                  <c:pt idx="85">
                    <c:v>8.9999999999999998E-4</c:v>
                  </c:pt>
                  <c:pt idx="86">
                    <c:v>1.1000000000000001E-3</c:v>
                  </c:pt>
                  <c:pt idx="87">
                    <c:v>8.0000000000000004E-4</c:v>
                  </c:pt>
                  <c:pt idx="88">
                    <c:v>2E-3</c:v>
                  </c:pt>
                  <c:pt idx="89">
                    <c:v>2E-3</c:v>
                  </c:pt>
                  <c:pt idx="90">
                    <c:v>2E-3</c:v>
                  </c:pt>
                  <c:pt idx="91">
                    <c:v>2.9999999999999997E-4</c:v>
                  </c:pt>
                  <c:pt idx="92">
                    <c:v>2.9999999999999997E-4</c:v>
                  </c:pt>
                  <c:pt idx="93">
                    <c:v>5.0000000000000001E-4</c:v>
                  </c:pt>
                  <c:pt idx="94">
                    <c:v>2E-3</c:v>
                  </c:pt>
                  <c:pt idx="95">
                    <c:v>0</c:v>
                  </c:pt>
                  <c:pt idx="96">
                    <c:v>2.9999999999999997E-4</c:v>
                  </c:pt>
                  <c:pt idx="97">
                    <c:v>0</c:v>
                  </c:pt>
                  <c:pt idx="98">
                    <c:v>2.9999999999999997E-4</c:v>
                  </c:pt>
                  <c:pt idx="99">
                    <c:v>0</c:v>
                  </c:pt>
                  <c:pt idx="100">
                    <c:v>2.0000000000000001E-4</c:v>
                  </c:pt>
                  <c:pt idx="102">
                    <c:v>0</c:v>
                  </c:pt>
                  <c:pt idx="103">
                    <c:v>5.0000000000000001E-4</c:v>
                  </c:pt>
                  <c:pt idx="104">
                    <c:v>0</c:v>
                  </c:pt>
                  <c:pt idx="105">
                    <c:v>0.01</c:v>
                  </c:pt>
                  <c:pt idx="106">
                    <c:v>1.8E-3</c:v>
                  </c:pt>
                  <c:pt idx="107">
                    <c:v>5.9999999999999995E-4</c:v>
                  </c:pt>
                  <c:pt idx="108">
                    <c:v>1E-4</c:v>
                  </c:pt>
                  <c:pt idx="109">
                    <c:v>1E-4</c:v>
                  </c:pt>
                  <c:pt idx="110">
                    <c:v>0</c:v>
                  </c:pt>
                  <c:pt idx="113">
                    <c:v>2.0000000000000001E-4</c:v>
                  </c:pt>
                  <c:pt idx="114">
                    <c:v>2.0000000000000001E-4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2.9999999999999997E-4</c:v>
                  </c:pt>
                  <c:pt idx="121">
                    <c:v>0</c:v>
                  </c:pt>
                  <c:pt idx="122">
                    <c:v>6.9999999999999999E-4</c:v>
                  </c:pt>
                  <c:pt idx="123">
                    <c:v>1E-3</c:v>
                  </c:pt>
                  <c:pt idx="124">
                    <c:v>1E-3</c:v>
                  </c:pt>
                  <c:pt idx="125">
                    <c:v>5.9999999999999995E-4</c:v>
                  </c:pt>
                  <c:pt idx="126">
                    <c:v>5.9999999999999995E-4</c:v>
                  </c:pt>
                  <c:pt idx="127">
                    <c:v>4.0000000000000002E-4</c:v>
                  </c:pt>
                  <c:pt idx="128">
                    <c:v>1.9E-3</c:v>
                  </c:pt>
                  <c:pt idx="129">
                    <c:v>4.0000000000000002E-4</c:v>
                  </c:pt>
                  <c:pt idx="130">
                    <c:v>0</c:v>
                  </c:pt>
                  <c:pt idx="131">
                    <c:v>2.9999999999999997E-4</c:v>
                  </c:pt>
                  <c:pt idx="132">
                    <c:v>0</c:v>
                  </c:pt>
                  <c:pt idx="133">
                    <c:v>2.9999999999999997E-4</c:v>
                  </c:pt>
                  <c:pt idx="134">
                    <c:v>0</c:v>
                  </c:pt>
                  <c:pt idx="135">
                    <c:v>4.0000000000000002E-4</c:v>
                  </c:pt>
                  <c:pt idx="136">
                    <c:v>0</c:v>
                  </c:pt>
                  <c:pt idx="137">
                    <c:v>6.9999999999999999E-4</c:v>
                  </c:pt>
                  <c:pt idx="138">
                    <c:v>0</c:v>
                  </c:pt>
                  <c:pt idx="139">
                    <c:v>6.9999999999999999E-4</c:v>
                  </c:pt>
                  <c:pt idx="140">
                    <c:v>0</c:v>
                  </c:pt>
                  <c:pt idx="141">
                    <c:v>2.0000000000000001E-4</c:v>
                  </c:pt>
                  <c:pt idx="142">
                    <c:v>0</c:v>
                  </c:pt>
                  <c:pt idx="143">
                    <c:v>4.0000000000000002E-4</c:v>
                  </c:pt>
                  <c:pt idx="144">
                    <c:v>1.2999999999999999E-3</c:v>
                  </c:pt>
                  <c:pt idx="145">
                    <c:v>0</c:v>
                  </c:pt>
                  <c:pt idx="146">
                    <c:v>2.9999999999999997E-4</c:v>
                  </c:pt>
                  <c:pt idx="147">
                    <c:v>0</c:v>
                  </c:pt>
                  <c:pt idx="148">
                    <c:v>2.0000000000000001E-4</c:v>
                  </c:pt>
                  <c:pt idx="149">
                    <c:v>0</c:v>
                  </c:pt>
                  <c:pt idx="150">
                    <c:v>2.9999999999999997E-4</c:v>
                  </c:pt>
                  <c:pt idx="151">
                    <c:v>6.9999999999999999E-4</c:v>
                  </c:pt>
                  <c:pt idx="152">
                    <c:v>1E-3</c:v>
                  </c:pt>
                  <c:pt idx="153">
                    <c:v>0</c:v>
                  </c:pt>
                  <c:pt idx="154">
                    <c:v>8.0000000000000004E-4</c:v>
                  </c:pt>
                  <c:pt idx="155">
                    <c:v>0</c:v>
                  </c:pt>
                  <c:pt idx="156">
                    <c:v>6.9999999999999999E-4</c:v>
                  </c:pt>
                  <c:pt idx="157">
                    <c:v>0</c:v>
                  </c:pt>
                  <c:pt idx="158">
                    <c:v>1.1000000000000001E-3</c:v>
                  </c:pt>
                  <c:pt idx="159">
                    <c:v>1.5E-3</c:v>
                  </c:pt>
                  <c:pt idx="160">
                    <c:v>1E-3</c:v>
                  </c:pt>
                  <c:pt idx="161">
                    <c:v>8.0000000000000004E-4</c:v>
                  </c:pt>
                  <c:pt idx="162">
                    <c:v>5.9999999999999995E-4</c:v>
                  </c:pt>
                  <c:pt idx="163">
                    <c:v>4.0000000000000002E-4</c:v>
                  </c:pt>
                  <c:pt idx="164">
                    <c:v>4.0000000000000002E-4</c:v>
                  </c:pt>
                  <c:pt idx="165">
                    <c:v>5.0000000000000001E-3</c:v>
                  </c:pt>
                  <c:pt idx="166">
                    <c:v>5.0000000000000001E-3</c:v>
                  </c:pt>
                  <c:pt idx="167">
                    <c:v>4.0000000000000002E-4</c:v>
                  </c:pt>
                  <c:pt idx="168">
                    <c:v>1.06E-2</c:v>
                  </c:pt>
                  <c:pt idx="169">
                    <c:v>0</c:v>
                  </c:pt>
                  <c:pt idx="170">
                    <c:v>5.0000000000000001E-4</c:v>
                  </c:pt>
                  <c:pt idx="171">
                    <c:v>5.9999999999999995E-4</c:v>
                  </c:pt>
                  <c:pt idx="172">
                    <c:v>8.0000000000000004E-4</c:v>
                  </c:pt>
                  <c:pt idx="173">
                    <c:v>3.5000000000000001E-3</c:v>
                  </c:pt>
                  <c:pt idx="174">
                    <c:v>4.4999999999999997E-3</c:v>
                  </c:pt>
                  <c:pt idx="175">
                    <c:v>0</c:v>
                  </c:pt>
                  <c:pt idx="176">
                    <c:v>5.0000000000000001E-4</c:v>
                  </c:pt>
                  <c:pt idx="177">
                    <c:v>2.9999999999999997E-4</c:v>
                  </c:pt>
                  <c:pt idx="178">
                    <c:v>3.3E-3</c:v>
                  </c:pt>
                  <c:pt idx="179">
                    <c:v>5.0000000000000001E-3</c:v>
                  </c:pt>
                  <c:pt idx="180">
                    <c:v>5.9999999999999995E-4</c:v>
                  </c:pt>
                  <c:pt idx="181">
                    <c:v>2.8E-3</c:v>
                  </c:pt>
                  <c:pt idx="182">
                    <c:v>6.9999999999999999E-4</c:v>
                  </c:pt>
                </c:numCache>
              </c:numRef>
            </c:plus>
            <c:minus>
              <c:numRef>
                <c:f>'Active 2'!$D$21:$D$987</c:f>
                <c:numCache>
                  <c:formatCode>General</c:formatCode>
                  <c:ptCount val="9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3">
                    <c:v>0</c:v>
                  </c:pt>
                  <c:pt idx="24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1.1100000000000001E-3</c:v>
                  </c:pt>
                  <c:pt idx="54">
                    <c:v>9.3999999999999997E-4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1E-3</c:v>
                  </c:pt>
                  <c:pt idx="61">
                    <c:v>0</c:v>
                  </c:pt>
                  <c:pt idx="62">
                    <c:v>0</c:v>
                  </c:pt>
                  <c:pt idx="63">
                    <c:v>3.1E-4</c:v>
                  </c:pt>
                  <c:pt idx="64">
                    <c:v>1.1999999999999999E-3</c:v>
                  </c:pt>
                  <c:pt idx="65">
                    <c:v>0</c:v>
                  </c:pt>
                  <c:pt idx="66">
                    <c:v>2.5000000000000001E-4</c:v>
                  </c:pt>
                  <c:pt idx="74">
                    <c:v>1.8E-3</c:v>
                  </c:pt>
                  <c:pt idx="75">
                    <c:v>2E-3</c:v>
                  </c:pt>
                  <c:pt idx="76">
                    <c:v>2.8E-3</c:v>
                  </c:pt>
                  <c:pt idx="77">
                    <c:v>1E-3</c:v>
                  </c:pt>
                  <c:pt idx="78">
                    <c:v>2.3999999999999998E-3</c:v>
                  </c:pt>
                  <c:pt idx="79">
                    <c:v>4.0000000000000001E-3</c:v>
                  </c:pt>
                  <c:pt idx="84">
                    <c:v>1.1999999999999999E-3</c:v>
                  </c:pt>
                  <c:pt idx="85">
                    <c:v>8.9999999999999998E-4</c:v>
                  </c:pt>
                  <c:pt idx="86">
                    <c:v>1.1000000000000001E-3</c:v>
                  </c:pt>
                  <c:pt idx="87">
                    <c:v>8.0000000000000004E-4</c:v>
                  </c:pt>
                  <c:pt idx="88">
                    <c:v>2E-3</c:v>
                  </c:pt>
                  <c:pt idx="89">
                    <c:v>2E-3</c:v>
                  </c:pt>
                  <c:pt idx="90">
                    <c:v>2E-3</c:v>
                  </c:pt>
                  <c:pt idx="91">
                    <c:v>2.9999999999999997E-4</c:v>
                  </c:pt>
                  <c:pt idx="92">
                    <c:v>2.9999999999999997E-4</c:v>
                  </c:pt>
                  <c:pt idx="93">
                    <c:v>5.0000000000000001E-4</c:v>
                  </c:pt>
                  <c:pt idx="94">
                    <c:v>2E-3</c:v>
                  </c:pt>
                  <c:pt idx="95">
                    <c:v>0</c:v>
                  </c:pt>
                  <c:pt idx="96">
                    <c:v>2.9999999999999997E-4</c:v>
                  </c:pt>
                  <c:pt idx="97">
                    <c:v>0</c:v>
                  </c:pt>
                  <c:pt idx="98">
                    <c:v>2.9999999999999997E-4</c:v>
                  </c:pt>
                  <c:pt idx="99">
                    <c:v>0</c:v>
                  </c:pt>
                  <c:pt idx="100">
                    <c:v>2.0000000000000001E-4</c:v>
                  </c:pt>
                  <c:pt idx="102">
                    <c:v>0</c:v>
                  </c:pt>
                  <c:pt idx="103">
                    <c:v>5.0000000000000001E-4</c:v>
                  </c:pt>
                  <c:pt idx="104">
                    <c:v>0</c:v>
                  </c:pt>
                  <c:pt idx="105">
                    <c:v>0.01</c:v>
                  </c:pt>
                  <c:pt idx="106">
                    <c:v>1.8E-3</c:v>
                  </c:pt>
                  <c:pt idx="107">
                    <c:v>5.9999999999999995E-4</c:v>
                  </c:pt>
                  <c:pt idx="108">
                    <c:v>1E-4</c:v>
                  </c:pt>
                  <c:pt idx="109">
                    <c:v>1E-4</c:v>
                  </c:pt>
                  <c:pt idx="110">
                    <c:v>0</c:v>
                  </c:pt>
                  <c:pt idx="113">
                    <c:v>2.0000000000000001E-4</c:v>
                  </c:pt>
                  <c:pt idx="114">
                    <c:v>2.0000000000000001E-4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2.9999999999999997E-4</c:v>
                  </c:pt>
                  <c:pt idx="121">
                    <c:v>0</c:v>
                  </c:pt>
                  <c:pt idx="122">
                    <c:v>6.9999999999999999E-4</c:v>
                  </c:pt>
                  <c:pt idx="123">
                    <c:v>1E-3</c:v>
                  </c:pt>
                  <c:pt idx="124">
                    <c:v>1E-3</c:v>
                  </c:pt>
                  <c:pt idx="125">
                    <c:v>5.9999999999999995E-4</c:v>
                  </c:pt>
                  <c:pt idx="126">
                    <c:v>5.9999999999999995E-4</c:v>
                  </c:pt>
                  <c:pt idx="127">
                    <c:v>4.0000000000000002E-4</c:v>
                  </c:pt>
                  <c:pt idx="128">
                    <c:v>1.9E-3</c:v>
                  </c:pt>
                  <c:pt idx="129">
                    <c:v>4.0000000000000002E-4</c:v>
                  </c:pt>
                  <c:pt idx="130">
                    <c:v>0</c:v>
                  </c:pt>
                  <c:pt idx="131">
                    <c:v>2.9999999999999997E-4</c:v>
                  </c:pt>
                  <c:pt idx="132">
                    <c:v>0</c:v>
                  </c:pt>
                  <c:pt idx="133">
                    <c:v>2.9999999999999997E-4</c:v>
                  </c:pt>
                  <c:pt idx="134">
                    <c:v>0</c:v>
                  </c:pt>
                  <c:pt idx="135">
                    <c:v>4.0000000000000002E-4</c:v>
                  </c:pt>
                  <c:pt idx="136">
                    <c:v>0</c:v>
                  </c:pt>
                  <c:pt idx="137">
                    <c:v>6.9999999999999999E-4</c:v>
                  </c:pt>
                  <c:pt idx="138">
                    <c:v>0</c:v>
                  </c:pt>
                  <c:pt idx="139">
                    <c:v>6.9999999999999999E-4</c:v>
                  </c:pt>
                  <c:pt idx="140">
                    <c:v>0</c:v>
                  </c:pt>
                  <c:pt idx="141">
                    <c:v>2.0000000000000001E-4</c:v>
                  </c:pt>
                  <c:pt idx="142">
                    <c:v>0</c:v>
                  </c:pt>
                  <c:pt idx="143">
                    <c:v>4.0000000000000002E-4</c:v>
                  </c:pt>
                  <c:pt idx="144">
                    <c:v>1.2999999999999999E-3</c:v>
                  </c:pt>
                  <c:pt idx="145">
                    <c:v>0</c:v>
                  </c:pt>
                  <c:pt idx="146">
                    <c:v>2.9999999999999997E-4</c:v>
                  </c:pt>
                  <c:pt idx="147">
                    <c:v>0</c:v>
                  </c:pt>
                  <c:pt idx="148">
                    <c:v>2.0000000000000001E-4</c:v>
                  </c:pt>
                  <c:pt idx="149">
                    <c:v>0</c:v>
                  </c:pt>
                  <c:pt idx="150">
                    <c:v>2.9999999999999997E-4</c:v>
                  </c:pt>
                  <c:pt idx="151">
                    <c:v>6.9999999999999999E-4</c:v>
                  </c:pt>
                  <c:pt idx="152">
                    <c:v>1E-3</c:v>
                  </c:pt>
                  <c:pt idx="153">
                    <c:v>0</c:v>
                  </c:pt>
                  <c:pt idx="154">
                    <c:v>8.0000000000000004E-4</c:v>
                  </c:pt>
                  <c:pt idx="155">
                    <c:v>0</c:v>
                  </c:pt>
                  <c:pt idx="156">
                    <c:v>6.9999999999999999E-4</c:v>
                  </c:pt>
                  <c:pt idx="157">
                    <c:v>0</c:v>
                  </c:pt>
                  <c:pt idx="158">
                    <c:v>1.1000000000000001E-3</c:v>
                  </c:pt>
                  <c:pt idx="159">
                    <c:v>1.5E-3</c:v>
                  </c:pt>
                  <c:pt idx="160">
                    <c:v>1E-3</c:v>
                  </c:pt>
                  <c:pt idx="161">
                    <c:v>8.0000000000000004E-4</c:v>
                  </c:pt>
                  <c:pt idx="162">
                    <c:v>5.9999999999999995E-4</c:v>
                  </c:pt>
                  <c:pt idx="163">
                    <c:v>4.0000000000000002E-4</c:v>
                  </c:pt>
                  <c:pt idx="164">
                    <c:v>4.0000000000000002E-4</c:v>
                  </c:pt>
                  <c:pt idx="165">
                    <c:v>5.0000000000000001E-3</c:v>
                  </c:pt>
                  <c:pt idx="166">
                    <c:v>5.0000000000000001E-3</c:v>
                  </c:pt>
                  <c:pt idx="167">
                    <c:v>4.0000000000000002E-4</c:v>
                  </c:pt>
                  <c:pt idx="168">
                    <c:v>1.06E-2</c:v>
                  </c:pt>
                  <c:pt idx="169">
                    <c:v>0</c:v>
                  </c:pt>
                  <c:pt idx="170">
                    <c:v>5.0000000000000001E-4</c:v>
                  </c:pt>
                  <c:pt idx="171">
                    <c:v>5.9999999999999995E-4</c:v>
                  </c:pt>
                  <c:pt idx="172">
                    <c:v>8.0000000000000004E-4</c:v>
                  </c:pt>
                  <c:pt idx="173">
                    <c:v>3.5000000000000001E-3</c:v>
                  </c:pt>
                  <c:pt idx="174">
                    <c:v>4.4999999999999997E-3</c:v>
                  </c:pt>
                  <c:pt idx="175">
                    <c:v>0</c:v>
                  </c:pt>
                  <c:pt idx="176">
                    <c:v>5.0000000000000001E-4</c:v>
                  </c:pt>
                  <c:pt idx="177">
                    <c:v>2.9999999999999997E-4</c:v>
                  </c:pt>
                  <c:pt idx="178">
                    <c:v>3.3E-3</c:v>
                  </c:pt>
                  <c:pt idx="179">
                    <c:v>5.0000000000000001E-3</c:v>
                  </c:pt>
                  <c:pt idx="180">
                    <c:v>5.9999999999999995E-4</c:v>
                  </c:pt>
                  <c:pt idx="181">
                    <c:v>2.8E-3</c:v>
                  </c:pt>
                  <c:pt idx="182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2'!$F$21:$F$987</c:f>
              <c:numCache>
                <c:formatCode>General</c:formatCode>
                <c:ptCount val="967"/>
                <c:pt idx="0">
                  <c:v>-18047</c:v>
                </c:pt>
                <c:pt idx="1">
                  <c:v>-10671</c:v>
                </c:pt>
                <c:pt idx="2">
                  <c:v>-10020</c:v>
                </c:pt>
                <c:pt idx="3">
                  <c:v>-10009</c:v>
                </c:pt>
                <c:pt idx="4">
                  <c:v>-9984</c:v>
                </c:pt>
                <c:pt idx="5">
                  <c:v>-9874</c:v>
                </c:pt>
                <c:pt idx="6">
                  <c:v>-9645</c:v>
                </c:pt>
                <c:pt idx="7">
                  <c:v>-9526</c:v>
                </c:pt>
                <c:pt idx="8">
                  <c:v>-8721</c:v>
                </c:pt>
                <c:pt idx="9">
                  <c:v>-4226</c:v>
                </c:pt>
                <c:pt idx="10">
                  <c:v>-3062</c:v>
                </c:pt>
                <c:pt idx="11">
                  <c:v>-2911</c:v>
                </c:pt>
                <c:pt idx="12">
                  <c:v>-2882</c:v>
                </c:pt>
                <c:pt idx="13">
                  <c:v>-2879</c:v>
                </c:pt>
                <c:pt idx="14">
                  <c:v>-2877</c:v>
                </c:pt>
                <c:pt idx="15">
                  <c:v>-2874</c:v>
                </c:pt>
                <c:pt idx="16">
                  <c:v>-2871</c:v>
                </c:pt>
                <c:pt idx="17">
                  <c:v>-2860</c:v>
                </c:pt>
                <c:pt idx="18">
                  <c:v>-2852</c:v>
                </c:pt>
                <c:pt idx="19">
                  <c:v>-2441</c:v>
                </c:pt>
                <c:pt idx="20">
                  <c:v>-2416</c:v>
                </c:pt>
                <c:pt idx="21">
                  <c:v>-2415.5</c:v>
                </c:pt>
                <c:pt idx="22">
                  <c:v>-2407.5</c:v>
                </c:pt>
                <c:pt idx="23">
                  <c:v>-2034</c:v>
                </c:pt>
                <c:pt idx="24">
                  <c:v>-2003.5</c:v>
                </c:pt>
                <c:pt idx="25">
                  <c:v>-1998</c:v>
                </c:pt>
                <c:pt idx="26">
                  <c:v>-1995.5</c:v>
                </c:pt>
                <c:pt idx="27">
                  <c:v>-1992.5</c:v>
                </c:pt>
                <c:pt idx="28">
                  <c:v>-1987</c:v>
                </c:pt>
                <c:pt idx="29">
                  <c:v>-1985.5</c:v>
                </c:pt>
                <c:pt idx="30">
                  <c:v>-1973</c:v>
                </c:pt>
                <c:pt idx="31">
                  <c:v>-1754</c:v>
                </c:pt>
                <c:pt idx="32">
                  <c:v>-1753.5</c:v>
                </c:pt>
                <c:pt idx="33">
                  <c:v>-1536</c:v>
                </c:pt>
                <c:pt idx="34">
                  <c:v>-1533.5</c:v>
                </c:pt>
                <c:pt idx="35">
                  <c:v>-1346</c:v>
                </c:pt>
                <c:pt idx="36">
                  <c:v>-394</c:v>
                </c:pt>
                <c:pt idx="37">
                  <c:v>-212.5</c:v>
                </c:pt>
                <c:pt idx="38">
                  <c:v>-198</c:v>
                </c:pt>
                <c:pt idx="39">
                  <c:v>-159.5</c:v>
                </c:pt>
                <c:pt idx="40">
                  <c:v>0</c:v>
                </c:pt>
                <c:pt idx="41">
                  <c:v>0</c:v>
                </c:pt>
                <c:pt idx="42">
                  <c:v>11</c:v>
                </c:pt>
                <c:pt idx="43">
                  <c:v>75</c:v>
                </c:pt>
                <c:pt idx="44">
                  <c:v>284.5</c:v>
                </c:pt>
                <c:pt idx="45">
                  <c:v>430</c:v>
                </c:pt>
                <c:pt idx="46">
                  <c:v>433</c:v>
                </c:pt>
                <c:pt idx="47">
                  <c:v>877</c:v>
                </c:pt>
                <c:pt idx="48">
                  <c:v>888</c:v>
                </c:pt>
                <c:pt idx="49">
                  <c:v>1348.5</c:v>
                </c:pt>
                <c:pt idx="50">
                  <c:v>1351.5</c:v>
                </c:pt>
                <c:pt idx="51">
                  <c:v>1357</c:v>
                </c:pt>
                <c:pt idx="52">
                  <c:v>1360</c:v>
                </c:pt>
                <c:pt idx="53">
                  <c:v>1360</c:v>
                </c:pt>
                <c:pt idx="54">
                  <c:v>1525</c:v>
                </c:pt>
                <c:pt idx="55">
                  <c:v>1525</c:v>
                </c:pt>
                <c:pt idx="56">
                  <c:v>1597</c:v>
                </c:pt>
                <c:pt idx="57">
                  <c:v>2024.5</c:v>
                </c:pt>
                <c:pt idx="58">
                  <c:v>2027</c:v>
                </c:pt>
                <c:pt idx="59">
                  <c:v>2027.5</c:v>
                </c:pt>
                <c:pt idx="60">
                  <c:v>2030</c:v>
                </c:pt>
                <c:pt idx="61">
                  <c:v>2030</c:v>
                </c:pt>
                <c:pt idx="62">
                  <c:v>2189</c:v>
                </c:pt>
                <c:pt idx="63">
                  <c:v>2189</c:v>
                </c:pt>
                <c:pt idx="64">
                  <c:v>2259</c:v>
                </c:pt>
                <c:pt idx="65">
                  <c:v>2409.5</c:v>
                </c:pt>
                <c:pt idx="66">
                  <c:v>2409.5</c:v>
                </c:pt>
                <c:pt idx="67">
                  <c:v>2463</c:v>
                </c:pt>
                <c:pt idx="68">
                  <c:v>2463</c:v>
                </c:pt>
                <c:pt idx="69">
                  <c:v>2468.5</c:v>
                </c:pt>
                <c:pt idx="70">
                  <c:v>2468.5</c:v>
                </c:pt>
                <c:pt idx="71">
                  <c:v>2485</c:v>
                </c:pt>
                <c:pt idx="72">
                  <c:v>2485</c:v>
                </c:pt>
                <c:pt idx="73">
                  <c:v>2656</c:v>
                </c:pt>
                <c:pt idx="74">
                  <c:v>2656</c:v>
                </c:pt>
                <c:pt idx="75">
                  <c:v>2661.5</c:v>
                </c:pt>
                <c:pt idx="76">
                  <c:v>2664.5</c:v>
                </c:pt>
                <c:pt idx="77">
                  <c:v>2678</c:v>
                </c:pt>
                <c:pt idx="78">
                  <c:v>2686.5</c:v>
                </c:pt>
                <c:pt idx="79">
                  <c:v>2692</c:v>
                </c:pt>
                <c:pt idx="80">
                  <c:v>2840.5</c:v>
                </c:pt>
                <c:pt idx="81">
                  <c:v>2840.5</c:v>
                </c:pt>
                <c:pt idx="82">
                  <c:v>2871</c:v>
                </c:pt>
                <c:pt idx="83">
                  <c:v>2871</c:v>
                </c:pt>
                <c:pt idx="84">
                  <c:v>2912.5</c:v>
                </c:pt>
                <c:pt idx="85">
                  <c:v>2912.5</c:v>
                </c:pt>
                <c:pt idx="86">
                  <c:v>2932</c:v>
                </c:pt>
                <c:pt idx="87">
                  <c:v>2943</c:v>
                </c:pt>
                <c:pt idx="88">
                  <c:v>3127.5</c:v>
                </c:pt>
                <c:pt idx="89">
                  <c:v>3141.5</c:v>
                </c:pt>
                <c:pt idx="90">
                  <c:v>3141.5</c:v>
                </c:pt>
                <c:pt idx="91">
                  <c:v>3147</c:v>
                </c:pt>
                <c:pt idx="92">
                  <c:v>3147</c:v>
                </c:pt>
                <c:pt idx="93">
                  <c:v>3376</c:v>
                </c:pt>
                <c:pt idx="94">
                  <c:v>3533</c:v>
                </c:pt>
                <c:pt idx="95">
                  <c:v>3533</c:v>
                </c:pt>
                <c:pt idx="96">
                  <c:v>3549.5</c:v>
                </c:pt>
                <c:pt idx="97">
                  <c:v>3549.5</c:v>
                </c:pt>
                <c:pt idx="98">
                  <c:v>3555</c:v>
                </c:pt>
                <c:pt idx="99">
                  <c:v>3555</c:v>
                </c:pt>
                <c:pt idx="100">
                  <c:v>3751</c:v>
                </c:pt>
                <c:pt idx="101">
                  <c:v>3789</c:v>
                </c:pt>
                <c:pt idx="102">
                  <c:v>3809</c:v>
                </c:pt>
                <c:pt idx="103">
                  <c:v>3809</c:v>
                </c:pt>
                <c:pt idx="104">
                  <c:v>3809</c:v>
                </c:pt>
                <c:pt idx="105">
                  <c:v>3982.5</c:v>
                </c:pt>
                <c:pt idx="106">
                  <c:v>4029.5</c:v>
                </c:pt>
                <c:pt idx="107">
                  <c:v>4035</c:v>
                </c:pt>
                <c:pt idx="108">
                  <c:v>4216</c:v>
                </c:pt>
                <c:pt idx="109">
                  <c:v>4219</c:v>
                </c:pt>
                <c:pt idx="110">
                  <c:v>4236.5</c:v>
                </c:pt>
                <c:pt idx="111">
                  <c:v>4236.5</c:v>
                </c:pt>
                <c:pt idx="112">
                  <c:v>4269.5</c:v>
                </c:pt>
                <c:pt idx="113">
                  <c:v>4432</c:v>
                </c:pt>
                <c:pt idx="114">
                  <c:v>4432</c:v>
                </c:pt>
                <c:pt idx="115">
                  <c:v>4465.5</c:v>
                </c:pt>
                <c:pt idx="116">
                  <c:v>4490.5</c:v>
                </c:pt>
                <c:pt idx="117">
                  <c:v>4686</c:v>
                </c:pt>
                <c:pt idx="118">
                  <c:v>4691.5</c:v>
                </c:pt>
                <c:pt idx="119">
                  <c:v>4700</c:v>
                </c:pt>
                <c:pt idx="120">
                  <c:v>4915</c:v>
                </c:pt>
                <c:pt idx="121">
                  <c:v>4927</c:v>
                </c:pt>
                <c:pt idx="122">
                  <c:v>5063.5</c:v>
                </c:pt>
                <c:pt idx="123">
                  <c:v>5119</c:v>
                </c:pt>
                <c:pt idx="124">
                  <c:v>5127</c:v>
                </c:pt>
                <c:pt idx="125">
                  <c:v>5155</c:v>
                </c:pt>
                <c:pt idx="126">
                  <c:v>5155</c:v>
                </c:pt>
                <c:pt idx="127">
                  <c:v>5359</c:v>
                </c:pt>
                <c:pt idx="128">
                  <c:v>5409</c:v>
                </c:pt>
                <c:pt idx="129">
                  <c:v>5557.5</c:v>
                </c:pt>
                <c:pt idx="130">
                  <c:v>5599</c:v>
                </c:pt>
                <c:pt idx="131">
                  <c:v>5817</c:v>
                </c:pt>
                <c:pt idx="132">
                  <c:v>6046</c:v>
                </c:pt>
                <c:pt idx="133">
                  <c:v>6046</c:v>
                </c:pt>
                <c:pt idx="134">
                  <c:v>6046</c:v>
                </c:pt>
                <c:pt idx="135">
                  <c:v>6046</c:v>
                </c:pt>
                <c:pt idx="136">
                  <c:v>6059.5</c:v>
                </c:pt>
                <c:pt idx="137">
                  <c:v>6059.5</c:v>
                </c:pt>
                <c:pt idx="138">
                  <c:v>6059.5</c:v>
                </c:pt>
                <c:pt idx="139">
                  <c:v>6059.5</c:v>
                </c:pt>
                <c:pt idx="140">
                  <c:v>6071</c:v>
                </c:pt>
                <c:pt idx="141">
                  <c:v>6071</c:v>
                </c:pt>
                <c:pt idx="142">
                  <c:v>6071</c:v>
                </c:pt>
                <c:pt idx="143">
                  <c:v>6071</c:v>
                </c:pt>
                <c:pt idx="144">
                  <c:v>6218.5</c:v>
                </c:pt>
                <c:pt idx="145">
                  <c:v>6225</c:v>
                </c:pt>
                <c:pt idx="146">
                  <c:v>6225</c:v>
                </c:pt>
                <c:pt idx="147">
                  <c:v>6225</c:v>
                </c:pt>
                <c:pt idx="148">
                  <c:v>6225</c:v>
                </c:pt>
                <c:pt idx="149">
                  <c:v>6225</c:v>
                </c:pt>
                <c:pt idx="150">
                  <c:v>6225</c:v>
                </c:pt>
                <c:pt idx="151">
                  <c:v>6230.5</c:v>
                </c:pt>
                <c:pt idx="152">
                  <c:v>6272</c:v>
                </c:pt>
                <c:pt idx="153">
                  <c:v>6291.5</c:v>
                </c:pt>
                <c:pt idx="154">
                  <c:v>6291.5</c:v>
                </c:pt>
                <c:pt idx="155">
                  <c:v>6291.5</c:v>
                </c:pt>
                <c:pt idx="156">
                  <c:v>6291.5</c:v>
                </c:pt>
                <c:pt idx="157">
                  <c:v>6291.5</c:v>
                </c:pt>
                <c:pt idx="158">
                  <c:v>6291.5</c:v>
                </c:pt>
                <c:pt idx="159">
                  <c:v>6437.5</c:v>
                </c:pt>
                <c:pt idx="160">
                  <c:v>6437.5</c:v>
                </c:pt>
                <c:pt idx="161">
                  <c:v>6437.5</c:v>
                </c:pt>
                <c:pt idx="162">
                  <c:v>6440</c:v>
                </c:pt>
                <c:pt idx="163">
                  <c:v>6440</c:v>
                </c:pt>
                <c:pt idx="164">
                  <c:v>6453</c:v>
                </c:pt>
                <c:pt idx="165">
                  <c:v>6648.5</c:v>
                </c:pt>
                <c:pt idx="166">
                  <c:v>6665</c:v>
                </c:pt>
                <c:pt idx="167">
                  <c:v>6710.5</c:v>
                </c:pt>
                <c:pt idx="168">
                  <c:v>6920</c:v>
                </c:pt>
                <c:pt idx="169">
                  <c:v>6925.5</c:v>
                </c:pt>
                <c:pt idx="170">
                  <c:v>6925.5</c:v>
                </c:pt>
                <c:pt idx="171">
                  <c:v>6942</c:v>
                </c:pt>
                <c:pt idx="172">
                  <c:v>7090</c:v>
                </c:pt>
                <c:pt idx="173">
                  <c:v>7107.5</c:v>
                </c:pt>
                <c:pt idx="174">
                  <c:v>7121.5</c:v>
                </c:pt>
                <c:pt idx="175">
                  <c:v>7380.5</c:v>
                </c:pt>
                <c:pt idx="176">
                  <c:v>7651.5</c:v>
                </c:pt>
                <c:pt idx="177">
                  <c:v>7651.5</c:v>
                </c:pt>
                <c:pt idx="178">
                  <c:v>7780.5</c:v>
                </c:pt>
                <c:pt idx="179">
                  <c:v>8015</c:v>
                </c:pt>
                <c:pt idx="180">
                  <c:v>8276.5</c:v>
                </c:pt>
                <c:pt idx="181">
                  <c:v>8453.5</c:v>
                </c:pt>
                <c:pt idx="182">
                  <c:v>8464</c:v>
                </c:pt>
              </c:numCache>
            </c:numRef>
          </c:xVal>
          <c:yVal>
            <c:numRef>
              <c:f>'Active 2'!$R$21:$R$987</c:f>
              <c:numCache>
                <c:formatCode>General</c:formatCode>
                <c:ptCount val="967"/>
                <c:pt idx="0">
                  <c:v>6.2026999967201846E-3</c:v>
                </c:pt>
                <c:pt idx="1">
                  <c:v>1.4281099996878766E-2</c:v>
                </c:pt>
                <c:pt idx="2">
                  <c:v>3.6819999986619223E-3</c:v>
                </c:pt>
                <c:pt idx="3">
                  <c:v>8.9068999986920971E-3</c:v>
                </c:pt>
                <c:pt idx="4">
                  <c:v>7.0543999972869642E-3</c:v>
                </c:pt>
                <c:pt idx="5">
                  <c:v>1.3034000003244728E-3</c:v>
                </c:pt>
                <c:pt idx="6">
                  <c:v>2.8944999976374675E-3</c:v>
                </c:pt>
                <c:pt idx="7">
                  <c:v>-8.7634000046818983E-3</c:v>
                </c:pt>
                <c:pt idx="8">
                  <c:v>-2.2213900003407616E-2</c:v>
                </c:pt>
                <c:pt idx="9">
                  <c:v>-3.4934000068460591E-3</c:v>
                </c:pt>
                <c:pt idx="10">
                  <c:v>-9.8580000485526398E-4</c:v>
                </c:pt>
                <c:pt idx="11">
                  <c:v>-5.7348999980604276E-3</c:v>
                </c:pt>
                <c:pt idx="12">
                  <c:v>-9.2380000569391996E-4</c:v>
                </c:pt>
                <c:pt idx="13">
                  <c:v>-1.026100006129127E-3</c:v>
                </c:pt>
                <c:pt idx="14">
                  <c:v>-4.1942999960156158E-3</c:v>
                </c:pt>
                <c:pt idx="15">
                  <c:v>-1.8966000061482191E-3</c:v>
                </c:pt>
                <c:pt idx="16">
                  <c:v>-1.698900006886106E-3</c:v>
                </c:pt>
                <c:pt idx="17">
                  <c:v>-6.7400000261841342E-4</c:v>
                </c:pt>
                <c:pt idx="18">
                  <c:v>-3.9468000031774864E-3</c:v>
                </c:pt>
                <c:pt idx="19">
                  <c:v>1.138100000389386E-3</c:v>
                </c:pt>
                <c:pt idx="20">
                  <c:v>-1.4400000509340316E-5</c:v>
                </c:pt>
                <c:pt idx="23">
                  <c:v>-3.4060000325553119E-4</c:v>
                </c:pt>
                <c:pt idx="25">
                  <c:v>3.3180000173160806E-4</c:v>
                </c:pt>
                <c:pt idx="28">
                  <c:v>6.5670000185491517E-4</c:v>
                </c:pt>
                <c:pt idx="30">
                  <c:v>1.2792999987141229E-3</c:v>
                </c:pt>
                <c:pt idx="31">
                  <c:v>5.1139999413862824E-4</c:v>
                </c:pt>
                <c:pt idx="33">
                  <c:v>-5.2240000513847917E-4</c:v>
                </c:pt>
                <c:pt idx="35">
                  <c:v>2.9859999631298706E-4</c:v>
                </c:pt>
                <c:pt idx="36">
                  <c:v>6.353999997372739E-4</c:v>
                </c:pt>
                <c:pt idx="38">
                  <c:v>9.5180000062100589E-4</c:v>
                </c:pt>
                <c:pt idx="40">
                  <c:v>-2.0000000004074536E-3</c:v>
                </c:pt>
                <c:pt idx="41">
                  <c:v>0</c:v>
                </c:pt>
                <c:pt idx="42">
                  <c:v>1.1249000017414801E-3</c:v>
                </c:pt>
                <c:pt idx="43">
                  <c:v>1.542500001960434E-3</c:v>
                </c:pt>
                <c:pt idx="45">
                  <c:v>-1.6629999954602681E-3</c:v>
                </c:pt>
                <c:pt idx="46">
                  <c:v>2.0346999954199418E-3</c:v>
                </c:pt>
                <c:pt idx="47">
                  <c:v>-3.7057000008644536E-3</c:v>
                </c:pt>
                <c:pt idx="48">
                  <c:v>6.5192000038223341E-3</c:v>
                </c:pt>
                <c:pt idx="51">
                  <c:v>-3.7737000020570122E-3</c:v>
                </c:pt>
                <c:pt idx="52">
                  <c:v>-7.175999999162741E-3</c:v>
                </c:pt>
                <c:pt idx="53">
                  <c:v>-7.1660000030533411E-3</c:v>
                </c:pt>
                <c:pt idx="54">
                  <c:v>-3.1424999979208224E-3</c:v>
                </c:pt>
                <c:pt idx="55">
                  <c:v>-3.1024999989313073E-3</c:v>
                </c:pt>
                <c:pt idx="56">
                  <c:v>-4.2577000058372505E-3</c:v>
                </c:pt>
                <c:pt idx="58">
                  <c:v>-4.6206999977584928E-3</c:v>
                </c:pt>
                <c:pt idx="60">
                  <c:v>-5.822999999509193E-3</c:v>
                </c:pt>
                <c:pt idx="61">
                  <c:v>-4.6230000007199124E-3</c:v>
                </c:pt>
                <c:pt idx="62">
                  <c:v>-5.3449000042746775E-3</c:v>
                </c:pt>
                <c:pt idx="63">
                  <c:v>-5.3049000052851625E-3</c:v>
                </c:pt>
                <c:pt idx="64">
                  <c:v>-8.1319000018993393E-3</c:v>
                </c:pt>
                <c:pt idx="67">
                  <c:v>-8.9883000036934391E-3</c:v>
                </c:pt>
                <c:pt idx="68">
                  <c:v>-8.9883000036934391E-3</c:v>
                </c:pt>
                <c:pt idx="71">
                  <c:v>-8.0385000037495047E-3</c:v>
                </c:pt>
                <c:pt idx="72">
                  <c:v>-7.7385000040521845E-3</c:v>
                </c:pt>
                <c:pt idx="73">
                  <c:v>-4.1696000043884851E-3</c:v>
                </c:pt>
                <c:pt idx="74">
                  <c:v>-4.1696000043884851E-3</c:v>
                </c:pt>
                <c:pt idx="77">
                  <c:v>-9.9198000025353394E-3</c:v>
                </c:pt>
                <c:pt idx="79">
                  <c:v>-1.2597200002346653E-2</c:v>
                </c:pt>
                <c:pt idx="82">
                  <c:v>-6.9011000014143065E-3</c:v>
                </c:pt>
                <c:pt idx="83">
                  <c:v>-5.8011000000988133E-3</c:v>
                </c:pt>
                <c:pt idx="86">
                  <c:v>-1.4481199999863748E-2</c:v>
                </c:pt>
                <c:pt idx="87">
                  <c:v>-8.2563000032678246E-3</c:v>
                </c:pt>
                <c:pt idx="91">
                  <c:v>-1.0412700001324993E-2</c:v>
                </c:pt>
                <c:pt idx="92">
                  <c:v>-9.8126999946543947E-3</c:v>
                </c:pt>
                <c:pt idx="93">
                  <c:v>-8.1215999962296337E-3</c:v>
                </c:pt>
                <c:pt idx="94">
                  <c:v>-1.9675300005474128E-2</c:v>
                </c:pt>
                <c:pt idx="95">
                  <c:v>-1.3775300001725554E-2</c:v>
                </c:pt>
                <c:pt idx="98">
                  <c:v>-1.5325500004109927E-2</c:v>
                </c:pt>
                <c:pt idx="99">
                  <c:v>-1.1125500001071487E-2</c:v>
                </c:pt>
                <c:pt idx="100">
                  <c:v>-1.6109100004541688E-2</c:v>
                </c:pt>
                <c:pt idx="102">
                  <c:v>-1.3686900005268399E-2</c:v>
                </c:pt>
                <c:pt idx="103">
                  <c:v>-1.3086900005873758E-2</c:v>
                </c:pt>
                <c:pt idx="104">
                  <c:v>-1.248689999920316E-2</c:v>
                </c:pt>
                <c:pt idx="107">
                  <c:v>-1.4093500001763459E-2</c:v>
                </c:pt>
                <c:pt idx="113">
                  <c:v>-1.4431200004764833E-2</c:v>
                </c:pt>
                <c:pt idx="114">
                  <c:v>-1.4431200004764833E-2</c:v>
                </c:pt>
                <c:pt idx="117">
                  <c:v>-1.5892600000370294E-2</c:v>
                </c:pt>
                <c:pt idx="119">
                  <c:v>-1.4869999999064021E-2</c:v>
                </c:pt>
                <c:pt idx="120">
                  <c:v>-1.6701500004273839E-2</c:v>
                </c:pt>
                <c:pt idx="121">
                  <c:v>-1.5610700000252109E-2</c:v>
                </c:pt>
                <c:pt idx="123">
                  <c:v>-1.7157899994344916E-2</c:v>
                </c:pt>
                <c:pt idx="124">
                  <c:v>-1.6630700003588572E-2</c:v>
                </c:pt>
                <c:pt idx="125">
                  <c:v>-1.658550000138348E-2</c:v>
                </c:pt>
                <c:pt idx="126">
                  <c:v>-1.658550000138348E-2</c:v>
                </c:pt>
                <c:pt idx="127">
                  <c:v>-1.5641899997717701E-2</c:v>
                </c:pt>
                <c:pt idx="128">
                  <c:v>-2.0646900004066993E-2</c:v>
                </c:pt>
                <c:pt idx="130">
                  <c:v>-1.4595900000131223E-2</c:v>
                </c:pt>
                <c:pt idx="131">
                  <c:v>-1.8359699999564327E-2</c:v>
                </c:pt>
                <c:pt idx="132">
                  <c:v>-1.9668599998112768E-2</c:v>
                </c:pt>
                <c:pt idx="133">
                  <c:v>-1.9598600003519095E-2</c:v>
                </c:pt>
                <c:pt idx="134">
                  <c:v>-1.9068599998718128E-2</c:v>
                </c:pt>
                <c:pt idx="135">
                  <c:v>-1.8998600004124455E-2</c:v>
                </c:pt>
                <c:pt idx="140">
                  <c:v>-1.8821099998604041E-2</c:v>
                </c:pt>
                <c:pt idx="141">
                  <c:v>-1.8811100002494641E-2</c:v>
                </c:pt>
                <c:pt idx="142">
                  <c:v>-1.792109999951208E-2</c:v>
                </c:pt>
                <c:pt idx="143">
                  <c:v>-1.791110000340268E-2</c:v>
                </c:pt>
                <c:pt idx="145">
                  <c:v>-1.9172500004060566E-2</c:v>
                </c:pt>
                <c:pt idx="146">
                  <c:v>-1.9082500002696179E-2</c:v>
                </c:pt>
                <c:pt idx="147">
                  <c:v>-1.8572500004665926E-2</c:v>
                </c:pt>
                <c:pt idx="148">
                  <c:v>-1.8482500003301539E-2</c:v>
                </c:pt>
                <c:pt idx="149">
                  <c:v>-1.8472500007192139E-2</c:v>
                </c:pt>
                <c:pt idx="150">
                  <c:v>-1.8382500005827751E-2</c:v>
                </c:pt>
                <c:pt idx="152">
                  <c:v>-1.8675200000870973E-2</c:v>
                </c:pt>
                <c:pt idx="162">
                  <c:v>-1.9573999998101499E-2</c:v>
                </c:pt>
                <c:pt idx="163">
                  <c:v>-1.9174000000930391E-2</c:v>
                </c:pt>
                <c:pt idx="164">
                  <c:v>-2.0347300000139512E-2</c:v>
                </c:pt>
                <c:pt idx="166">
                  <c:v>-1.8276499999046791E-2</c:v>
                </c:pt>
                <c:pt idx="168">
                  <c:v>-2.1571999997831881E-2</c:v>
                </c:pt>
                <c:pt idx="171">
                  <c:v>-1.8522200000006706E-2</c:v>
                </c:pt>
                <c:pt idx="172">
                  <c:v>-1.3468999997712672E-2</c:v>
                </c:pt>
                <c:pt idx="173">
                  <c:v>-6.2657500020577572E-3</c:v>
                </c:pt>
                <c:pt idx="174">
                  <c:v>-6.0431499950936995E-3</c:v>
                </c:pt>
                <c:pt idx="175">
                  <c:v>6.8249500036472455E-3</c:v>
                </c:pt>
                <c:pt idx="178">
                  <c:v>-2.1150500033400021E-3</c:v>
                </c:pt>
                <c:pt idx="179">
                  <c:v>-1.9311500000185333E-2</c:v>
                </c:pt>
                <c:pt idx="181">
                  <c:v>-9.5643500026199035E-3</c:v>
                </c:pt>
                <c:pt idx="182">
                  <c:v>-3.0722399998921901E-2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48-47B1-A843-1C44AD85BA0A}"/>
            </c:ext>
          </c:extLst>
        </c:ser>
        <c:ser>
          <c:idx val="7"/>
          <c:order val="1"/>
          <c:tx>
            <c:strRef>
              <c:f>'Active 2'!$O$20</c:f>
              <c:strCache>
                <c:ptCount val="1"/>
                <c:pt idx="0">
                  <c:v>Prim.fit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2'!$F$21:$F$987</c:f>
              <c:numCache>
                <c:formatCode>General</c:formatCode>
                <c:ptCount val="967"/>
                <c:pt idx="0">
                  <c:v>-18047</c:v>
                </c:pt>
                <c:pt idx="1">
                  <c:v>-10671</c:v>
                </c:pt>
                <c:pt idx="2">
                  <c:v>-10020</c:v>
                </c:pt>
                <c:pt idx="3">
                  <c:v>-10009</c:v>
                </c:pt>
                <c:pt idx="4">
                  <c:v>-9984</c:v>
                </c:pt>
                <c:pt idx="5">
                  <c:v>-9874</c:v>
                </c:pt>
                <c:pt idx="6">
                  <c:v>-9645</c:v>
                </c:pt>
                <c:pt idx="7">
                  <c:v>-9526</c:v>
                </c:pt>
                <c:pt idx="8">
                  <c:v>-8721</c:v>
                </c:pt>
                <c:pt idx="9">
                  <c:v>-4226</c:v>
                </c:pt>
                <c:pt idx="10">
                  <c:v>-3062</c:v>
                </c:pt>
                <c:pt idx="11">
                  <c:v>-2911</c:v>
                </c:pt>
                <c:pt idx="12">
                  <c:v>-2882</c:v>
                </c:pt>
                <c:pt idx="13">
                  <c:v>-2879</c:v>
                </c:pt>
                <c:pt idx="14">
                  <c:v>-2877</c:v>
                </c:pt>
                <c:pt idx="15">
                  <c:v>-2874</c:v>
                </c:pt>
                <c:pt idx="16">
                  <c:v>-2871</c:v>
                </c:pt>
                <c:pt idx="17">
                  <c:v>-2860</c:v>
                </c:pt>
                <c:pt idx="18">
                  <c:v>-2852</c:v>
                </c:pt>
                <c:pt idx="19">
                  <c:v>-2441</c:v>
                </c:pt>
                <c:pt idx="20">
                  <c:v>-2416</c:v>
                </c:pt>
                <c:pt idx="21">
                  <c:v>-2415.5</c:v>
                </c:pt>
                <c:pt idx="22">
                  <c:v>-2407.5</c:v>
                </c:pt>
                <c:pt idx="23">
                  <c:v>-2034</c:v>
                </c:pt>
                <c:pt idx="24">
                  <c:v>-2003.5</c:v>
                </c:pt>
                <c:pt idx="25">
                  <c:v>-1998</c:v>
                </c:pt>
                <c:pt idx="26">
                  <c:v>-1995.5</c:v>
                </c:pt>
                <c:pt idx="27">
                  <c:v>-1992.5</c:v>
                </c:pt>
                <c:pt idx="28">
                  <c:v>-1987</c:v>
                </c:pt>
                <c:pt idx="29">
                  <c:v>-1985.5</c:v>
                </c:pt>
                <c:pt idx="30">
                  <c:v>-1973</c:v>
                </c:pt>
                <c:pt idx="31">
                  <c:v>-1754</c:v>
                </c:pt>
                <c:pt idx="32">
                  <c:v>-1753.5</c:v>
                </c:pt>
                <c:pt idx="33">
                  <c:v>-1536</c:v>
                </c:pt>
                <c:pt idx="34">
                  <c:v>-1533.5</c:v>
                </c:pt>
                <c:pt idx="35">
                  <c:v>-1346</c:v>
                </c:pt>
                <c:pt idx="36">
                  <c:v>-394</c:v>
                </c:pt>
                <c:pt idx="37">
                  <c:v>-212.5</c:v>
                </c:pt>
                <c:pt idx="38">
                  <c:v>-198</c:v>
                </c:pt>
                <c:pt idx="39">
                  <c:v>-159.5</c:v>
                </c:pt>
                <c:pt idx="40">
                  <c:v>0</c:v>
                </c:pt>
                <c:pt idx="41">
                  <c:v>0</c:v>
                </c:pt>
                <c:pt idx="42">
                  <c:v>11</c:v>
                </c:pt>
                <c:pt idx="43">
                  <c:v>75</c:v>
                </c:pt>
                <c:pt idx="44">
                  <c:v>284.5</c:v>
                </c:pt>
                <c:pt idx="45">
                  <c:v>430</c:v>
                </c:pt>
                <c:pt idx="46">
                  <c:v>433</c:v>
                </c:pt>
                <c:pt idx="47">
                  <c:v>877</c:v>
                </c:pt>
                <c:pt idx="48">
                  <c:v>888</c:v>
                </c:pt>
                <c:pt idx="49">
                  <c:v>1348.5</c:v>
                </c:pt>
                <c:pt idx="50">
                  <c:v>1351.5</c:v>
                </c:pt>
                <c:pt idx="51">
                  <c:v>1357</c:v>
                </c:pt>
                <c:pt idx="52">
                  <c:v>1360</c:v>
                </c:pt>
                <c:pt idx="53">
                  <c:v>1360</c:v>
                </c:pt>
                <c:pt idx="54">
                  <c:v>1525</c:v>
                </c:pt>
                <c:pt idx="55">
                  <c:v>1525</c:v>
                </c:pt>
                <c:pt idx="56">
                  <c:v>1597</c:v>
                </c:pt>
                <c:pt idx="57">
                  <c:v>2024.5</c:v>
                </c:pt>
                <c:pt idx="58">
                  <c:v>2027</c:v>
                </c:pt>
                <c:pt idx="59">
                  <c:v>2027.5</c:v>
                </c:pt>
                <c:pt idx="60">
                  <c:v>2030</c:v>
                </c:pt>
                <c:pt idx="61">
                  <c:v>2030</c:v>
                </c:pt>
                <c:pt idx="62">
                  <c:v>2189</c:v>
                </c:pt>
                <c:pt idx="63">
                  <c:v>2189</c:v>
                </c:pt>
                <c:pt idx="64">
                  <c:v>2259</c:v>
                </c:pt>
                <c:pt idx="65">
                  <c:v>2409.5</c:v>
                </c:pt>
                <c:pt idx="66">
                  <c:v>2409.5</c:v>
                </c:pt>
                <c:pt idx="67">
                  <c:v>2463</c:v>
                </c:pt>
                <c:pt idx="68">
                  <c:v>2463</c:v>
                </c:pt>
                <c:pt idx="69">
                  <c:v>2468.5</c:v>
                </c:pt>
                <c:pt idx="70">
                  <c:v>2468.5</c:v>
                </c:pt>
                <c:pt idx="71">
                  <c:v>2485</c:v>
                </c:pt>
                <c:pt idx="72">
                  <c:v>2485</c:v>
                </c:pt>
                <c:pt idx="73">
                  <c:v>2656</c:v>
                </c:pt>
                <c:pt idx="74">
                  <c:v>2656</c:v>
                </c:pt>
                <c:pt idx="75">
                  <c:v>2661.5</c:v>
                </c:pt>
                <c:pt idx="76">
                  <c:v>2664.5</c:v>
                </c:pt>
                <c:pt idx="77">
                  <c:v>2678</c:v>
                </c:pt>
                <c:pt idx="78">
                  <c:v>2686.5</c:v>
                </c:pt>
                <c:pt idx="79">
                  <c:v>2692</c:v>
                </c:pt>
                <c:pt idx="80">
                  <c:v>2840.5</c:v>
                </c:pt>
                <c:pt idx="81">
                  <c:v>2840.5</c:v>
                </c:pt>
                <c:pt idx="82">
                  <c:v>2871</c:v>
                </c:pt>
                <c:pt idx="83">
                  <c:v>2871</c:v>
                </c:pt>
                <c:pt idx="84">
                  <c:v>2912.5</c:v>
                </c:pt>
                <c:pt idx="85">
                  <c:v>2912.5</c:v>
                </c:pt>
                <c:pt idx="86">
                  <c:v>2932</c:v>
                </c:pt>
                <c:pt idx="87">
                  <c:v>2943</c:v>
                </c:pt>
                <c:pt idx="88">
                  <c:v>3127.5</c:v>
                </c:pt>
                <c:pt idx="89">
                  <c:v>3141.5</c:v>
                </c:pt>
                <c:pt idx="90">
                  <c:v>3141.5</c:v>
                </c:pt>
                <c:pt idx="91">
                  <c:v>3147</c:v>
                </c:pt>
                <c:pt idx="92">
                  <c:v>3147</c:v>
                </c:pt>
                <c:pt idx="93">
                  <c:v>3376</c:v>
                </c:pt>
                <c:pt idx="94">
                  <c:v>3533</c:v>
                </c:pt>
                <c:pt idx="95">
                  <c:v>3533</c:v>
                </c:pt>
                <c:pt idx="96">
                  <c:v>3549.5</c:v>
                </c:pt>
                <c:pt idx="97">
                  <c:v>3549.5</c:v>
                </c:pt>
                <c:pt idx="98">
                  <c:v>3555</c:v>
                </c:pt>
                <c:pt idx="99">
                  <c:v>3555</c:v>
                </c:pt>
                <c:pt idx="100">
                  <c:v>3751</c:v>
                </c:pt>
                <c:pt idx="101">
                  <c:v>3789</c:v>
                </c:pt>
                <c:pt idx="102">
                  <c:v>3809</c:v>
                </c:pt>
                <c:pt idx="103">
                  <c:v>3809</c:v>
                </c:pt>
                <c:pt idx="104">
                  <c:v>3809</c:v>
                </c:pt>
                <c:pt idx="105">
                  <c:v>3982.5</c:v>
                </c:pt>
                <c:pt idx="106">
                  <c:v>4029.5</c:v>
                </c:pt>
                <c:pt idx="107">
                  <c:v>4035</c:v>
                </c:pt>
                <c:pt idx="108">
                  <c:v>4216</c:v>
                </c:pt>
                <c:pt idx="109">
                  <c:v>4219</c:v>
                </c:pt>
                <c:pt idx="110">
                  <c:v>4236.5</c:v>
                </c:pt>
                <c:pt idx="111">
                  <c:v>4236.5</c:v>
                </c:pt>
                <c:pt idx="112">
                  <c:v>4269.5</c:v>
                </c:pt>
                <c:pt idx="113">
                  <c:v>4432</c:v>
                </c:pt>
                <c:pt idx="114">
                  <c:v>4432</c:v>
                </c:pt>
                <c:pt idx="115">
                  <c:v>4465.5</c:v>
                </c:pt>
                <c:pt idx="116">
                  <c:v>4490.5</c:v>
                </c:pt>
                <c:pt idx="117">
                  <c:v>4686</c:v>
                </c:pt>
                <c:pt idx="118">
                  <c:v>4691.5</c:v>
                </c:pt>
                <c:pt idx="119">
                  <c:v>4700</c:v>
                </c:pt>
                <c:pt idx="120">
                  <c:v>4915</c:v>
                </c:pt>
                <c:pt idx="121">
                  <c:v>4927</c:v>
                </c:pt>
                <c:pt idx="122">
                  <c:v>5063.5</c:v>
                </c:pt>
                <c:pt idx="123">
                  <c:v>5119</c:v>
                </c:pt>
                <c:pt idx="124">
                  <c:v>5127</c:v>
                </c:pt>
                <c:pt idx="125">
                  <c:v>5155</c:v>
                </c:pt>
                <c:pt idx="126">
                  <c:v>5155</c:v>
                </c:pt>
                <c:pt idx="127">
                  <c:v>5359</c:v>
                </c:pt>
                <c:pt idx="128">
                  <c:v>5409</c:v>
                </c:pt>
                <c:pt idx="129">
                  <c:v>5557.5</c:v>
                </c:pt>
                <c:pt idx="130">
                  <c:v>5599</c:v>
                </c:pt>
                <c:pt idx="131">
                  <c:v>5817</c:v>
                </c:pt>
                <c:pt idx="132">
                  <c:v>6046</c:v>
                </c:pt>
                <c:pt idx="133">
                  <c:v>6046</c:v>
                </c:pt>
                <c:pt idx="134">
                  <c:v>6046</c:v>
                </c:pt>
                <c:pt idx="135">
                  <c:v>6046</c:v>
                </c:pt>
                <c:pt idx="136">
                  <c:v>6059.5</c:v>
                </c:pt>
                <c:pt idx="137">
                  <c:v>6059.5</c:v>
                </c:pt>
                <c:pt idx="138">
                  <c:v>6059.5</c:v>
                </c:pt>
                <c:pt idx="139">
                  <c:v>6059.5</c:v>
                </c:pt>
                <c:pt idx="140">
                  <c:v>6071</c:v>
                </c:pt>
                <c:pt idx="141">
                  <c:v>6071</c:v>
                </c:pt>
                <c:pt idx="142">
                  <c:v>6071</c:v>
                </c:pt>
                <c:pt idx="143">
                  <c:v>6071</c:v>
                </c:pt>
                <c:pt idx="144">
                  <c:v>6218.5</c:v>
                </c:pt>
                <c:pt idx="145">
                  <c:v>6225</c:v>
                </c:pt>
                <c:pt idx="146">
                  <c:v>6225</c:v>
                </c:pt>
                <c:pt idx="147">
                  <c:v>6225</c:v>
                </c:pt>
                <c:pt idx="148">
                  <c:v>6225</c:v>
                </c:pt>
                <c:pt idx="149">
                  <c:v>6225</c:v>
                </c:pt>
                <c:pt idx="150">
                  <c:v>6225</c:v>
                </c:pt>
                <c:pt idx="151">
                  <c:v>6230.5</c:v>
                </c:pt>
                <c:pt idx="152">
                  <c:v>6272</c:v>
                </c:pt>
                <c:pt idx="153">
                  <c:v>6291.5</c:v>
                </c:pt>
                <c:pt idx="154">
                  <c:v>6291.5</c:v>
                </c:pt>
                <c:pt idx="155">
                  <c:v>6291.5</c:v>
                </c:pt>
                <c:pt idx="156">
                  <c:v>6291.5</c:v>
                </c:pt>
                <c:pt idx="157">
                  <c:v>6291.5</c:v>
                </c:pt>
                <c:pt idx="158">
                  <c:v>6291.5</c:v>
                </c:pt>
                <c:pt idx="159">
                  <c:v>6437.5</c:v>
                </c:pt>
                <c:pt idx="160">
                  <c:v>6437.5</c:v>
                </c:pt>
                <c:pt idx="161">
                  <c:v>6437.5</c:v>
                </c:pt>
                <c:pt idx="162">
                  <c:v>6440</c:v>
                </c:pt>
                <c:pt idx="163">
                  <c:v>6440</c:v>
                </c:pt>
                <c:pt idx="164">
                  <c:v>6453</c:v>
                </c:pt>
                <c:pt idx="165">
                  <c:v>6648.5</c:v>
                </c:pt>
                <c:pt idx="166">
                  <c:v>6665</c:v>
                </c:pt>
                <c:pt idx="167">
                  <c:v>6710.5</c:v>
                </c:pt>
                <c:pt idx="168">
                  <c:v>6920</c:v>
                </c:pt>
                <c:pt idx="169">
                  <c:v>6925.5</c:v>
                </c:pt>
                <c:pt idx="170">
                  <c:v>6925.5</c:v>
                </c:pt>
                <c:pt idx="171">
                  <c:v>6942</c:v>
                </c:pt>
                <c:pt idx="172">
                  <c:v>7090</c:v>
                </c:pt>
                <c:pt idx="173">
                  <c:v>7107.5</c:v>
                </c:pt>
                <c:pt idx="174">
                  <c:v>7121.5</c:v>
                </c:pt>
                <c:pt idx="175">
                  <c:v>7380.5</c:v>
                </c:pt>
                <c:pt idx="176">
                  <c:v>7651.5</c:v>
                </c:pt>
                <c:pt idx="177">
                  <c:v>7651.5</c:v>
                </c:pt>
                <c:pt idx="178">
                  <c:v>7780.5</c:v>
                </c:pt>
                <c:pt idx="179">
                  <c:v>8015</c:v>
                </c:pt>
                <c:pt idx="180">
                  <c:v>8276.5</c:v>
                </c:pt>
                <c:pt idx="181">
                  <c:v>8453.5</c:v>
                </c:pt>
                <c:pt idx="182">
                  <c:v>8464</c:v>
                </c:pt>
              </c:numCache>
            </c:numRef>
          </c:xVal>
          <c:yVal>
            <c:numRef>
              <c:f>'Active 2'!$O$21:$O$987</c:f>
              <c:numCache>
                <c:formatCode>General</c:formatCode>
                <c:ptCount val="967"/>
                <c:pt idx="0">
                  <c:v>1.6345948498658537E-2</c:v>
                </c:pt>
                <c:pt idx="1">
                  <c:v>7.0301547939675049E-3</c:v>
                </c:pt>
                <c:pt idx="2">
                  <c:v>6.2079501163978378E-3</c:v>
                </c:pt>
                <c:pt idx="3">
                  <c:v>6.1940572570226213E-3</c:v>
                </c:pt>
                <c:pt idx="4">
                  <c:v>6.1624825766243996E-3</c:v>
                </c:pt>
                <c:pt idx="5">
                  <c:v>6.023553982872229E-3</c:v>
                </c:pt>
                <c:pt idx="6">
                  <c:v>5.7343299104245272E-3</c:v>
                </c:pt>
                <c:pt idx="7">
                  <c:v>5.5840344317289979E-3</c:v>
                </c:pt>
                <c:pt idx="8">
                  <c:v>4.5673297229062906E-3</c:v>
                </c:pt>
                <c:pt idx="9">
                  <c:v>-1.1097978126937882E-3</c:v>
                </c:pt>
                <c:pt idx="10">
                  <c:v>-2.5799149320349436E-3</c:v>
                </c:pt>
                <c:pt idx="11">
                  <c:v>-2.7706260016401962E-3</c:v>
                </c:pt>
                <c:pt idx="12">
                  <c:v>-2.8072526309021323E-3</c:v>
                </c:pt>
                <c:pt idx="13">
                  <c:v>-2.8110415925499187E-3</c:v>
                </c:pt>
                <c:pt idx="14">
                  <c:v>-2.8135675669817765E-3</c:v>
                </c:pt>
                <c:pt idx="15">
                  <c:v>-2.8173565286295629E-3</c:v>
                </c:pt>
                <c:pt idx="16">
                  <c:v>-2.8211454902773493E-3</c:v>
                </c:pt>
                <c:pt idx="17">
                  <c:v>-2.8350383496525667E-3</c:v>
                </c:pt>
                <c:pt idx="18">
                  <c:v>-2.8451422473799973E-3</c:v>
                </c:pt>
                <c:pt idx="19">
                  <c:v>-3.3642299931267452E-3</c:v>
                </c:pt>
                <c:pt idx="20">
                  <c:v>-3.3958046735249659E-3</c:v>
                </c:pt>
                <c:pt idx="21">
                  <c:v>-3.3964361671329304E-3</c:v>
                </c:pt>
                <c:pt idx="22">
                  <c:v>-3.406540064860361E-3</c:v>
                </c:pt>
                <c:pt idx="23">
                  <c:v>-3.8782657900097782E-3</c:v>
                </c:pt>
                <c:pt idx="24">
                  <c:v>-3.9167869000956076E-3</c:v>
                </c:pt>
                <c:pt idx="25">
                  <c:v>-3.9237333297832159E-3</c:v>
                </c:pt>
                <c:pt idx="26">
                  <c:v>-3.9268907978230374E-3</c:v>
                </c:pt>
                <c:pt idx="27">
                  <c:v>-3.9306797594708242E-3</c:v>
                </c:pt>
                <c:pt idx="28">
                  <c:v>-3.9376261891584333E-3</c:v>
                </c:pt>
                <c:pt idx="29">
                  <c:v>-3.9395206699823267E-3</c:v>
                </c:pt>
                <c:pt idx="30">
                  <c:v>-3.9553080101814367E-3</c:v>
                </c:pt>
                <c:pt idx="31">
                  <c:v>-4.2319022104698491E-3</c:v>
                </c:pt>
                <c:pt idx="32">
                  <c:v>-4.2325337040778135E-3</c:v>
                </c:pt>
                <c:pt idx="33">
                  <c:v>-4.5072334235423343E-3</c:v>
                </c:pt>
                <c:pt idx="34">
                  <c:v>-4.5103908915821566E-3</c:v>
                </c:pt>
                <c:pt idx="35">
                  <c:v>-4.747200994568811E-3</c:v>
                </c:pt>
                <c:pt idx="36">
                  <c:v>-5.9495648241330553E-3</c:v>
                </c:pt>
                <c:pt idx="37">
                  <c:v>-6.1787970038241369E-3</c:v>
                </c:pt>
                <c:pt idx="38">
                  <c:v>-6.1971103184551048E-3</c:v>
                </c:pt>
                <c:pt idx="39">
                  <c:v>-6.2457353262683653E-3</c:v>
                </c:pt>
                <c:pt idx="40">
                  <c:v>-6.447181787209013E-3</c:v>
                </c:pt>
                <c:pt idx="41">
                  <c:v>-6.447181787209013E-3</c:v>
                </c:pt>
                <c:pt idx="42">
                  <c:v>-6.4610746465842304E-3</c:v>
                </c:pt>
                <c:pt idx="43">
                  <c:v>-6.5419058284036753E-3</c:v>
                </c:pt>
                <c:pt idx="44">
                  <c:v>-6.8065016501407645E-3</c:v>
                </c:pt>
                <c:pt idx="45">
                  <c:v>-6.9902662900584089E-3</c:v>
                </c:pt>
                <c:pt idx="46">
                  <c:v>-6.9940552517061948E-3</c:v>
                </c:pt>
                <c:pt idx="47">
                  <c:v>-7.554821575578595E-3</c:v>
                </c:pt>
                <c:pt idx="48">
                  <c:v>-7.5687144349538115E-3</c:v>
                </c:pt>
                <c:pt idx="49">
                  <c:v>-8.1503200478890373E-3</c:v>
                </c:pt>
                <c:pt idx="50">
                  <c:v>-8.1541090095368224E-3</c:v>
                </c:pt>
                <c:pt idx="51">
                  <c:v>-8.1610554392244315E-3</c:v>
                </c:pt>
                <c:pt idx="52">
                  <c:v>-8.1648444008722183E-3</c:v>
                </c:pt>
                <c:pt idx="53">
                  <c:v>-8.1648444008722183E-3</c:v>
                </c:pt>
                <c:pt idx="54">
                  <c:v>-8.3732372915004752E-3</c:v>
                </c:pt>
                <c:pt idx="55">
                  <c:v>-8.3732372915004752E-3</c:v>
                </c:pt>
                <c:pt idx="56">
                  <c:v>-8.4641723710473498E-3</c:v>
                </c:pt>
                <c:pt idx="57">
                  <c:v>-9.0040994058569242E-3</c:v>
                </c:pt>
                <c:pt idx="58">
                  <c:v>-9.0072568738967466E-3</c:v>
                </c:pt>
                <c:pt idx="59">
                  <c:v>-9.007888367504711E-3</c:v>
                </c:pt>
                <c:pt idx="60">
                  <c:v>-9.0110458355445316E-3</c:v>
                </c:pt>
                <c:pt idx="61">
                  <c:v>-9.0110458355445316E-3</c:v>
                </c:pt>
                <c:pt idx="62">
                  <c:v>-9.2118608028772166E-3</c:v>
                </c:pt>
                <c:pt idx="63">
                  <c:v>-9.2118608028772166E-3</c:v>
                </c:pt>
                <c:pt idx="64">
                  <c:v>-9.3002699079922334E-3</c:v>
                </c:pt>
                <c:pt idx="65">
                  <c:v>-9.4903494839895224E-3</c:v>
                </c:pt>
                <c:pt idx="66">
                  <c:v>-9.4903494839895224E-3</c:v>
                </c:pt>
                <c:pt idx="67">
                  <c:v>-9.5579193000417152E-3</c:v>
                </c:pt>
                <c:pt idx="68">
                  <c:v>-9.5579193000417152E-3</c:v>
                </c:pt>
                <c:pt idx="69">
                  <c:v>-9.5648657297293244E-3</c:v>
                </c:pt>
                <c:pt idx="70">
                  <c:v>-9.5648657297293244E-3</c:v>
                </c:pt>
                <c:pt idx="71">
                  <c:v>-9.5857050187921483E-3</c:v>
                </c:pt>
                <c:pt idx="72">
                  <c:v>-9.5857050187921483E-3</c:v>
                </c:pt>
                <c:pt idx="73">
                  <c:v>-9.8016758327159788E-3</c:v>
                </c:pt>
                <c:pt idx="74">
                  <c:v>-9.8016758327159788E-3</c:v>
                </c:pt>
                <c:pt idx="75">
                  <c:v>-9.8086222624035879E-3</c:v>
                </c:pt>
                <c:pt idx="76">
                  <c:v>-9.8124112240513747E-3</c:v>
                </c:pt>
                <c:pt idx="77">
                  <c:v>-9.8294615514664119E-3</c:v>
                </c:pt>
                <c:pt idx="78">
                  <c:v>-9.8401969428018078E-3</c:v>
                </c:pt>
                <c:pt idx="79">
                  <c:v>-9.847143372489417E-3</c:v>
                </c:pt>
                <c:pt idx="80">
                  <c:v>-1.0034696974054846E-2</c:v>
                </c:pt>
                <c:pt idx="81">
                  <c:v>-1.0034696974054846E-2</c:v>
                </c:pt>
                <c:pt idx="82">
                  <c:v>-1.0073218084140677E-2</c:v>
                </c:pt>
                <c:pt idx="83">
                  <c:v>-1.0073218084140677E-2</c:v>
                </c:pt>
                <c:pt idx="84">
                  <c:v>-1.0125632053601723E-2</c:v>
                </c:pt>
                <c:pt idx="85">
                  <c:v>-1.0125632053601723E-2</c:v>
                </c:pt>
                <c:pt idx="86">
                  <c:v>-1.0150260304312335E-2</c:v>
                </c:pt>
                <c:pt idx="87">
                  <c:v>-1.0164153163687552E-2</c:v>
                </c:pt>
                <c:pt idx="88">
                  <c:v>-1.0397174305026421E-2</c:v>
                </c:pt>
                <c:pt idx="89">
                  <c:v>-1.0414856126049424E-2</c:v>
                </c:pt>
                <c:pt idx="90">
                  <c:v>-1.0414856126049424E-2</c:v>
                </c:pt>
                <c:pt idx="91">
                  <c:v>-1.0421802555737034E-2</c:v>
                </c:pt>
                <c:pt idx="92">
                  <c:v>-1.0421802555737034E-2</c:v>
                </c:pt>
                <c:pt idx="93">
                  <c:v>-1.0711026628184735E-2</c:v>
                </c:pt>
                <c:pt idx="94">
                  <c:v>-1.0909315621085561E-2</c:v>
                </c:pt>
                <c:pt idx="95">
                  <c:v>-1.0909315621085561E-2</c:v>
                </c:pt>
                <c:pt idx="96">
                  <c:v>-1.0930154910148386E-2</c:v>
                </c:pt>
                <c:pt idx="97">
                  <c:v>-1.0930154910148386E-2</c:v>
                </c:pt>
                <c:pt idx="98">
                  <c:v>-1.0937101339835994E-2</c:v>
                </c:pt>
                <c:pt idx="99">
                  <c:v>-1.0937101339835994E-2</c:v>
                </c:pt>
                <c:pt idx="100">
                  <c:v>-1.1184646834158044E-2</c:v>
                </c:pt>
                <c:pt idx="101">
                  <c:v>-1.123264034836334E-2</c:v>
                </c:pt>
                <c:pt idx="102">
                  <c:v>-1.1257900092681915E-2</c:v>
                </c:pt>
                <c:pt idx="103">
                  <c:v>-1.1257900092681915E-2</c:v>
                </c:pt>
                <c:pt idx="104">
                  <c:v>-1.1257900092681915E-2</c:v>
                </c:pt>
                <c:pt idx="105">
                  <c:v>-1.1477028374645568E-2</c:v>
                </c:pt>
                <c:pt idx="106">
                  <c:v>-1.1536388773794223E-2</c:v>
                </c:pt>
                <c:pt idx="107">
                  <c:v>-1.1543335203481832E-2</c:v>
                </c:pt>
                <c:pt idx="108">
                  <c:v>-1.177193588956495E-2</c:v>
                </c:pt>
                <c:pt idx="109">
                  <c:v>-1.1775724851212737E-2</c:v>
                </c:pt>
                <c:pt idx="110">
                  <c:v>-1.179782712749149E-2</c:v>
                </c:pt>
                <c:pt idx="111">
                  <c:v>-1.179782712749149E-2</c:v>
                </c:pt>
                <c:pt idx="112">
                  <c:v>-1.1839505705617141E-2</c:v>
                </c:pt>
                <c:pt idx="113">
                  <c:v>-1.2044741128205576E-2</c:v>
                </c:pt>
                <c:pt idx="114">
                  <c:v>-1.2044741128205576E-2</c:v>
                </c:pt>
                <c:pt idx="115">
                  <c:v>-1.2087051199939192E-2</c:v>
                </c:pt>
                <c:pt idx="116">
                  <c:v>-1.2118625880337412E-2</c:v>
                </c:pt>
                <c:pt idx="117">
                  <c:v>-1.2365539881051497E-2</c:v>
                </c:pt>
                <c:pt idx="118">
                  <c:v>-1.2372486310739107E-2</c:v>
                </c:pt>
                <c:pt idx="119">
                  <c:v>-1.2383221702074503E-2</c:v>
                </c:pt>
                <c:pt idx="120">
                  <c:v>-1.2654763953499199E-2</c:v>
                </c:pt>
                <c:pt idx="121">
                  <c:v>-1.2669919800090346E-2</c:v>
                </c:pt>
                <c:pt idx="122">
                  <c:v>-1.284231755506463E-2</c:v>
                </c:pt>
                <c:pt idx="123">
                  <c:v>-1.2912413345548681E-2</c:v>
                </c:pt>
                <c:pt idx="124">
                  <c:v>-1.2922517243276112E-2</c:v>
                </c:pt>
                <c:pt idx="125">
                  <c:v>-1.2957880885322119E-2</c:v>
                </c:pt>
                <c:pt idx="126">
                  <c:v>-1.2957880885322119E-2</c:v>
                </c:pt>
                <c:pt idx="127">
                  <c:v>-1.3215530277371599E-2</c:v>
                </c:pt>
                <c:pt idx="128">
                  <c:v>-1.3278679638168041E-2</c:v>
                </c:pt>
                <c:pt idx="129">
                  <c:v>-1.346623323973347E-2</c:v>
                </c:pt>
                <c:pt idx="130">
                  <c:v>-1.3518647209194518E-2</c:v>
                </c:pt>
                <c:pt idx="131">
                  <c:v>-1.3793978422267001E-2</c:v>
                </c:pt>
                <c:pt idx="132">
                  <c:v>-1.4083202494714703E-2</c:v>
                </c:pt>
                <c:pt idx="133">
                  <c:v>-1.4083202494714703E-2</c:v>
                </c:pt>
                <c:pt idx="134">
                  <c:v>-1.4083202494714703E-2</c:v>
                </c:pt>
                <c:pt idx="135">
                  <c:v>-1.4083202494714703E-2</c:v>
                </c:pt>
                <c:pt idx="136">
                  <c:v>-1.4100252822129743E-2</c:v>
                </c:pt>
                <c:pt idx="137">
                  <c:v>-1.4100252822129743E-2</c:v>
                </c:pt>
                <c:pt idx="138">
                  <c:v>-1.4100252822129743E-2</c:v>
                </c:pt>
                <c:pt idx="139">
                  <c:v>-1.4100252822129743E-2</c:v>
                </c:pt>
                <c:pt idx="140">
                  <c:v>-1.4114777175112924E-2</c:v>
                </c:pt>
                <c:pt idx="141">
                  <c:v>-1.4114777175112924E-2</c:v>
                </c:pt>
                <c:pt idx="142">
                  <c:v>-1.4114777175112924E-2</c:v>
                </c:pt>
                <c:pt idx="143">
                  <c:v>-1.4114777175112924E-2</c:v>
                </c:pt>
                <c:pt idx="144">
                  <c:v>-1.4301067789462427E-2</c:v>
                </c:pt>
                <c:pt idx="145">
                  <c:v>-1.4309277206365963E-2</c:v>
                </c:pt>
                <c:pt idx="146">
                  <c:v>-1.4309277206365963E-2</c:v>
                </c:pt>
                <c:pt idx="147">
                  <c:v>-1.4309277206365963E-2</c:v>
                </c:pt>
                <c:pt idx="148">
                  <c:v>-1.4309277206365963E-2</c:v>
                </c:pt>
                <c:pt idx="149">
                  <c:v>-1.4309277206365963E-2</c:v>
                </c:pt>
                <c:pt idx="150">
                  <c:v>-1.4309277206365963E-2</c:v>
                </c:pt>
                <c:pt idx="151">
                  <c:v>-1.4316223636053572E-2</c:v>
                </c:pt>
                <c:pt idx="152">
                  <c:v>-1.4368637605514619E-2</c:v>
                </c:pt>
                <c:pt idx="153">
                  <c:v>-1.439326585622523E-2</c:v>
                </c:pt>
                <c:pt idx="154">
                  <c:v>-1.439326585622523E-2</c:v>
                </c:pt>
                <c:pt idx="155">
                  <c:v>-1.439326585622523E-2</c:v>
                </c:pt>
                <c:pt idx="156">
                  <c:v>-1.439326585622523E-2</c:v>
                </c:pt>
                <c:pt idx="157">
                  <c:v>-1.439326585622523E-2</c:v>
                </c:pt>
                <c:pt idx="158">
                  <c:v>-1.439326585622523E-2</c:v>
                </c:pt>
                <c:pt idx="159">
                  <c:v>-1.4577661989750839E-2</c:v>
                </c:pt>
                <c:pt idx="160">
                  <c:v>-1.4577661989750839E-2</c:v>
                </c:pt>
                <c:pt idx="161">
                  <c:v>-1.4577661989750839E-2</c:v>
                </c:pt>
                <c:pt idx="162">
                  <c:v>-1.4580819457790661E-2</c:v>
                </c:pt>
                <c:pt idx="163">
                  <c:v>-1.4580819457790661E-2</c:v>
                </c:pt>
                <c:pt idx="164">
                  <c:v>-1.4597238291597736E-2</c:v>
                </c:pt>
                <c:pt idx="165">
                  <c:v>-1.4844152292311822E-2</c:v>
                </c:pt>
                <c:pt idx="166">
                  <c:v>-1.4864991581374647E-2</c:v>
                </c:pt>
                <c:pt idx="167">
                  <c:v>-1.492245749969941E-2</c:v>
                </c:pt>
                <c:pt idx="168">
                  <c:v>-1.51870533214365E-2</c:v>
                </c:pt>
                <c:pt idx="169">
                  <c:v>-1.5193999751124107E-2</c:v>
                </c:pt>
                <c:pt idx="170">
                  <c:v>-1.5193999751124107E-2</c:v>
                </c:pt>
                <c:pt idx="171">
                  <c:v>-1.5214839040186933E-2</c:v>
                </c:pt>
                <c:pt idx="172">
                  <c:v>-1.5401761148144399E-2</c:v>
                </c:pt>
                <c:pt idx="173">
                  <c:v>-1.5423863424423154E-2</c:v>
                </c:pt>
                <c:pt idx="174">
                  <c:v>-1.5441545245446157E-2</c:v>
                </c:pt>
                <c:pt idx="175">
                  <c:v>-1.5768658934371724E-2</c:v>
                </c:pt>
                <c:pt idx="176">
                  <c:v>-1.6110928469888437E-2</c:v>
                </c:pt>
                <c:pt idx="177">
                  <c:v>-1.6110928469888437E-2</c:v>
                </c:pt>
                <c:pt idx="178">
                  <c:v>-1.6273853820743256E-2</c:v>
                </c:pt>
                <c:pt idx="179">
                  <c:v>-1.6570024322878567E-2</c:v>
                </c:pt>
                <c:pt idx="180">
                  <c:v>-1.6900295479843952E-2</c:v>
                </c:pt>
                <c:pt idx="181">
                  <c:v>-1.7123844217063356E-2</c:v>
                </c:pt>
                <c:pt idx="182">
                  <c:v>-1.713710558283061E-2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48-47B1-A843-1C44AD85B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2058216"/>
        <c:axId val="1"/>
      </c:scatterChart>
      <c:valAx>
        <c:axId val="812058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36421725239612"/>
              <c:y val="0.86809815950920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118210862619806E-2"/>
              <c:y val="0.38343558282208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205821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3769968051118213"/>
          <c:y val="0.92024539877300615"/>
          <c:w val="0.66293929712460065"/>
          <c:h val="0.9815950920245398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HS Her - O-C Diagr.</a:t>
            </a:r>
          </a:p>
        </c:rich>
      </c:tx>
      <c:layout>
        <c:manualLayout>
          <c:xMode val="edge"/>
          <c:yMode val="edge"/>
          <c:x val="0.38019169329073482"/>
          <c:y val="3.49206349206349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57507987220447"/>
          <c:y val="0.15238142479360364"/>
          <c:w val="0.80670926517571884"/>
          <c:h val="0.64762105537281556"/>
        </c:manualLayout>
      </c:layout>
      <c:scatterChart>
        <c:scatterStyle val="lineMarker"/>
        <c:varyColors val="0"/>
        <c:ser>
          <c:idx val="1"/>
          <c:order val="0"/>
          <c:tx>
            <c:strRef>
              <c:f>'Active 2'!$S$20</c:f>
              <c:strCache>
                <c:ptCount val="1"/>
                <c:pt idx="0">
                  <c:v>Secondary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2'!$D$21:$D$987</c:f>
                <c:numCache>
                  <c:formatCode>General</c:formatCode>
                  <c:ptCount val="9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3">
                    <c:v>0</c:v>
                  </c:pt>
                  <c:pt idx="24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1.1100000000000001E-3</c:v>
                  </c:pt>
                  <c:pt idx="54">
                    <c:v>9.3999999999999997E-4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1E-3</c:v>
                  </c:pt>
                  <c:pt idx="61">
                    <c:v>0</c:v>
                  </c:pt>
                  <c:pt idx="62">
                    <c:v>0</c:v>
                  </c:pt>
                  <c:pt idx="63">
                    <c:v>3.1E-4</c:v>
                  </c:pt>
                  <c:pt idx="64">
                    <c:v>1.1999999999999999E-3</c:v>
                  </c:pt>
                  <c:pt idx="65">
                    <c:v>0</c:v>
                  </c:pt>
                  <c:pt idx="66">
                    <c:v>2.5000000000000001E-4</c:v>
                  </c:pt>
                  <c:pt idx="74">
                    <c:v>1.8E-3</c:v>
                  </c:pt>
                  <c:pt idx="75">
                    <c:v>2E-3</c:v>
                  </c:pt>
                  <c:pt idx="76">
                    <c:v>2.8E-3</c:v>
                  </c:pt>
                  <c:pt idx="77">
                    <c:v>1E-3</c:v>
                  </c:pt>
                  <c:pt idx="78">
                    <c:v>2.3999999999999998E-3</c:v>
                  </c:pt>
                  <c:pt idx="79">
                    <c:v>4.0000000000000001E-3</c:v>
                  </c:pt>
                  <c:pt idx="84">
                    <c:v>1.1999999999999999E-3</c:v>
                  </c:pt>
                  <c:pt idx="85">
                    <c:v>8.9999999999999998E-4</c:v>
                  </c:pt>
                  <c:pt idx="86">
                    <c:v>1.1000000000000001E-3</c:v>
                  </c:pt>
                  <c:pt idx="87">
                    <c:v>8.0000000000000004E-4</c:v>
                  </c:pt>
                  <c:pt idx="88">
                    <c:v>2E-3</c:v>
                  </c:pt>
                  <c:pt idx="89">
                    <c:v>2E-3</c:v>
                  </c:pt>
                  <c:pt idx="90">
                    <c:v>2E-3</c:v>
                  </c:pt>
                  <c:pt idx="91">
                    <c:v>2.9999999999999997E-4</c:v>
                  </c:pt>
                  <c:pt idx="92">
                    <c:v>2.9999999999999997E-4</c:v>
                  </c:pt>
                  <c:pt idx="93">
                    <c:v>5.0000000000000001E-4</c:v>
                  </c:pt>
                  <c:pt idx="94">
                    <c:v>2E-3</c:v>
                  </c:pt>
                  <c:pt idx="95">
                    <c:v>0</c:v>
                  </c:pt>
                  <c:pt idx="96">
                    <c:v>2.9999999999999997E-4</c:v>
                  </c:pt>
                  <c:pt idx="97">
                    <c:v>0</c:v>
                  </c:pt>
                  <c:pt idx="98">
                    <c:v>2.9999999999999997E-4</c:v>
                  </c:pt>
                  <c:pt idx="99">
                    <c:v>0</c:v>
                  </c:pt>
                  <c:pt idx="100">
                    <c:v>2.0000000000000001E-4</c:v>
                  </c:pt>
                  <c:pt idx="102">
                    <c:v>0</c:v>
                  </c:pt>
                  <c:pt idx="103">
                    <c:v>5.0000000000000001E-4</c:v>
                  </c:pt>
                  <c:pt idx="104">
                    <c:v>0</c:v>
                  </c:pt>
                  <c:pt idx="105">
                    <c:v>0.01</c:v>
                  </c:pt>
                  <c:pt idx="106">
                    <c:v>1.8E-3</c:v>
                  </c:pt>
                  <c:pt idx="107">
                    <c:v>5.9999999999999995E-4</c:v>
                  </c:pt>
                  <c:pt idx="108">
                    <c:v>1E-4</c:v>
                  </c:pt>
                  <c:pt idx="109">
                    <c:v>1E-4</c:v>
                  </c:pt>
                  <c:pt idx="110">
                    <c:v>0</c:v>
                  </c:pt>
                  <c:pt idx="113">
                    <c:v>2.0000000000000001E-4</c:v>
                  </c:pt>
                  <c:pt idx="114">
                    <c:v>2.0000000000000001E-4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2.9999999999999997E-4</c:v>
                  </c:pt>
                  <c:pt idx="121">
                    <c:v>0</c:v>
                  </c:pt>
                  <c:pt idx="122">
                    <c:v>6.9999999999999999E-4</c:v>
                  </c:pt>
                  <c:pt idx="123">
                    <c:v>1E-3</c:v>
                  </c:pt>
                  <c:pt idx="124">
                    <c:v>1E-3</c:v>
                  </c:pt>
                  <c:pt idx="125">
                    <c:v>5.9999999999999995E-4</c:v>
                  </c:pt>
                  <c:pt idx="126">
                    <c:v>5.9999999999999995E-4</c:v>
                  </c:pt>
                  <c:pt idx="127">
                    <c:v>4.0000000000000002E-4</c:v>
                  </c:pt>
                  <c:pt idx="128">
                    <c:v>1.9E-3</c:v>
                  </c:pt>
                  <c:pt idx="129">
                    <c:v>4.0000000000000002E-4</c:v>
                  </c:pt>
                  <c:pt idx="130">
                    <c:v>0</c:v>
                  </c:pt>
                  <c:pt idx="131">
                    <c:v>2.9999999999999997E-4</c:v>
                  </c:pt>
                  <c:pt idx="132">
                    <c:v>0</c:v>
                  </c:pt>
                  <c:pt idx="133">
                    <c:v>2.9999999999999997E-4</c:v>
                  </c:pt>
                  <c:pt idx="134">
                    <c:v>0</c:v>
                  </c:pt>
                  <c:pt idx="135">
                    <c:v>4.0000000000000002E-4</c:v>
                  </c:pt>
                  <c:pt idx="136">
                    <c:v>0</c:v>
                  </c:pt>
                  <c:pt idx="137">
                    <c:v>6.9999999999999999E-4</c:v>
                  </c:pt>
                  <c:pt idx="138">
                    <c:v>0</c:v>
                  </c:pt>
                  <c:pt idx="139">
                    <c:v>6.9999999999999999E-4</c:v>
                  </c:pt>
                  <c:pt idx="140">
                    <c:v>0</c:v>
                  </c:pt>
                  <c:pt idx="141">
                    <c:v>2.0000000000000001E-4</c:v>
                  </c:pt>
                  <c:pt idx="142">
                    <c:v>0</c:v>
                  </c:pt>
                  <c:pt idx="143">
                    <c:v>4.0000000000000002E-4</c:v>
                  </c:pt>
                  <c:pt idx="144">
                    <c:v>1.2999999999999999E-3</c:v>
                  </c:pt>
                  <c:pt idx="145">
                    <c:v>0</c:v>
                  </c:pt>
                  <c:pt idx="146">
                    <c:v>2.9999999999999997E-4</c:v>
                  </c:pt>
                  <c:pt idx="147">
                    <c:v>0</c:v>
                  </c:pt>
                  <c:pt idx="148">
                    <c:v>2.0000000000000001E-4</c:v>
                  </c:pt>
                  <c:pt idx="149">
                    <c:v>0</c:v>
                  </c:pt>
                  <c:pt idx="150">
                    <c:v>2.9999999999999997E-4</c:v>
                  </c:pt>
                  <c:pt idx="151">
                    <c:v>6.9999999999999999E-4</c:v>
                  </c:pt>
                  <c:pt idx="152">
                    <c:v>1E-3</c:v>
                  </c:pt>
                  <c:pt idx="153">
                    <c:v>0</c:v>
                  </c:pt>
                  <c:pt idx="154">
                    <c:v>8.0000000000000004E-4</c:v>
                  </c:pt>
                  <c:pt idx="155">
                    <c:v>0</c:v>
                  </c:pt>
                  <c:pt idx="156">
                    <c:v>6.9999999999999999E-4</c:v>
                  </c:pt>
                  <c:pt idx="157">
                    <c:v>0</c:v>
                  </c:pt>
                  <c:pt idx="158">
                    <c:v>1.1000000000000001E-3</c:v>
                  </c:pt>
                  <c:pt idx="159">
                    <c:v>1.5E-3</c:v>
                  </c:pt>
                  <c:pt idx="160">
                    <c:v>1E-3</c:v>
                  </c:pt>
                  <c:pt idx="161">
                    <c:v>8.0000000000000004E-4</c:v>
                  </c:pt>
                  <c:pt idx="162">
                    <c:v>5.9999999999999995E-4</c:v>
                  </c:pt>
                  <c:pt idx="163">
                    <c:v>4.0000000000000002E-4</c:v>
                  </c:pt>
                  <c:pt idx="164">
                    <c:v>4.0000000000000002E-4</c:v>
                  </c:pt>
                  <c:pt idx="165">
                    <c:v>5.0000000000000001E-3</c:v>
                  </c:pt>
                  <c:pt idx="166">
                    <c:v>5.0000000000000001E-3</c:v>
                  </c:pt>
                  <c:pt idx="167">
                    <c:v>4.0000000000000002E-4</c:v>
                  </c:pt>
                  <c:pt idx="168">
                    <c:v>1.06E-2</c:v>
                  </c:pt>
                  <c:pt idx="169">
                    <c:v>0</c:v>
                  </c:pt>
                  <c:pt idx="170">
                    <c:v>5.0000000000000001E-4</c:v>
                  </c:pt>
                  <c:pt idx="171">
                    <c:v>5.9999999999999995E-4</c:v>
                  </c:pt>
                  <c:pt idx="172">
                    <c:v>8.0000000000000004E-4</c:v>
                  </c:pt>
                  <c:pt idx="173">
                    <c:v>3.5000000000000001E-3</c:v>
                  </c:pt>
                  <c:pt idx="174">
                    <c:v>4.4999999999999997E-3</c:v>
                  </c:pt>
                  <c:pt idx="175">
                    <c:v>0</c:v>
                  </c:pt>
                  <c:pt idx="176">
                    <c:v>5.0000000000000001E-4</c:v>
                  </c:pt>
                  <c:pt idx="177">
                    <c:v>2.9999999999999997E-4</c:v>
                  </c:pt>
                  <c:pt idx="178">
                    <c:v>3.3E-3</c:v>
                  </c:pt>
                  <c:pt idx="179">
                    <c:v>5.0000000000000001E-3</c:v>
                  </c:pt>
                  <c:pt idx="180">
                    <c:v>5.9999999999999995E-4</c:v>
                  </c:pt>
                  <c:pt idx="181">
                    <c:v>2.8E-3</c:v>
                  </c:pt>
                  <c:pt idx="182">
                    <c:v>6.9999999999999999E-4</c:v>
                  </c:pt>
                </c:numCache>
              </c:numRef>
            </c:plus>
            <c:minus>
              <c:numRef>
                <c:f>'Active 2'!$D$21:$D$987</c:f>
                <c:numCache>
                  <c:formatCode>General</c:formatCode>
                  <c:ptCount val="9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3">
                    <c:v>0</c:v>
                  </c:pt>
                  <c:pt idx="24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1.1100000000000001E-3</c:v>
                  </c:pt>
                  <c:pt idx="54">
                    <c:v>9.3999999999999997E-4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1E-3</c:v>
                  </c:pt>
                  <c:pt idx="61">
                    <c:v>0</c:v>
                  </c:pt>
                  <c:pt idx="62">
                    <c:v>0</c:v>
                  </c:pt>
                  <c:pt idx="63">
                    <c:v>3.1E-4</c:v>
                  </c:pt>
                  <c:pt idx="64">
                    <c:v>1.1999999999999999E-3</c:v>
                  </c:pt>
                  <c:pt idx="65">
                    <c:v>0</c:v>
                  </c:pt>
                  <c:pt idx="66">
                    <c:v>2.5000000000000001E-4</c:v>
                  </c:pt>
                  <c:pt idx="74">
                    <c:v>1.8E-3</c:v>
                  </c:pt>
                  <c:pt idx="75">
                    <c:v>2E-3</c:v>
                  </c:pt>
                  <c:pt idx="76">
                    <c:v>2.8E-3</c:v>
                  </c:pt>
                  <c:pt idx="77">
                    <c:v>1E-3</c:v>
                  </c:pt>
                  <c:pt idx="78">
                    <c:v>2.3999999999999998E-3</c:v>
                  </c:pt>
                  <c:pt idx="79">
                    <c:v>4.0000000000000001E-3</c:v>
                  </c:pt>
                  <c:pt idx="84">
                    <c:v>1.1999999999999999E-3</c:v>
                  </c:pt>
                  <c:pt idx="85">
                    <c:v>8.9999999999999998E-4</c:v>
                  </c:pt>
                  <c:pt idx="86">
                    <c:v>1.1000000000000001E-3</c:v>
                  </c:pt>
                  <c:pt idx="87">
                    <c:v>8.0000000000000004E-4</c:v>
                  </c:pt>
                  <c:pt idx="88">
                    <c:v>2E-3</c:v>
                  </c:pt>
                  <c:pt idx="89">
                    <c:v>2E-3</c:v>
                  </c:pt>
                  <c:pt idx="90">
                    <c:v>2E-3</c:v>
                  </c:pt>
                  <c:pt idx="91">
                    <c:v>2.9999999999999997E-4</c:v>
                  </c:pt>
                  <c:pt idx="92">
                    <c:v>2.9999999999999997E-4</c:v>
                  </c:pt>
                  <c:pt idx="93">
                    <c:v>5.0000000000000001E-4</c:v>
                  </c:pt>
                  <c:pt idx="94">
                    <c:v>2E-3</c:v>
                  </c:pt>
                  <c:pt idx="95">
                    <c:v>0</c:v>
                  </c:pt>
                  <c:pt idx="96">
                    <c:v>2.9999999999999997E-4</c:v>
                  </c:pt>
                  <c:pt idx="97">
                    <c:v>0</c:v>
                  </c:pt>
                  <c:pt idx="98">
                    <c:v>2.9999999999999997E-4</c:v>
                  </c:pt>
                  <c:pt idx="99">
                    <c:v>0</c:v>
                  </c:pt>
                  <c:pt idx="100">
                    <c:v>2.0000000000000001E-4</c:v>
                  </c:pt>
                  <c:pt idx="102">
                    <c:v>0</c:v>
                  </c:pt>
                  <c:pt idx="103">
                    <c:v>5.0000000000000001E-4</c:v>
                  </c:pt>
                  <c:pt idx="104">
                    <c:v>0</c:v>
                  </c:pt>
                  <c:pt idx="105">
                    <c:v>0.01</c:v>
                  </c:pt>
                  <c:pt idx="106">
                    <c:v>1.8E-3</c:v>
                  </c:pt>
                  <c:pt idx="107">
                    <c:v>5.9999999999999995E-4</c:v>
                  </c:pt>
                  <c:pt idx="108">
                    <c:v>1E-4</c:v>
                  </c:pt>
                  <c:pt idx="109">
                    <c:v>1E-4</c:v>
                  </c:pt>
                  <c:pt idx="110">
                    <c:v>0</c:v>
                  </c:pt>
                  <c:pt idx="113">
                    <c:v>2.0000000000000001E-4</c:v>
                  </c:pt>
                  <c:pt idx="114">
                    <c:v>2.0000000000000001E-4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2.9999999999999997E-4</c:v>
                  </c:pt>
                  <c:pt idx="121">
                    <c:v>0</c:v>
                  </c:pt>
                  <c:pt idx="122">
                    <c:v>6.9999999999999999E-4</c:v>
                  </c:pt>
                  <c:pt idx="123">
                    <c:v>1E-3</c:v>
                  </c:pt>
                  <c:pt idx="124">
                    <c:v>1E-3</c:v>
                  </c:pt>
                  <c:pt idx="125">
                    <c:v>5.9999999999999995E-4</c:v>
                  </c:pt>
                  <c:pt idx="126">
                    <c:v>5.9999999999999995E-4</c:v>
                  </c:pt>
                  <c:pt idx="127">
                    <c:v>4.0000000000000002E-4</c:v>
                  </c:pt>
                  <c:pt idx="128">
                    <c:v>1.9E-3</c:v>
                  </c:pt>
                  <c:pt idx="129">
                    <c:v>4.0000000000000002E-4</c:v>
                  </c:pt>
                  <c:pt idx="130">
                    <c:v>0</c:v>
                  </c:pt>
                  <c:pt idx="131">
                    <c:v>2.9999999999999997E-4</c:v>
                  </c:pt>
                  <c:pt idx="132">
                    <c:v>0</c:v>
                  </c:pt>
                  <c:pt idx="133">
                    <c:v>2.9999999999999997E-4</c:v>
                  </c:pt>
                  <c:pt idx="134">
                    <c:v>0</c:v>
                  </c:pt>
                  <c:pt idx="135">
                    <c:v>4.0000000000000002E-4</c:v>
                  </c:pt>
                  <c:pt idx="136">
                    <c:v>0</c:v>
                  </c:pt>
                  <c:pt idx="137">
                    <c:v>6.9999999999999999E-4</c:v>
                  </c:pt>
                  <c:pt idx="138">
                    <c:v>0</c:v>
                  </c:pt>
                  <c:pt idx="139">
                    <c:v>6.9999999999999999E-4</c:v>
                  </c:pt>
                  <c:pt idx="140">
                    <c:v>0</c:v>
                  </c:pt>
                  <c:pt idx="141">
                    <c:v>2.0000000000000001E-4</c:v>
                  </c:pt>
                  <c:pt idx="142">
                    <c:v>0</c:v>
                  </c:pt>
                  <c:pt idx="143">
                    <c:v>4.0000000000000002E-4</c:v>
                  </c:pt>
                  <c:pt idx="144">
                    <c:v>1.2999999999999999E-3</c:v>
                  </c:pt>
                  <c:pt idx="145">
                    <c:v>0</c:v>
                  </c:pt>
                  <c:pt idx="146">
                    <c:v>2.9999999999999997E-4</c:v>
                  </c:pt>
                  <c:pt idx="147">
                    <c:v>0</c:v>
                  </c:pt>
                  <c:pt idx="148">
                    <c:v>2.0000000000000001E-4</c:v>
                  </c:pt>
                  <c:pt idx="149">
                    <c:v>0</c:v>
                  </c:pt>
                  <c:pt idx="150">
                    <c:v>2.9999999999999997E-4</c:v>
                  </c:pt>
                  <c:pt idx="151">
                    <c:v>6.9999999999999999E-4</c:v>
                  </c:pt>
                  <c:pt idx="152">
                    <c:v>1E-3</c:v>
                  </c:pt>
                  <c:pt idx="153">
                    <c:v>0</c:v>
                  </c:pt>
                  <c:pt idx="154">
                    <c:v>8.0000000000000004E-4</c:v>
                  </c:pt>
                  <c:pt idx="155">
                    <c:v>0</c:v>
                  </c:pt>
                  <c:pt idx="156">
                    <c:v>6.9999999999999999E-4</c:v>
                  </c:pt>
                  <c:pt idx="157">
                    <c:v>0</c:v>
                  </c:pt>
                  <c:pt idx="158">
                    <c:v>1.1000000000000001E-3</c:v>
                  </c:pt>
                  <c:pt idx="159">
                    <c:v>1.5E-3</c:v>
                  </c:pt>
                  <c:pt idx="160">
                    <c:v>1E-3</c:v>
                  </c:pt>
                  <c:pt idx="161">
                    <c:v>8.0000000000000004E-4</c:v>
                  </c:pt>
                  <c:pt idx="162">
                    <c:v>5.9999999999999995E-4</c:v>
                  </c:pt>
                  <c:pt idx="163">
                    <c:v>4.0000000000000002E-4</c:v>
                  </c:pt>
                  <c:pt idx="164">
                    <c:v>4.0000000000000002E-4</c:v>
                  </c:pt>
                  <c:pt idx="165">
                    <c:v>5.0000000000000001E-3</c:v>
                  </c:pt>
                  <c:pt idx="166">
                    <c:v>5.0000000000000001E-3</c:v>
                  </c:pt>
                  <c:pt idx="167">
                    <c:v>4.0000000000000002E-4</c:v>
                  </c:pt>
                  <c:pt idx="168">
                    <c:v>1.06E-2</c:v>
                  </c:pt>
                  <c:pt idx="169">
                    <c:v>0</c:v>
                  </c:pt>
                  <c:pt idx="170">
                    <c:v>5.0000000000000001E-4</c:v>
                  </c:pt>
                  <c:pt idx="171">
                    <c:v>5.9999999999999995E-4</c:v>
                  </c:pt>
                  <c:pt idx="172">
                    <c:v>8.0000000000000004E-4</c:v>
                  </c:pt>
                  <c:pt idx="173">
                    <c:v>3.5000000000000001E-3</c:v>
                  </c:pt>
                  <c:pt idx="174">
                    <c:v>4.4999999999999997E-3</c:v>
                  </c:pt>
                  <c:pt idx="175">
                    <c:v>0</c:v>
                  </c:pt>
                  <c:pt idx="176">
                    <c:v>5.0000000000000001E-4</c:v>
                  </c:pt>
                  <c:pt idx="177">
                    <c:v>2.9999999999999997E-4</c:v>
                  </c:pt>
                  <c:pt idx="178">
                    <c:v>3.3E-3</c:v>
                  </c:pt>
                  <c:pt idx="179">
                    <c:v>5.0000000000000001E-3</c:v>
                  </c:pt>
                  <c:pt idx="180">
                    <c:v>5.9999999999999995E-4</c:v>
                  </c:pt>
                  <c:pt idx="181">
                    <c:v>2.8E-3</c:v>
                  </c:pt>
                  <c:pt idx="182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2'!$F$21:$F$987</c:f>
              <c:numCache>
                <c:formatCode>General</c:formatCode>
                <c:ptCount val="967"/>
                <c:pt idx="0">
                  <c:v>-18047</c:v>
                </c:pt>
                <c:pt idx="1">
                  <c:v>-10671</c:v>
                </c:pt>
                <c:pt idx="2">
                  <c:v>-10020</c:v>
                </c:pt>
                <c:pt idx="3">
                  <c:v>-10009</c:v>
                </c:pt>
                <c:pt idx="4">
                  <c:v>-9984</c:v>
                </c:pt>
                <c:pt idx="5">
                  <c:v>-9874</c:v>
                </c:pt>
                <c:pt idx="6">
                  <c:v>-9645</c:v>
                </c:pt>
                <c:pt idx="7">
                  <c:v>-9526</c:v>
                </c:pt>
                <c:pt idx="8">
                  <c:v>-8721</c:v>
                </c:pt>
                <c:pt idx="9">
                  <c:v>-4226</c:v>
                </c:pt>
                <c:pt idx="10">
                  <c:v>-3062</c:v>
                </c:pt>
                <c:pt idx="11">
                  <c:v>-2911</c:v>
                </c:pt>
                <c:pt idx="12">
                  <c:v>-2882</c:v>
                </c:pt>
                <c:pt idx="13">
                  <c:v>-2879</c:v>
                </c:pt>
                <c:pt idx="14">
                  <c:v>-2877</c:v>
                </c:pt>
                <c:pt idx="15">
                  <c:v>-2874</c:v>
                </c:pt>
                <c:pt idx="16">
                  <c:v>-2871</c:v>
                </c:pt>
                <c:pt idx="17">
                  <c:v>-2860</c:v>
                </c:pt>
                <c:pt idx="18">
                  <c:v>-2852</c:v>
                </c:pt>
                <c:pt idx="19">
                  <c:v>-2441</c:v>
                </c:pt>
                <c:pt idx="20">
                  <c:v>-2416</c:v>
                </c:pt>
                <c:pt idx="21">
                  <c:v>-2415.5</c:v>
                </c:pt>
                <c:pt idx="22">
                  <c:v>-2407.5</c:v>
                </c:pt>
                <c:pt idx="23">
                  <c:v>-2034</c:v>
                </c:pt>
                <c:pt idx="24">
                  <c:v>-2003.5</c:v>
                </c:pt>
                <c:pt idx="25">
                  <c:v>-1998</c:v>
                </c:pt>
                <c:pt idx="26">
                  <c:v>-1995.5</c:v>
                </c:pt>
                <c:pt idx="27">
                  <c:v>-1992.5</c:v>
                </c:pt>
                <c:pt idx="28">
                  <c:v>-1987</c:v>
                </c:pt>
                <c:pt idx="29">
                  <c:v>-1985.5</c:v>
                </c:pt>
                <c:pt idx="30">
                  <c:v>-1973</c:v>
                </c:pt>
                <c:pt idx="31">
                  <c:v>-1754</c:v>
                </c:pt>
                <c:pt idx="32">
                  <c:v>-1753.5</c:v>
                </c:pt>
                <c:pt idx="33">
                  <c:v>-1536</c:v>
                </c:pt>
                <c:pt idx="34">
                  <c:v>-1533.5</c:v>
                </c:pt>
                <c:pt idx="35">
                  <c:v>-1346</c:v>
                </c:pt>
                <c:pt idx="36">
                  <c:v>-394</c:v>
                </c:pt>
                <c:pt idx="37">
                  <c:v>-212.5</c:v>
                </c:pt>
                <c:pt idx="38">
                  <c:v>-198</c:v>
                </c:pt>
                <c:pt idx="39">
                  <c:v>-159.5</c:v>
                </c:pt>
                <c:pt idx="40">
                  <c:v>0</c:v>
                </c:pt>
                <c:pt idx="41">
                  <c:v>0</c:v>
                </c:pt>
                <c:pt idx="42">
                  <c:v>11</c:v>
                </c:pt>
                <c:pt idx="43">
                  <c:v>75</c:v>
                </c:pt>
                <c:pt idx="44">
                  <c:v>284.5</c:v>
                </c:pt>
                <c:pt idx="45">
                  <c:v>430</c:v>
                </c:pt>
                <c:pt idx="46">
                  <c:v>433</c:v>
                </c:pt>
                <c:pt idx="47">
                  <c:v>877</c:v>
                </c:pt>
                <c:pt idx="48">
                  <c:v>888</c:v>
                </c:pt>
                <c:pt idx="49">
                  <c:v>1348.5</c:v>
                </c:pt>
                <c:pt idx="50">
                  <c:v>1351.5</c:v>
                </c:pt>
                <c:pt idx="51">
                  <c:v>1357</c:v>
                </c:pt>
                <c:pt idx="52">
                  <c:v>1360</c:v>
                </c:pt>
                <c:pt idx="53">
                  <c:v>1360</c:v>
                </c:pt>
                <c:pt idx="54">
                  <c:v>1525</c:v>
                </c:pt>
                <c:pt idx="55">
                  <c:v>1525</c:v>
                </c:pt>
                <c:pt idx="56">
                  <c:v>1597</c:v>
                </c:pt>
                <c:pt idx="57">
                  <c:v>2024.5</c:v>
                </c:pt>
                <c:pt idx="58">
                  <c:v>2027</c:v>
                </c:pt>
                <c:pt idx="59">
                  <c:v>2027.5</c:v>
                </c:pt>
                <c:pt idx="60">
                  <c:v>2030</c:v>
                </c:pt>
                <c:pt idx="61">
                  <c:v>2030</c:v>
                </c:pt>
                <c:pt idx="62">
                  <c:v>2189</c:v>
                </c:pt>
                <c:pt idx="63">
                  <c:v>2189</c:v>
                </c:pt>
                <c:pt idx="64">
                  <c:v>2259</c:v>
                </c:pt>
                <c:pt idx="65">
                  <c:v>2409.5</c:v>
                </c:pt>
                <c:pt idx="66">
                  <c:v>2409.5</c:v>
                </c:pt>
                <c:pt idx="67">
                  <c:v>2463</c:v>
                </c:pt>
                <c:pt idx="68">
                  <c:v>2463</c:v>
                </c:pt>
                <c:pt idx="69">
                  <c:v>2468.5</c:v>
                </c:pt>
                <c:pt idx="70">
                  <c:v>2468.5</c:v>
                </c:pt>
                <c:pt idx="71">
                  <c:v>2485</c:v>
                </c:pt>
                <c:pt idx="72">
                  <c:v>2485</c:v>
                </c:pt>
                <c:pt idx="73">
                  <c:v>2656</c:v>
                </c:pt>
                <c:pt idx="74">
                  <c:v>2656</c:v>
                </c:pt>
                <c:pt idx="75">
                  <c:v>2661.5</c:v>
                </c:pt>
                <c:pt idx="76">
                  <c:v>2664.5</c:v>
                </c:pt>
                <c:pt idx="77">
                  <c:v>2678</c:v>
                </c:pt>
                <c:pt idx="78">
                  <c:v>2686.5</c:v>
                </c:pt>
                <c:pt idx="79">
                  <c:v>2692</c:v>
                </c:pt>
                <c:pt idx="80">
                  <c:v>2840.5</c:v>
                </c:pt>
                <c:pt idx="81">
                  <c:v>2840.5</c:v>
                </c:pt>
                <c:pt idx="82">
                  <c:v>2871</c:v>
                </c:pt>
                <c:pt idx="83">
                  <c:v>2871</c:v>
                </c:pt>
                <c:pt idx="84">
                  <c:v>2912.5</c:v>
                </c:pt>
                <c:pt idx="85">
                  <c:v>2912.5</c:v>
                </c:pt>
                <c:pt idx="86">
                  <c:v>2932</c:v>
                </c:pt>
                <c:pt idx="87">
                  <c:v>2943</c:v>
                </c:pt>
                <c:pt idx="88">
                  <c:v>3127.5</c:v>
                </c:pt>
                <c:pt idx="89">
                  <c:v>3141.5</c:v>
                </c:pt>
                <c:pt idx="90">
                  <c:v>3141.5</c:v>
                </c:pt>
                <c:pt idx="91">
                  <c:v>3147</c:v>
                </c:pt>
                <c:pt idx="92">
                  <c:v>3147</c:v>
                </c:pt>
                <c:pt idx="93">
                  <c:v>3376</c:v>
                </c:pt>
                <c:pt idx="94">
                  <c:v>3533</c:v>
                </c:pt>
                <c:pt idx="95">
                  <c:v>3533</c:v>
                </c:pt>
                <c:pt idx="96">
                  <c:v>3549.5</c:v>
                </c:pt>
                <c:pt idx="97">
                  <c:v>3549.5</c:v>
                </c:pt>
                <c:pt idx="98">
                  <c:v>3555</c:v>
                </c:pt>
                <c:pt idx="99">
                  <c:v>3555</c:v>
                </c:pt>
                <c:pt idx="100">
                  <c:v>3751</c:v>
                </c:pt>
                <c:pt idx="101">
                  <c:v>3789</c:v>
                </c:pt>
                <c:pt idx="102">
                  <c:v>3809</c:v>
                </c:pt>
                <c:pt idx="103">
                  <c:v>3809</c:v>
                </c:pt>
                <c:pt idx="104">
                  <c:v>3809</c:v>
                </c:pt>
                <c:pt idx="105">
                  <c:v>3982.5</c:v>
                </c:pt>
                <c:pt idx="106">
                  <c:v>4029.5</c:v>
                </c:pt>
                <c:pt idx="107">
                  <c:v>4035</c:v>
                </c:pt>
                <c:pt idx="108">
                  <c:v>4216</c:v>
                </c:pt>
                <c:pt idx="109">
                  <c:v>4219</c:v>
                </c:pt>
                <c:pt idx="110">
                  <c:v>4236.5</c:v>
                </c:pt>
                <c:pt idx="111">
                  <c:v>4236.5</c:v>
                </c:pt>
                <c:pt idx="112">
                  <c:v>4269.5</c:v>
                </c:pt>
                <c:pt idx="113">
                  <c:v>4432</c:v>
                </c:pt>
                <c:pt idx="114">
                  <c:v>4432</c:v>
                </c:pt>
                <c:pt idx="115">
                  <c:v>4465.5</c:v>
                </c:pt>
                <c:pt idx="116">
                  <c:v>4490.5</c:v>
                </c:pt>
                <c:pt idx="117">
                  <c:v>4686</c:v>
                </c:pt>
                <c:pt idx="118">
                  <c:v>4691.5</c:v>
                </c:pt>
                <c:pt idx="119">
                  <c:v>4700</c:v>
                </c:pt>
                <c:pt idx="120">
                  <c:v>4915</c:v>
                </c:pt>
                <c:pt idx="121">
                  <c:v>4927</c:v>
                </c:pt>
                <c:pt idx="122">
                  <c:v>5063.5</c:v>
                </c:pt>
                <c:pt idx="123">
                  <c:v>5119</c:v>
                </c:pt>
                <c:pt idx="124">
                  <c:v>5127</c:v>
                </c:pt>
                <c:pt idx="125">
                  <c:v>5155</c:v>
                </c:pt>
                <c:pt idx="126">
                  <c:v>5155</c:v>
                </c:pt>
                <c:pt idx="127">
                  <c:v>5359</c:v>
                </c:pt>
                <c:pt idx="128">
                  <c:v>5409</c:v>
                </c:pt>
                <c:pt idx="129">
                  <c:v>5557.5</c:v>
                </c:pt>
                <c:pt idx="130">
                  <c:v>5599</c:v>
                </c:pt>
                <c:pt idx="131">
                  <c:v>5817</c:v>
                </c:pt>
                <c:pt idx="132">
                  <c:v>6046</c:v>
                </c:pt>
                <c:pt idx="133">
                  <c:v>6046</c:v>
                </c:pt>
                <c:pt idx="134">
                  <c:v>6046</c:v>
                </c:pt>
                <c:pt idx="135">
                  <c:v>6046</c:v>
                </c:pt>
                <c:pt idx="136">
                  <c:v>6059.5</c:v>
                </c:pt>
                <c:pt idx="137">
                  <c:v>6059.5</c:v>
                </c:pt>
                <c:pt idx="138">
                  <c:v>6059.5</c:v>
                </c:pt>
                <c:pt idx="139">
                  <c:v>6059.5</c:v>
                </c:pt>
                <c:pt idx="140">
                  <c:v>6071</c:v>
                </c:pt>
                <c:pt idx="141">
                  <c:v>6071</c:v>
                </c:pt>
                <c:pt idx="142">
                  <c:v>6071</c:v>
                </c:pt>
                <c:pt idx="143">
                  <c:v>6071</c:v>
                </c:pt>
                <c:pt idx="144">
                  <c:v>6218.5</c:v>
                </c:pt>
                <c:pt idx="145">
                  <c:v>6225</c:v>
                </c:pt>
                <c:pt idx="146">
                  <c:v>6225</c:v>
                </c:pt>
                <c:pt idx="147">
                  <c:v>6225</c:v>
                </c:pt>
                <c:pt idx="148">
                  <c:v>6225</c:v>
                </c:pt>
                <c:pt idx="149">
                  <c:v>6225</c:v>
                </c:pt>
                <c:pt idx="150">
                  <c:v>6225</c:v>
                </c:pt>
                <c:pt idx="151">
                  <c:v>6230.5</c:v>
                </c:pt>
                <c:pt idx="152">
                  <c:v>6272</c:v>
                </c:pt>
                <c:pt idx="153">
                  <c:v>6291.5</c:v>
                </c:pt>
                <c:pt idx="154">
                  <c:v>6291.5</c:v>
                </c:pt>
                <c:pt idx="155">
                  <c:v>6291.5</c:v>
                </c:pt>
                <c:pt idx="156">
                  <c:v>6291.5</c:v>
                </c:pt>
                <c:pt idx="157">
                  <c:v>6291.5</c:v>
                </c:pt>
                <c:pt idx="158">
                  <c:v>6291.5</c:v>
                </c:pt>
                <c:pt idx="159">
                  <c:v>6437.5</c:v>
                </c:pt>
                <c:pt idx="160">
                  <c:v>6437.5</c:v>
                </c:pt>
                <c:pt idx="161">
                  <c:v>6437.5</c:v>
                </c:pt>
                <c:pt idx="162">
                  <c:v>6440</c:v>
                </c:pt>
                <c:pt idx="163">
                  <c:v>6440</c:v>
                </c:pt>
                <c:pt idx="164">
                  <c:v>6453</c:v>
                </c:pt>
                <c:pt idx="165">
                  <c:v>6648.5</c:v>
                </c:pt>
                <c:pt idx="166">
                  <c:v>6665</c:v>
                </c:pt>
                <c:pt idx="167">
                  <c:v>6710.5</c:v>
                </c:pt>
                <c:pt idx="168">
                  <c:v>6920</c:v>
                </c:pt>
                <c:pt idx="169">
                  <c:v>6925.5</c:v>
                </c:pt>
                <c:pt idx="170">
                  <c:v>6925.5</c:v>
                </c:pt>
                <c:pt idx="171">
                  <c:v>6942</c:v>
                </c:pt>
                <c:pt idx="172">
                  <c:v>7090</c:v>
                </c:pt>
                <c:pt idx="173">
                  <c:v>7107.5</c:v>
                </c:pt>
                <c:pt idx="174">
                  <c:v>7121.5</c:v>
                </c:pt>
                <c:pt idx="175">
                  <c:v>7380.5</c:v>
                </c:pt>
                <c:pt idx="176">
                  <c:v>7651.5</c:v>
                </c:pt>
                <c:pt idx="177">
                  <c:v>7651.5</c:v>
                </c:pt>
                <c:pt idx="178">
                  <c:v>7780.5</c:v>
                </c:pt>
                <c:pt idx="179">
                  <c:v>8015</c:v>
                </c:pt>
                <c:pt idx="180">
                  <c:v>8276.5</c:v>
                </c:pt>
                <c:pt idx="181">
                  <c:v>8453.5</c:v>
                </c:pt>
                <c:pt idx="182">
                  <c:v>8464</c:v>
                </c:pt>
              </c:numCache>
            </c:numRef>
          </c:xVal>
          <c:yVal>
            <c:numRef>
              <c:f>'Active 2'!$S$21:$S$987</c:f>
              <c:numCache>
                <c:formatCode>General</c:formatCode>
                <c:ptCount val="967"/>
                <c:pt idx="21">
                  <c:v>-1.7831450000812765E-2</c:v>
                </c:pt>
                <c:pt idx="22">
                  <c:v>-2.040425000450341E-2</c:v>
                </c:pt>
                <c:pt idx="24">
                  <c:v>-1.8080649999319576E-2</c:v>
                </c:pt>
                <c:pt idx="26">
                  <c:v>-1.8053450003208127E-2</c:v>
                </c:pt>
                <c:pt idx="27">
                  <c:v>-1.7955750001419801E-2</c:v>
                </c:pt>
                <c:pt idx="29">
                  <c:v>-2.1894450001127552E-2</c:v>
                </c:pt>
                <c:pt idx="32">
                  <c:v>-2.1105649997480214E-2</c:v>
                </c:pt>
                <c:pt idx="34">
                  <c:v>-2.3007650001090951E-2</c:v>
                </c:pt>
                <c:pt idx="37">
                  <c:v>-1.6253750000032596E-2</c:v>
                </c:pt>
                <c:pt idx="44">
                  <c:v>-2.0901450006931555E-2</c:v>
                </c:pt>
                <c:pt idx="49">
                  <c:v>-5.8838499971898273E-3</c:v>
                </c:pt>
                <c:pt idx="50">
                  <c:v>-1.1386149999452755E-2</c:v>
                </c:pt>
                <c:pt idx="57">
                  <c:v>-1.4135450001049321E-2</c:v>
                </c:pt>
                <c:pt idx="59">
                  <c:v>-1.4137750004010741E-2</c:v>
                </c:pt>
                <c:pt idx="65">
                  <c:v>-1.5363950005848892E-2</c:v>
                </c:pt>
                <c:pt idx="66">
                  <c:v>-1.5343949999078177E-2</c:v>
                </c:pt>
                <c:pt idx="69">
                  <c:v>-1.3775849998637568E-2</c:v>
                </c:pt>
                <c:pt idx="70">
                  <c:v>-1.3075849994493183E-2</c:v>
                </c:pt>
                <c:pt idx="75">
                  <c:v>-1.085715000226628E-2</c:v>
                </c:pt>
                <c:pt idx="76">
                  <c:v>-1.4594500025850721E-3</c:v>
                </c:pt>
                <c:pt idx="78">
                  <c:v>-1.1609649998717941E-2</c:v>
                </c:pt>
                <c:pt idx="80">
                  <c:v>-1.9961050005804282E-2</c:v>
                </c:pt>
                <c:pt idx="81">
                  <c:v>-1.276105000579264E-2</c:v>
                </c:pt>
                <c:pt idx="84">
                  <c:v>-1.231625000218628E-2</c:v>
                </c:pt>
                <c:pt idx="85">
                  <c:v>-1.0116249999555293E-2</c:v>
                </c:pt>
                <c:pt idx="88">
                  <c:v>-9.1477500027394854E-3</c:v>
                </c:pt>
                <c:pt idx="89">
                  <c:v>-7.2251500023412518E-3</c:v>
                </c:pt>
                <c:pt idx="90">
                  <c:v>-6.2251499984995462E-3</c:v>
                </c:pt>
                <c:pt idx="96">
                  <c:v>-1.6537949995836243E-2</c:v>
                </c:pt>
                <c:pt idx="97">
                  <c:v>-1.173795000067912E-2</c:v>
                </c:pt>
                <c:pt idx="101">
                  <c:v>-2.804900002956856E-3</c:v>
                </c:pt>
                <c:pt idx="105">
                  <c:v>-6.3032500038389117E-3</c:v>
                </c:pt>
                <c:pt idx="106">
                  <c:v>-7.6059499988332391E-3</c:v>
                </c:pt>
                <c:pt idx="110">
                  <c:v>-8.7646500032860786E-3</c:v>
                </c:pt>
                <c:pt idx="115">
                  <c:v>-1.673550003033597E-3</c:v>
                </c:pt>
                <c:pt idx="116">
                  <c:v>-9.526050002023112E-3</c:v>
                </c:pt>
                <c:pt idx="118">
                  <c:v>-2.9801499986206181E-3</c:v>
                </c:pt>
                <c:pt idx="122">
                  <c:v>5.6346499986830167E-3</c:v>
                </c:pt>
                <c:pt idx="129">
                  <c:v>-1.1807499977294356E-3</c:v>
                </c:pt>
                <c:pt idx="136">
                  <c:v>3.3710499992594123E-3</c:v>
                </c:pt>
                <c:pt idx="137">
                  <c:v>3.4310500050196424E-3</c:v>
                </c:pt>
                <c:pt idx="138">
                  <c:v>4.3710500031011179E-3</c:v>
                </c:pt>
                <c:pt idx="139">
                  <c:v>4.4310500015853904E-3</c:v>
                </c:pt>
                <c:pt idx="144">
                  <c:v>7.4915000004693866E-4</c:v>
                </c:pt>
                <c:pt idx="151">
                  <c:v>1.1399499999242835E-3</c:v>
                </c:pt>
                <c:pt idx="153">
                  <c:v>2.7598500018939376E-3</c:v>
                </c:pt>
                <c:pt idx="154">
                  <c:v>2.8298500037635677E-3</c:v>
                </c:pt>
                <c:pt idx="155">
                  <c:v>3.4598499987623654E-3</c:v>
                </c:pt>
                <c:pt idx="156">
                  <c:v>3.5298500006319955E-3</c:v>
                </c:pt>
                <c:pt idx="157">
                  <c:v>6.1598500033142045E-3</c:v>
                </c:pt>
                <c:pt idx="158">
                  <c:v>6.2298500051838346E-3</c:v>
                </c:pt>
                <c:pt idx="159">
                  <c:v>2.1125000057509169E-4</c:v>
                </c:pt>
                <c:pt idx="160">
                  <c:v>2.1125000057509169E-4</c:v>
                </c:pt>
                <c:pt idx="161">
                  <c:v>1.4112499993643723E-3</c:v>
                </c:pt>
                <c:pt idx="165">
                  <c:v>-2.6138500033994205E-3</c:v>
                </c:pt>
                <c:pt idx="167">
                  <c:v>1.4119499974185601E-3</c:v>
                </c:pt>
                <c:pt idx="169">
                  <c:v>5.1404499972704798E-3</c:v>
                </c:pt>
                <c:pt idx="170">
                  <c:v>5.2404499947442673E-3</c:v>
                </c:pt>
                <c:pt idx="176">
                  <c:v>-5.9614999918267131E-4</c:v>
                </c:pt>
                <c:pt idx="177">
                  <c:v>-4.6149994886945933E-5</c:v>
                </c:pt>
                <c:pt idx="180">
                  <c:v>6.9713499979116023E-3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7D-4812-A2AA-95CCBFCCABDF}"/>
            </c:ext>
          </c:extLst>
        </c:ser>
        <c:ser>
          <c:idx val="7"/>
          <c:order val="1"/>
          <c:tx>
            <c:strRef>
              <c:f>'Active 2'!$P$20</c:f>
              <c:strCache>
                <c:ptCount val="1"/>
                <c:pt idx="0">
                  <c:v>Sec.fit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2'!$F$21:$F$987</c:f>
              <c:numCache>
                <c:formatCode>General</c:formatCode>
                <c:ptCount val="967"/>
                <c:pt idx="0">
                  <c:v>-18047</c:v>
                </c:pt>
                <c:pt idx="1">
                  <c:v>-10671</c:v>
                </c:pt>
                <c:pt idx="2">
                  <c:v>-10020</c:v>
                </c:pt>
                <c:pt idx="3">
                  <c:v>-10009</c:v>
                </c:pt>
                <c:pt idx="4">
                  <c:v>-9984</c:v>
                </c:pt>
                <c:pt idx="5">
                  <c:v>-9874</c:v>
                </c:pt>
                <c:pt idx="6">
                  <c:v>-9645</c:v>
                </c:pt>
                <c:pt idx="7">
                  <c:v>-9526</c:v>
                </c:pt>
                <c:pt idx="8">
                  <c:v>-8721</c:v>
                </c:pt>
                <c:pt idx="9">
                  <c:v>-4226</c:v>
                </c:pt>
                <c:pt idx="10">
                  <c:v>-3062</c:v>
                </c:pt>
                <c:pt idx="11">
                  <c:v>-2911</c:v>
                </c:pt>
                <c:pt idx="12">
                  <c:v>-2882</c:v>
                </c:pt>
                <c:pt idx="13">
                  <c:v>-2879</c:v>
                </c:pt>
                <c:pt idx="14">
                  <c:v>-2877</c:v>
                </c:pt>
                <c:pt idx="15">
                  <c:v>-2874</c:v>
                </c:pt>
                <c:pt idx="16">
                  <c:v>-2871</c:v>
                </c:pt>
                <c:pt idx="17">
                  <c:v>-2860</c:v>
                </c:pt>
                <c:pt idx="18">
                  <c:v>-2852</c:v>
                </c:pt>
                <c:pt idx="19">
                  <c:v>-2441</c:v>
                </c:pt>
                <c:pt idx="20">
                  <c:v>-2416</c:v>
                </c:pt>
                <c:pt idx="21">
                  <c:v>-2415.5</c:v>
                </c:pt>
                <c:pt idx="22">
                  <c:v>-2407.5</c:v>
                </c:pt>
                <c:pt idx="23">
                  <c:v>-2034</c:v>
                </c:pt>
                <c:pt idx="24">
                  <c:v>-2003.5</c:v>
                </c:pt>
                <c:pt idx="25">
                  <c:v>-1998</c:v>
                </c:pt>
                <c:pt idx="26">
                  <c:v>-1995.5</c:v>
                </c:pt>
                <c:pt idx="27">
                  <c:v>-1992.5</c:v>
                </c:pt>
                <c:pt idx="28">
                  <c:v>-1987</c:v>
                </c:pt>
                <c:pt idx="29">
                  <c:v>-1985.5</c:v>
                </c:pt>
                <c:pt idx="30">
                  <c:v>-1973</c:v>
                </c:pt>
                <c:pt idx="31">
                  <c:v>-1754</c:v>
                </c:pt>
                <c:pt idx="32">
                  <c:v>-1753.5</c:v>
                </c:pt>
                <c:pt idx="33">
                  <c:v>-1536</c:v>
                </c:pt>
                <c:pt idx="34">
                  <c:v>-1533.5</c:v>
                </c:pt>
                <c:pt idx="35">
                  <c:v>-1346</c:v>
                </c:pt>
                <c:pt idx="36">
                  <c:v>-394</c:v>
                </c:pt>
                <c:pt idx="37">
                  <c:v>-212.5</c:v>
                </c:pt>
                <c:pt idx="38">
                  <c:v>-198</c:v>
                </c:pt>
                <c:pt idx="39">
                  <c:v>-159.5</c:v>
                </c:pt>
                <c:pt idx="40">
                  <c:v>0</c:v>
                </c:pt>
                <c:pt idx="41">
                  <c:v>0</c:v>
                </c:pt>
                <c:pt idx="42">
                  <c:v>11</c:v>
                </c:pt>
                <c:pt idx="43">
                  <c:v>75</c:v>
                </c:pt>
                <c:pt idx="44">
                  <c:v>284.5</c:v>
                </c:pt>
                <c:pt idx="45">
                  <c:v>430</c:v>
                </c:pt>
                <c:pt idx="46">
                  <c:v>433</c:v>
                </c:pt>
                <c:pt idx="47">
                  <c:v>877</c:v>
                </c:pt>
                <c:pt idx="48">
                  <c:v>888</c:v>
                </c:pt>
                <c:pt idx="49">
                  <c:v>1348.5</c:v>
                </c:pt>
                <c:pt idx="50">
                  <c:v>1351.5</c:v>
                </c:pt>
                <c:pt idx="51">
                  <c:v>1357</c:v>
                </c:pt>
                <c:pt idx="52">
                  <c:v>1360</c:v>
                </c:pt>
                <c:pt idx="53">
                  <c:v>1360</c:v>
                </c:pt>
                <c:pt idx="54">
                  <c:v>1525</c:v>
                </c:pt>
                <c:pt idx="55">
                  <c:v>1525</c:v>
                </c:pt>
                <c:pt idx="56">
                  <c:v>1597</c:v>
                </c:pt>
                <c:pt idx="57">
                  <c:v>2024.5</c:v>
                </c:pt>
                <c:pt idx="58">
                  <c:v>2027</c:v>
                </c:pt>
                <c:pt idx="59">
                  <c:v>2027.5</c:v>
                </c:pt>
                <c:pt idx="60">
                  <c:v>2030</c:v>
                </c:pt>
                <c:pt idx="61">
                  <c:v>2030</c:v>
                </c:pt>
                <c:pt idx="62">
                  <c:v>2189</c:v>
                </c:pt>
                <c:pt idx="63">
                  <c:v>2189</c:v>
                </c:pt>
                <c:pt idx="64">
                  <c:v>2259</c:v>
                </c:pt>
                <c:pt idx="65">
                  <c:v>2409.5</c:v>
                </c:pt>
                <c:pt idx="66">
                  <c:v>2409.5</c:v>
                </c:pt>
                <c:pt idx="67">
                  <c:v>2463</c:v>
                </c:pt>
                <c:pt idx="68">
                  <c:v>2463</c:v>
                </c:pt>
                <c:pt idx="69">
                  <c:v>2468.5</c:v>
                </c:pt>
                <c:pt idx="70">
                  <c:v>2468.5</c:v>
                </c:pt>
                <c:pt idx="71">
                  <c:v>2485</c:v>
                </c:pt>
                <c:pt idx="72">
                  <c:v>2485</c:v>
                </c:pt>
                <c:pt idx="73">
                  <c:v>2656</c:v>
                </c:pt>
                <c:pt idx="74">
                  <c:v>2656</c:v>
                </c:pt>
                <c:pt idx="75">
                  <c:v>2661.5</c:v>
                </c:pt>
                <c:pt idx="76">
                  <c:v>2664.5</c:v>
                </c:pt>
                <c:pt idx="77">
                  <c:v>2678</c:v>
                </c:pt>
                <c:pt idx="78">
                  <c:v>2686.5</c:v>
                </c:pt>
                <c:pt idx="79">
                  <c:v>2692</c:v>
                </c:pt>
                <c:pt idx="80">
                  <c:v>2840.5</c:v>
                </c:pt>
                <c:pt idx="81">
                  <c:v>2840.5</c:v>
                </c:pt>
                <c:pt idx="82">
                  <c:v>2871</c:v>
                </c:pt>
                <c:pt idx="83">
                  <c:v>2871</c:v>
                </c:pt>
                <c:pt idx="84">
                  <c:v>2912.5</c:v>
                </c:pt>
                <c:pt idx="85">
                  <c:v>2912.5</c:v>
                </c:pt>
                <c:pt idx="86">
                  <c:v>2932</c:v>
                </c:pt>
                <c:pt idx="87">
                  <c:v>2943</c:v>
                </c:pt>
                <c:pt idx="88">
                  <c:v>3127.5</c:v>
                </c:pt>
                <c:pt idx="89">
                  <c:v>3141.5</c:v>
                </c:pt>
                <c:pt idx="90">
                  <c:v>3141.5</c:v>
                </c:pt>
                <c:pt idx="91">
                  <c:v>3147</c:v>
                </c:pt>
                <c:pt idx="92">
                  <c:v>3147</c:v>
                </c:pt>
                <c:pt idx="93">
                  <c:v>3376</c:v>
                </c:pt>
                <c:pt idx="94">
                  <c:v>3533</c:v>
                </c:pt>
                <c:pt idx="95">
                  <c:v>3533</c:v>
                </c:pt>
                <c:pt idx="96">
                  <c:v>3549.5</c:v>
                </c:pt>
                <c:pt idx="97">
                  <c:v>3549.5</c:v>
                </c:pt>
                <c:pt idx="98">
                  <c:v>3555</c:v>
                </c:pt>
                <c:pt idx="99">
                  <c:v>3555</c:v>
                </c:pt>
                <c:pt idx="100">
                  <c:v>3751</c:v>
                </c:pt>
                <c:pt idx="101">
                  <c:v>3789</c:v>
                </c:pt>
                <c:pt idx="102">
                  <c:v>3809</c:v>
                </c:pt>
                <c:pt idx="103">
                  <c:v>3809</c:v>
                </c:pt>
                <c:pt idx="104">
                  <c:v>3809</c:v>
                </c:pt>
                <c:pt idx="105">
                  <c:v>3982.5</c:v>
                </c:pt>
                <c:pt idx="106">
                  <c:v>4029.5</c:v>
                </c:pt>
                <c:pt idx="107">
                  <c:v>4035</c:v>
                </c:pt>
                <c:pt idx="108">
                  <c:v>4216</c:v>
                </c:pt>
                <c:pt idx="109">
                  <c:v>4219</c:v>
                </c:pt>
                <c:pt idx="110">
                  <c:v>4236.5</c:v>
                </c:pt>
                <c:pt idx="111">
                  <c:v>4236.5</c:v>
                </c:pt>
                <c:pt idx="112">
                  <c:v>4269.5</c:v>
                </c:pt>
                <c:pt idx="113">
                  <c:v>4432</c:v>
                </c:pt>
                <c:pt idx="114">
                  <c:v>4432</c:v>
                </c:pt>
                <c:pt idx="115">
                  <c:v>4465.5</c:v>
                </c:pt>
                <c:pt idx="116">
                  <c:v>4490.5</c:v>
                </c:pt>
                <c:pt idx="117">
                  <c:v>4686</c:v>
                </c:pt>
                <c:pt idx="118">
                  <c:v>4691.5</c:v>
                </c:pt>
                <c:pt idx="119">
                  <c:v>4700</c:v>
                </c:pt>
                <c:pt idx="120">
                  <c:v>4915</c:v>
                </c:pt>
                <c:pt idx="121">
                  <c:v>4927</c:v>
                </c:pt>
                <c:pt idx="122">
                  <c:v>5063.5</c:v>
                </c:pt>
                <c:pt idx="123">
                  <c:v>5119</c:v>
                </c:pt>
                <c:pt idx="124">
                  <c:v>5127</c:v>
                </c:pt>
                <c:pt idx="125">
                  <c:v>5155</c:v>
                </c:pt>
                <c:pt idx="126">
                  <c:v>5155</c:v>
                </c:pt>
                <c:pt idx="127">
                  <c:v>5359</c:v>
                </c:pt>
                <c:pt idx="128">
                  <c:v>5409</c:v>
                </c:pt>
                <c:pt idx="129">
                  <c:v>5557.5</c:v>
                </c:pt>
                <c:pt idx="130">
                  <c:v>5599</c:v>
                </c:pt>
                <c:pt idx="131">
                  <c:v>5817</c:v>
                </c:pt>
                <c:pt idx="132">
                  <c:v>6046</c:v>
                </c:pt>
                <c:pt idx="133">
                  <c:v>6046</c:v>
                </c:pt>
                <c:pt idx="134">
                  <c:v>6046</c:v>
                </c:pt>
                <c:pt idx="135">
                  <c:v>6046</c:v>
                </c:pt>
                <c:pt idx="136">
                  <c:v>6059.5</c:v>
                </c:pt>
                <c:pt idx="137">
                  <c:v>6059.5</c:v>
                </c:pt>
                <c:pt idx="138">
                  <c:v>6059.5</c:v>
                </c:pt>
                <c:pt idx="139">
                  <c:v>6059.5</c:v>
                </c:pt>
                <c:pt idx="140">
                  <c:v>6071</c:v>
                </c:pt>
                <c:pt idx="141">
                  <c:v>6071</c:v>
                </c:pt>
                <c:pt idx="142">
                  <c:v>6071</c:v>
                </c:pt>
                <c:pt idx="143">
                  <c:v>6071</c:v>
                </c:pt>
                <c:pt idx="144">
                  <c:v>6218.5</c:v>
                </c:pt>
                <c:pt idx="145">
                  <c:v>6225</c:v>
                </c:pt>
                <c:pt idx="146">
                  <c:v>6225</c:v>
                </c:pt>
                <c:pt idx="147">
                  <c:v>6225</c:v>
                </c:pt>
                <c:pt idx="148">
                  <c:v>6225</c:v>
                </c:pt>
                <c:pt idx="149">
                  <c:v>6225</c:v>
                </c:pt>
                <c:pt idx="150">
                  <c:v>6225</c:v>
                </c:pt>
                <c:pt idx="151">
                  <c:v>6230.5</c:v>
                </c:pt>
                <c:pt idx="152">
                  <c:v>6272</c:v>
                </c:pt>
                <c:pt idx="153">
                  <c:v>6291.5</c:v>
                </c:pt>
                <c:pt idx="154">
                  <c:v>6291.5</c:v>
                </c:pt>
                <c:pt idx="155">
                  <c:v>6291.5</c:v>
                </c:pt>
                <c:pt idx="156">
                  <c:v>6291.5</c:v>
                </c:pt>
                <c:pt idx="157">
                  <c:v>6291.5</c:v>
                </c:pt>
                <c:pt idx="158">
                  <c:v>6291.5</c:v>
                </c:pt>
                <c:pt idx="159">
                  <c:v>6437.5</c:v>
                </c:pt>
                <c:pt idx="160">
                  <c:v>6437.5</c:v>
                </c:pt>
                <c:pt idx="161">
                  <c:v>6437.5</c:v>
                </c:pt>
                <c:pt idx="162">
                  <c:v>6440</c:v>
                </c:pt>
                <c:pt idx="163">
                  <c:v>6440</c:v>
                </c:pt>
                <c:pt idx="164">
                  <c:v>6453</c:v>
                </c:pt>
                <c:pt idx="165">
                  <c:v>6648.5</c:v>
                </c:pt>
                <c:pt idx="166">
                  <c:v>6665</c:v>
                </c:pt>
                <c:pt idx="167">
                  <c:v>6710.5</c:v>
                </c:pt>
                <c:pt idx="168">
                  <c:v>6920</c:v>
                </c:pt>
                <c:pt idx="169">
                  <c:v>6925.5</c:v>
                </c:pt>
                <c:pt idx="170">
                  <c:v>6925.5</c:v>
                </c:pt>
                <c:pt idx="171">
                  <c:v>6942</c:v>
                </c:pt>
                <c:pt idx="172">
                  <c:v>7090</c:v>
                </c:pt>
                <c:pt idx="173">
                  <c:v>7107.5</c:v>
                </c:pt>
                <c:pt idx="174">
                  <c:v>7121.5</c:v>
                </c:pt>
                <c:pt idx="175">
                  <c:v>7380.5</c:v>
                </c:pt>
                <c:pt idx="176">
                  <c:v>7651.5</c:v>
                </c:pt>
                <c:pt idx="177">
                  <c:v>7651.5</c:v>
                </c:pt>
                <c:pt idx="178">
                  <c:v>7780.5</c:v>
                </c:pt>
                <c:pt idx="179">
                  <c:v>8015</c:v>
                </c:pt>
                <c:pt idx="180">
                  <c:v>8276.5</c:v>
                </c:pt>
                <c:pt idx="181">
                  <c:v>8453.5</c:v>
                </c:pt>
                <c:pt idx="182">
                  <c:v>8464</c:v>
                </c:pt>
              </c:numCache>
            </c:numRef>
          </c:xVal>
          <c:yVal>
            <c:numRef>
              <c:f>'Active 2'!$P$21:$P$987</c:f>
              <c:numCache>
                <c:formatCode>General</c:formatCode>
                <c:ptCount val="967"/>
                <c:pt idx="0">
                  <c:v>-6.6064039666948113E-2</c:v>
                </c:pt>
                <c:pt idx="1">
                  <c:v>-4.5836817540002177E-2</c:v>
                </c:pt>
                <c:pt idx="2">
                  <c:v>-4.4051578710739461E-2</c:v>
                </c:pt>
                <c:pt idx="3">
                  <c:v>-4.4021413384899385E-2</c:v>
                </c:pt>
                <c:pt idx="4">
                  <c:v>-4.3952855826171935E-2</c:v>
                </c:pt>
                <c:pt idx="5">
                  <c:v>-4.365120256777117E-2</c:v>
                </c:pt>
                <c:pt idx="6">
                  <c:v>-4.3023215329827759E-2</c:v>
                </c:pt>
                <c:pt idx="7">
                  <c:v>-4.2696881350285112E-2</c:v>
                </c:pt>
                <c:pt idx="8">
                  <c:v>-4.0489327959261322E-2</c:v>
                </c:pt>
                <c:pt idx="9">
                  <c:v>-2.8162678900066369E-2</c:v>
                </c:pt>
                <c:pt idx="10">
                  <c:v>-2.4970638965716441E-2</c:v>
                </c:pt>
                <c:pt idx="11">
                  <c:v>-2.4556551311002664E-2</c:v>
                </c:pt>
                <c:pt idx="12">
                  <c:v>-2.4477024542878825E-2</c:v>
                </c:pt>
                <c:pt idx="13">
                  <c:v>-2.446879763583153E-2</c:v>
                </c:pt>
                <c:pt idx="14">
                  <c:v>-2.4463313031133332E-2</c:v>
                </c:pt>
                <c:pt idx="15">
                  <c:v>-2.4455086124086041E-2</c:v>
                </c:pt>
                <c:pt idx="16">
                  <c:v>-2.4446859217038746E-2</c:v>
                </c:pt>
                <c:pt idx="17">
                  <c:v>-2.441669389119867E-2</c:v>
                </c:pt>
                <c:pt idx="18">
                  <c:v>-2.4394755472405889E-2</c:v>
                </c:pt>
                <c:pt idx="19">
                  <c:v>-2.3267669206926661E-2</c:v>
                </c:pt>
                <c:pt idx="20">
                  <c:v>-2.3199111648199214E-2</c:v>
                </c:pt>
                <c:pt idx="21">
                  <c:v>-2.3197740497024666E-2</c:v>
                </c:pt>
                <c:pt idx="22">
                  <c:v>-2.3175802078231882E-2</c:v>
                </c:pt>
                <c:pt idx="23">
                  <c:v>-2.2151552150843825E-2</c:v>
                </c:pt>
                <c:pt idx="24">
                  <c:v>-2.206791192919634E-2</c:v>
                </c:pt>
                <c:pt idx="25">
                  <c:v>-2.2052829266276303E-2</c:v>
                </c:pt>
                <c:pt idx="26">
                  <c:v>-2.2045973510403556E-2</c:v>
                </c:pt>
                <c:pt idx="27">
                  <c:v>-2.2037746603356265E-2</c:v>
                </c:pt>
                <c:pt idx="28">
                  <c:v>-2.2022663940436223E-2</c:v>
                </c:pt>
                <c:pt idx="29">
                  <c:v>-2.2018550486912578E-2</c:v>
                </c:pt>
                <c:pt idx="30">
                  <c:v>-2.1984271707548853E-2</c:v>
                </c:pt>
                <c:pt idx="31">
                  <c:v>-2.138370749309642E-2</c:v>
                </c:pt>
                <c:pt idx="32">
                  <c:v>-2.1382336341921871E-2</c:v>
                </c:pt>
                <c:pt idx="33">
                  <c:v>-2.0785885580993084E-2</c:v>
                </c:pt>
                <c:pt idx="34">
                  <c:v>-2.0779029825120338E-2</c:v>
                </c:pt>
                <c:pt idx="35">
                  <c:v>-2.0264848134664486E-2</c:v>
                </c:pt>
                <c:pt idx="36">
                  <c:v>-1.7654176298323308E-2</c:v>
                </c:pt>
                <c:pt idx="37">
                  <c:v>-1.7156448421962043E-2</c:v>
                </c:pt>
                <c:pt idx="38">
                  <c:v>-1.7116685037900124E-2</c:v>
                </c:pt>
                <c:pt idx="39">
                  <c:v>-1.7011106397459855E-2</c:v>
                </c:pt>
                <c:pt idx="40">
                  <c:v>-1.6573709172778745E-2</c:v>
                </c:pt>
                <c:pt idx="41">
                  <c:v>-1.6573709172778745E-2</c:v>
                </c:pt>
                <c:pt idx="42">
                  <c:v>-1.6543543846938669E-2</c:v>
                </c:pt>
                <c:pt idx="43">
                  <c:v>-1.6368036496596405E-2</c:v>
                </c:pt>
                <c:pt idx="44">
                  <c:v>-1.5793524154460399E-2</c:v>
                </c:pt>
                <c:pt idx="45">
                  <c:v>-1.5394519162666659E-2</c:v>
                </c:pt>
                <c:pt idx="46">
                  <c:v>-1.5386292255619365E-2</c:v>
                </c:pt>
                <c:pt idx="47">
                  <c:v>-1.4168710012619908E-2</c:v>
                </c:pt>
                <c:pt idx="48">
                  <c:v>-1.413854468677983E-2</c:v>
                </c:pt>
                <c:pt idx="49">
                  <c:v>-1.2875714455020259E-2</c:v>
                </c:pt>
                <c:pt idx="50">
                  <c:v>-1.2867487547972966E-2</c:v>
                </c:pt>
                <c:pt idx="51">
                  <c:v>-1.2852404885052928E-2</c:v>
                </c:pt>
                <c:pt idx="52">
                  <c:v>-1.2844177978005633E-2</c:v>
                </c:pt>
                <c:pt idx="53">
                  <c:v>-1.2844177978005633E-2</c:v>
                </c:pt>
                <c:pt idx="54">
                  <c:v>-1.2391698090404486E-2</c:v>
                </c:pt>
                <c:pt idx="55">
                  <c:v>-1.2391698090404486E-2</c:v>
                </c:pt>
                <c:pt idx="56">
                  <c:v>-1.2194252321269437E-2</c:v>
                </c:pt>
                <c:pt idx="57">
                  <c:v>-1.1021918067030095E-2</c:v>
                </c:pt>
                <c:pt idx="58">
                  <c:v>-1.1015062311157351E-2</c:v>
                </c:pt>
                <c:pt idx="59">
                  <c:v>-1.1013691159982802E-2</c:v>
                </c:pt>
                <c:pt idx="60">
                  <c:v>-1.1006835404110057E-2</c:v>
                </c:pt>
                <c:pt idx="61">
                  <c:v>-1.1006835404110057E-2</c:v>
                </c:pt>
                <c:pt idx="62">
                  <c:v>-1.0570809330603495E-2</c:v>
                </c:pt>
                <c:pt idx="63">
                  <c:v>-1.0570809330603495E-2</c:v>
                </c:pt>
                <c:pt idx="64">
                  <c:v>-1.0378848166166642E-2</c:v>
                </c:pt>
                <c:pt idx="65">
                  <c:v>-9.9661316626274143E-3</c:v>
                </c:pt>
                <c:pt idx="66">
                  <c:v>-9.9661316626274143E-3</c:v>
                </c:pt>
                <c:pt idx="67">
                  <c:v>-9.8194184869506776E-3</c:v>
                </c:pt>
                <c:pt idx="68">
                  <c:v>-9.8194184869506776E-3</c:v>
                </c:pt>
                <c:pt idx="69">
                  <c:v>-9.8043358240306397E-3</c:v>
                </c:pt>
                <c:pt idx="70">
                  <c:v>-9.8043358240306397E-3</c:v>
                </c:pt>
                <c:pt idx="71">
                  <c:v>-9.7590878352705225E-3</c:v>
                </c:pt>
                <c:pt idx="72">
                  <c:v>-9.7590878352705225E-3</c:v>
                </c:pt>
                <c:pt idx="73">
                  <c:v>-9.2901541335747868E-3</c:v>
                </c:pt>
                <c:pt idx="74">
                  <c:v>-9.2901541335747868E-3</c:v>
                </c:pt>
                <c:pt idx="75">
                  <c:v>-9.2750714706547489E-3</c:v>
                </c:pt>
                <c:pt idx="76">
                  <c:v>-9.2668445636074556E-3</c:v>
                </c:pt>
                <c:pt idx="77">
                  <c:v>-9.2298234818946334E-3</c:v>
                </c:pt>
                <c:pt idx="78">
                  <c:v>-9.2065139119273005E-3</c:v>
                </c:pt>
                <c:pt idx="79">
                  <c:v>-9.1914312490072626E-3</c:v>
                </c:pt>
                <c:pt idx="80">
                  <c:v>-8.7841993501662288E-3</c:v>
                </c:pt>
                <c:pt idx="81">
                  <c:v>-8.7841993501662288E-3</c:v>
                </c:pt>
                <c:pt idx="82">
                  <c:v>-8.7005591285187443E-3</c:v>
                </c:pt>
                <c:pt idx="83">
                  <c:v>-8.7005591285187443E-3</c:v>
                </c:pt>
                <c:pt idx="84">
                  <c:v>-8.5867535810311823E-3</c:v>
                </c:pt>
                <c:pt idx="85">
                  <c:v>-8.5867535810311823E-3</c:v>
                </c:pt>
                <c:pt idx="86">
                  <c:v>-8.5332786852237736E-3</c:v>
                </c:pt>
                <c:pt idx="87">
                  <c:v>-8.5031133593836961E-3</c:v>
                </c:pt>
                <c:pt idx="88">
                  <c:v>-7.9971585759751381E-3</c:v>
                </c:pt>
                <c:pt idx="89">
                  <c:v>-7.9587663430877673E-3</c:v>
                </c:pt>
                <c:pt idx="90">
                  <c:v>-7.9587663430877673E-3</c:v>
                </c:pt>
                <c:pt idx="91">
                  <c:v>-7.9436836801677294E-3</c:v>
                </c:pt>
                <c:pt idx="92">
                  <c:v>-7.9436836801677294E-3</c:v>
                </c:pt>
                <c:pt idx="93">
                  <c:v>-7.3156964422243162E-3</c:v>
                </c:pt>
                <c:pt idx="94">
                  <c:v>-6.8851549734159495E-3</c:v>
                </c:pt>
                <c:pt idx="95">
                  <c:v>-6.8851549734159495E-3</c:v>
                </c:pt>
                <c:pt idx="96">
                  <c:v>-6.8399069846558341E-3</c:v>
                </c:pt>
                <c:pt idx="97">
                  <c:v>-6.8399069846558341E-3</c:v>
                </c:pt>
                <c:pt idx="98">
                  <c:v>-6.8248243217357962E-3</c:v>
                </c:pt>
                <c:pt idx="99">
                  <c:v>-6.8248243217357962E-3</c:v>
                </c:pt>
                <c:pt idx="100">
                  <c:v>-6.2873330613126121E-3</c:v>
                </c:pt>
                <c:pt idx="101">
                  <c:v>-6.1831255720468936E-3</c:v>
                </c:pt>
                <c:pt idx="102">
                  <c:v>-6.1282795250649363E-3</c:v>
                </c:pt>
                <c:pt idx="103">
                  <c:v>-6.1282795250649363E-3</c:v>
                </c:pt>
                <c:pt idx="104">
                  <c:v>-6.1282795250649363E-3</c:v>
                </c:pt>
                <c:pt idx="105">
                  <c:v>-5.6524900674964542E-3</c:v>
                </c:pt>
                <c:pt idx="106">
                  <c:v>-5.5236018570888543E-3</c:v>
                </c:pt>
                <c:pt idx="107">
                  <c:v>-5.5085191941688164E-3</c:v>
                </c:pt>
                <c:pt idx="108">
                  <c:v>-5.0121624689821002E-3</c:v>
                </c:pt>
                <c:pt idx="109">
                  <c:v>-5.003935561934807E-3</c:v>
                </c:pt>
                <c:pt idx="110">
                  <c:v>-4.9559452708255944E-3</c:v>
                </c:pt>
                <c:pt idx="111">
                  <c:v>-4.9559452708255944E-3</c:v>
                </c:pt>
                <c:pt idx="112">
                  <c:v>-4.8654492933053635E-3</c:v>
                </c:pt>
                <c:pt idx="113">
                  <c:v>-4.4198251615769589E-3</c:v>
                </c:pt>
                <c:pt idx="114">
                  <c:v>-4.4198251615769589E-3</c:v>
                </c:pt>
                <c:pt idx="115">
                  <c:v>-4.3279580328821812E-3</c:v>
                </c:pt>
                <c:pt idx="116">
                  <c:v>-4.2594004741547328E-3</c:v>
                </c:pt>
                <c:pt idx="117">
                  <c:v>-3.7232803649060991E-3</c:v>
                </c:pt>
                <c:pt idx="118">
                  <c:v>-3.7081977019860612E-3</c:v>
                </c:pt>
                <c:pt idx="119">
                  <c:v>-3.6848881320187283E-3</c:v>
                </c:pt>
                <c:pt idx="120">
                  <c:v>-3.0952931269626859E-3</c:v>
                </c:pt>
                <c:pt idx="121">
                  <c:v>-3.0623854987735111E-3</c:v>
                </c:pt>
                <c:pt idx="122">
                  <c:v>-2.6880612281216503E-3</c:v>
                </c:pt>
                <c:pt idx="123">
                  <c:v>-2.5358634477467192E-3</c:v>
                </c:pt>
                <c:pt idx="124">
                  <c:v>-2.5139250289539349E-3</c:v>
                </c:pt>
                <c:pt idx="125">
                  <c:v>-2.4371405631791951E-3</c:v>
                </c:pt>
                <c:pt idx="126">
                  <c:v>-2.4371405631791951E-3</c:v>
                </c:pt>
                <c:pt idx="127">
                  <c:v>-1.8777108839632285E-3</c:v>
                </c:pt>
                <c:pt idx="128">
                  <c:v>-1.7405957665083353E-3</c:v>
                </c:pt>
                <c:pt idx="129">
                  <c:v>-1.3333638676672997E-3</c:v>
                </c:pt>
                <c:pt idx="130">
                  <c:v>-1.2195583201797377E-3</c:v>
                </c:pt>
                <c:pt idx="131">
                  <c:v>-6.2173640807640027E-4</c:v>
                </c:pt>
                <c:pt idx="132">
                  <c:v>6.2508298670112261E-6</c:v>
                </c:pt>
                <c:pt idx="133">
                  <c:v>6.2508298670112261E-6</c:v>
                </c:pt>
                <c:pt idx="134">
                  <c:v>6.2508298670112261E-6</c:v>
                </c:pt>
                <c:pt idx="135">
                  <c:v>6.2508298670112261E-6</c:v>
                </c:pt>
                <c:pt idx="136">
                  <c:v>4.3271911579833428E-5</c:v>
                </c:pt>
                <c:pt idx="137">
                  <c:v>4.3271911579833428E-5</c:v>
                </c:pt>
                <c:pt idx="138">
                  <c:v>4.3271911579833428E-5</c:v>
                </c:pt>
                <c:pt idx="139">
                  <c:v>4.3271911579833428E-5</c:v>
                </c:pt>
                <c:pt idx="140">
                  <c:v>7.480838859445782E-5</c:v>
                </c:pt>
                <c:pt idx="141">
                  <c:v>7.480838859445782E-5</c:v>
                </c:pt>
                <c:pt idx="142">
                  <c:v>7.480838859445782E-5</c:v>
                </c:pt>
                <c:pt idx="143">
                  <c:v>7.480838859445782E-5</c:v>
                </c:pt>
                <c:pt idx="144">
                  <c:v>4.7929798508639446E-4</c:v>
                </c:pt>
                <c:pt idx="145">
                  <c:v>4.97122950355533E-4</c:v>
                </c:pt>
                <c:pt idx="146">
                  <c:v>4.97122950355533E-4</c:v>
                </c:pt>
                <c:pt idx="147">
                  <c:v>4.97122950355533E-4</c:v>
                </c:pt>
                <c:pt idx="148">
                  <c:v>4.97122950355533E-4</c:v>
                </c:pt>
                <c:pt idx="149">
                  <c:v>4.97122950355533E-4</c:v>
                </c:pt>
                <c:pt idx="150">
                  <c:v>4.97122950355533E-4</c:v>
                </c:pt>
                <c:pt idx="151">
                  <c:v>5.122056132755709E-4</c:v>
                </c:pt>
                <c:pt idx="152">
                  <c:v>6.2601116076313121E-4</c:v>
                </c:pt>
                <c:pt idx="153">
                  <c:v>6.794860565705399E-4</c:v>
                </c:pt>
                <c:pt idx="154">
                  <c:v>6.794860565705399E-4</c:v>
                </c:pt>
                <c:pt idx="155">
                  <c:v>6.794860565705399E-4</c:v>
                </c:pt>
                <c:pt idx="156">
                  <c:v>6.794860565705399E-4</c:v>
                </c:pt>
                <c:pt idx="157">
                  <c:v>6.794860565705399E-4</c:v>
                </c:pt>
                <c:pt idx="158">
                  <c:v>6.794860565705399E-4</c:v>
                </c:pt>
                <c:pt idx="159">
                  <c:v>1.0798621995388308E-3</c:v>
                </c:pt>
                <c:pt idx="160">
                  <c:v>1.0798621995388308E-3</c:v>
                </c:pt>
                <c:pt idx="161">
                  <c:v>1.0798621995388308E-3</c:v>
                </c:pt>
                <c:pt idx="162">
                  <c:v>1.0867179554115737E-3</c:v>
                </c:pt>
                <c:pt idx="163">
                  <c:v>1.0867179554115737E-3</c:v>
                </c:pt>
                <c:pt idx="164">
                  <c:v>1.1223678859498473E-3</c:v>
                </c:pt>
                <c:pt idx="165">
                  <c:v>1.6584879951984828E-3</c:v>
                </c:pt>
                <c:pt idx="166">
                  <c:v>1.7037359839585965E-3</c:v>
                </c:pt>
                <c:pt idx="167">
                  <c:v>1.8285107408425524E-3</c:v>
                </c:pt>
                <c:pt idx="168">
                  <c:v>2.4030230829785552E-3</c:v>
                </c:pt>
                <c:pt idx="169">
                  <c:v>2.4181057458985931E-3</c:v>
                </c:pt>
                <c:pt idx="170">
                  <c:v>2.4181057458985931E-3</c:v>
                </c:pt>
                <c:pt idx="171">
                  <c:v>2.4633537346587103E-3</c:v>
                </c:pt>
                <c:pt idx="172">
                  <c:v>2.8692144823251955E-3</c:v>
                </c:pt>
                <c:pt idx="173">
                  <c:v>2.9172047734344064E-3</c:v>
                </c:pt>
                <c:pt idx="174">
                  <c:v>2.9555970063217772E-3</c:v>
                </c:pt>
                <c:pt idx="175">
                  <c:v>3.6658533147381281E-3</c:v>
                </c:pt>
                <c:pt idx="176">
                  <c:v>4.4090172513436519E-3</c:v>
                </c:pt>
                <c:pt idx="177">
                  <c:v>4.4090172513436519E-3</c:v>
                </c:pt>
                <c:pt idx="178">
                  <c:v>4.7627742543772771E-3</c:v>
                </c:pt>
                <c:pt idx="179">
                  <c:v>5.4058441552407299E-3</c:v>
                </c:pt>
                <c:pt idx="180">
                  <c:v>6.1229562195298237E-3</c:v>
                </c:pt>
                <c:pt idx="181">
                  <c:v>6.6083437353201477E-3</c:v>
                </c:pt>
                <c:pt idx="182">
                  <c:v>6.6371379099856749E-3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7D-4812-A2AA-95CCBFCCA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2059528"/>
        <c:axId val="1"/>
      </c:scatterChart>
      <c:valAx>
        <c:axId val="8120595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36421725239612"/>
              <c:y val="0.86349472982543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118210862619806E-2"/>
              <c:y val="0.38095371411906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205952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2492012779552718"/>
          <c:y val="0.91746031746031742"/>
          <c:w val="0.67571884984025554"/>
          <c:h val="0.980952380952380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HS Her - O-C Diagr.</a:t>
            </a:r>
          </a:p>
        </c:rich>
      </c:tx>
      <c:layout>
        <c:manualLayout>
          <c:xMode val="edge"/>
          <c:yMode val="edge"/>
          <c:x val="0.38080033595800522"/>
          <c:y val="2.89016342093040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80011000008594"/>
          <c:y val="0.10699609977032651"/>
          <c:w val="0.81440063625049708"/>
          <c:h val="0.763376019515214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'C'!$H$20:$H$20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'C'!$F$21:$F$993</c:f>
              <c:numCache>
                <c:formatCode>General</c:formatCode>
                <c:ptCount val="973"/>
                <c:pt idx="0">
                  <c:v>654.5</c:v>
                </c:pt>
                <c:pt idx="1">
                  <c:v>1064</c:v>
                </c:pt>
                <c:pt idx="2">
                  <c:v>1066.5</c:v>
                </c:pt>
                <c:pt idx="3">
                  <c:v>1308</c:v>
                </c:pt>
                <c:pt idx="4">
                  <c:v>1308.5</c:v>
                </c:pt>
                <c:pt idx="5">
                  <c:v>1526</c:v>
                </c:pt>
                <c:pt idx="6">
                  <c:v>1528.5</c:v>
                </c:pt>
                <c:pt idx="7">
                  <c:v>1716</c:v>
                </c:pt>
                <c:pt idx="8">
                  <c:v>2902.5</c:v>
                </c:pt>
                <c:pt idx="9">
                  <c:v>3062</c:v>
                </c:pt>
                <c:pt idx="10">
                  <c:v>3062</c:v>
                </c:pt>
                <c:pt idx="11">
                  <c:v>3346.5</c:v>
                </c:pt>
                <c:pt idx="12">
                  <c:v>3492</c:v>
                </c:pt>
                <c:pt idx="13">
                  <c:v>3495</c:v>
                </c:pt>
                <c:pt idx="14">
                  <c:v>3939</c:v>
                </c:pt>
                <c:pt idx="15">
                  <c:v>3950</c:v>
                </c:pt>
                <c:pt idx="16">
                  <c:v>4410.5</c:v>
                </c:pt>
                <c:pt idx="17">
                  <c:v>4422</c:v>
                </c:pt>
                <c:pt idx="18">
                  <c:v>4587</c:v>
                </c:pt>
                <c:pt idx="19">
                  <c:v>5092</c:v>
                </c:pt>
                <c:pt idx="20">
                  <c:v>5251</c:v>
                </c:pt>
                <c:pt idx="21">
                  <c:v>5321</c:v>
                </c:pt>
                <c:pt idx="22">
                  <c:v>5471.5</c:v>
                </c:pt>
                <c:pt idx="23">
                  <c:v>5525</c:v>
                </c:pt>
                <c:pt idx="24">
                  <c:v>5525</c:v>
                </c:pt>
                <c:pt idx="25">
                  <c:v>5530.5</c:v>
                </c:pt>
                <c:pt idx="26">
                  <c:v>5530.5</c:v>
                </c:pt>
                <c:pt idx="27">
                  <c:v>5547</c:v>
                </c:pt>
                <c:pt idx="28">
                  <c:v>5547</c:v>
                </c:pt>
                <c:pt idx="29">
                  <c:v>5718</c:v>
                </c:pt>
                <c:pt idx="30">
                  <c:v>5723.5</c:v>
                </c:pt>
                <c:pt idx="31">
                  <c:v>5726.5</c:v>
                </c:pt>
                <c:pt idx="32">
                  <c:v>5740</c:v>
                </c:pt>
                <c:pt idx="33">
                  <c:v>5748.5</c:v>
                </c:pt>
                <c:pt idx="34">
                  <c:v>5754</c:v>
                </c:pt>
                <c:pt idx="35">
                  <c:v>5902.5</c:v>
                </c:pt>
                <c:pt idx="36">
                  <c:v>5902.5</c:v>
                </c:pt>
                <c:pt idx="37">
                  <c:v>5933</c:v>
                </c:pt>
                <c:pt idx="38">
                  <c:v>5933</c:v>
                </c:pt>
                <c:pt idx="39">
                  <c:v>5974.5</c:v>
                </c:pt>
                <c:pt idx="40">
                  <c:v>5974.5</c:v>
                </c:pt>
                <c:pt idx="41">
                  <c:v>5994</c:v>
                </c:pt>
                <c:pt idx="42">
                  <c:v>6005</c:v>
                </c:pt>
                <c:pt idx="43">
                  <c:v>6189.5</c:v>
                </c:pt>
                <c:pt idx="44">
                  <c:v>6189.5</c:v>
                </c:pt>
                <c:pt idx="45">
                  <c:v>6203.5</c:v>
                </c:pt>
                <c:pt idx="46">
                  <c:v>6203.5</c:v>
                </c:pt>
                <c:pt idx="47">
                  <c:v>6209</c:v>
                </c:pt>
                <c:pt idx="48">
                  <c:v>6209</c:v>
                </c:pt>
                <c:pt idx="49">
                  <c:v>6438</c:v>
                </c:pt>
                <c:pt idx="50">
                  <c:v>6595</c:v>
                </c:pt>
                <c:pt idx="51">
                  <c:v>6611.5</c:v>
                </c:pt>
                <c:pt idx="52">
                  <c:v>6617</c:v>
                </c:pt>
                <c:pt idx="53">
                  <c:v>6813</c:v>
                </c:pt>
                <c:pt idx="54">
                  <c:v>6871</c:v>
                </c:pt>
                <c:pt idx="55">
                  <c:v>7044.5</c:v>
                </c:pt>
                <c:pt idx="56">
                  <c:v>7494</c:v>
                </c:pt>
              </c:numCache>
            </c:numRef>
          </c:xVal>
          <c:yVal>
            <c:numRef>
              <c:f>'C'!$H$21:$H$993</c:f>
              <c:numCache>
                <c:formatCode>General</c:formatCode>
                <c:ptCount val="973"/>
                <c:pt idx="10">
                  <c:v>1.2435399999958463E-2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FE-4F84-8BB1-2DD6725511C7}"/>
            </c:ext>
          </c:extLst>
        </c:ser>
        <c:ser>
          <c:idx val="1"/>
          <c:order val="1"/>
          <c:tx>
            <c:strRef>
              <c:f>'C'!$I$20:$I$20</c:f>
              <c:strCache>
                <c:ptCount val="1"/>
                <c:pt idx="0">
                  <c:v>BAV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'C'!$D$21:$D$993</c:f>
                <c:numCache>
                  <c:formatCode>General</c:formatCode>
                  <c:ptCount val="973"/>
                  <c:pt idx="10">
                    <c:v>0</c:v>
                  </c:pt>
                  <c:pt idx="19">
                    <c:v>1E-3</c:v>
                  </c:pt>
                  <c:pt idx="21">
                    <c:v>1.1999999999999999E-3</c:v>
                  </c:pt>
                  <c:pt idx="30">
                    <c:v>2E-3</c:v>
                  </c:pt>
                  <c:pt idx="34">
                    <c:v>4.0000000000000001E-3</c:v>
                  </c:pt>
                  <c:pt idx="49">
                    <c:v>5.0000000000000001E-4</c:v>
                  </c:pt>
                  <c:pt idx="50">
                    <c:v>2.0000000000000001E-4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5.0000000000000001E-4</c:v>
                  </c:pt>
                  <c:pt idx="55">
                    <c:v>0.01</c:v>
                  </c:pt>
                  <c:pt idx="56">
                    <c:v>2.0000000000000001E-4</c:v>
                  </c:pt>
                </c:numCache>
              </c:numRef>
            </c:plus>
            <c:minus>
              <c:numRef>
                <c:f>'C'!$D$21:$D$993</c:f>
                <c:numCache>
                  <c:formatCode>General</c:formatCode>
                  <c:ptCount val="973"/>
                  <c:pt idx="10">
                    <c:v>0</c:v>
                  </c:pt>
                  <c:pt idx="19">
                    <c:v>1E-3</c:v>
                  </c:pt>
                  <c:pt idx="21">
                    <c:v>1.1999999999999999E-3</c:v>
                  </c:pt>
                  <c:pt idx="30">
                    <c:v>2E-3</c:v>
                  </c:pt>
                  <c:pt idx="34">
                    <c:v>4.0000000000000001E-3</c:v>
                  </c:pt>
                  <c:pt idx="49">
                    <c:v>5.0000000000000001E-4</c:v>
                  </c:pt>
                  <c:pt idx="50">
                    <c:v>2.0000000000000001E-4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5.0000000000000001E-4</c:v>
                  </c:pt>
                  <c:pt idx="55">
                    <c:v>0.01</c:v>
                  </c:pt>
                  <c:pt idx="56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'C'!$F$21:$F$993</c:f>
              <c:numCache>
                <c:formatCode>General</c:formatCode>
                <c:ptCount val="973"/>
                <c:pt idx="0">
                  <c:v>654.5</c:v>
                </c:pt>
                <c:pt idx="1">
                  <c:v>1064</c:v>
                </c:pt>
                <c:pt idx="2">
                  <c:v>1066.5</c:v>
                </c:pt>
                <c:pt idx="3">
                  <c:v>1308</c:v>
                </c:pt>
                <c:pt idx="4">
                  <c:v>1308.5</c:v>
                </c:pt>
                <c:pt idx="5">
                  <c:v>1526</c:v>
                </c:pt>
                <c:pt idx="6">
                  <c:v>1528.5</c:v>
                </c:pt>
                <c:pt idx="7">
                  <c:v>1716</c:v>
                </c:pt>
                <c:pt idx="8">
                  <c:v>2902.5</c:v>
                </c:pt>
                <c:pt idx="9">
                  <c:v>3062</c:v>
                </c:pt>
                <c:pt idx="10">
                  <c:v>3062</c:v>
                </c:pt>
                <c:pt idx="11">
                  <c:v>3346.5</c:v>
                </c:pt>
                <c:pt idx="12">
                  <c:v>3492</c:v>
                </c:pt>
                <c:pt idx="13">
                  <c:v>3495</c:v>
                </c:pt>
                <c:pt idx="14">
                  <c:v>3939</c:v>
                </c:pt>
                <c:pt idx="15">
                  <c:v>3950</c:v>
                </c:pt>
                <c:pt idx="16">
                  <c:v>4410.5</c:v>
                </c:pt>
                <c:pt idx="17">
                  <c:v>4422</c:v>
                </c:pt>
                <c:pt idx="18">
                  <c:v>4587</c:v>
                </c:pt>
                <c:pt idx="19">
                  <c:v>5092</c:v>
                </c:pt>
                <c:pt idx="20">
                  <c:v>5251</c:v>
                </c:pt>
                <c:pt idx="21">
                  <c:v>5321</c:v>
                </c:pt>
                <c:pt idx="22">
                  <c:v>5471.5</c:v>
                </c:pt>
                <c:pt idx="23">
                  <c:v>5525</c:v>
                </c:pt>
                <c:pt idx="24">
                  <c:v>5525</c:v>
                </c:pt>
                <c:pt idx="25">
                  <c:v>5530.5</c:v>
                </c:pt>
                <c:pt idx="26">
                  <c:v>5530.5</c:v>
                </c:pt>
                <c:pt idx="27">
                  <c:v>5547</c:v>
                </c:pt>
                <c:pt idx="28">
                  <c:v>5547</c:v>
                </c:pt>
                <c:pt idx="29">
                  <c:v>5718</c:v>
                </c:pt>
                <c:pt idx="30">
                  <c:v>5723.5</c:v>
                </c:pt>
                <c:pt idx="31">
                  <c:v>5726.5</c:v>
                </c:pt>
                <c:pt idx="32">
                  <c:v>5740</c:v>
                </c:pt>
                <c:pt idx="33">
                  <c:v>5748.5</c:v>
                </c:pt>
                <c:pt idx="34">
                  <c:v>5754</c:v>
                </c:pt>
                <c:pt idx="35">
                  <c:v>5902.5</c:v>
                </c:pt>
                <c:pt idx="36">
                  <c:v>5902.5</c:v>
                </c:pt>
                <c:pt idx="37">
                  <c:v>5933</c:v>
                </c:pt>
                <c:pt idx="38">
                  <c:v>5933</c:v>
                </c:pt>
                <c:pt idx="39">
                  <c:v>5974.5</c:v>
                </c:pt>
                <c:pt idx="40">
                  <c:v>5974.5</c:v>
                </c:pt>
                <c:pt idx="41">
                  <c:v>5994</c:v>
                </c:pt>
                <c:pt idx="42">
                  <c:v>6005</c:v>
                </c:pt>
                <c:pt idx="43">
                  <c:v>6189.5</c:v>
                </c:pt>
                <c:pt idx="44">
                  <c:v>6189.5</c:v>
                </c:pt>
                <c:pt idx="45">
                  <c:v>6203.5</c:v>
                </c:pt>
                <c:pt idx="46">
                  <c:v>6203.5</c:v>
                </c:pt>
                <c:pt idx="47">
                  <c:v>6209</c:v>
                </c:pt>
                <c:pt idx="48">
                  <c:v>6209</c:v>
                </c:pt>
                <c:pt idx="49">
                  <c:v>6438</c:v>
                </c:pt>
                <c:pt idx="50">
                  <c:v>6595</c:v>
                </c:pt>
                <c:pt idx="51">
                  <c:v>6611.5</c:v>
                </c:pt>
                <c:pt idx="52">
                  <c:v>6617</c:v>
                </c:pt>
                <c:pt idx="53">
                  <c:v>6813</c:v>
                </c:pt>
                <c:pt idx="54">
                  <c:v>6871</c:v>
                </c:pt>
                <c:pt idx="55">
                  <c:v>7044.5</c:v>
                </c:pt>
                <c:pt idx="56">
                  <c:v>7494</c:v>
                </c:pt>
              </c:numCache>
            </c:numRef>
          </c:xVal>
          <c:yVal>
            <c:numRef>
              <c:f>'C'!$I$21:$I$993</c:f>
              <c:numCache>
                <c:formatCode>General</c:formatCode>
                <c:ptCount val="973"/>
                <c:pt idx="23">
                  <c:v>5.4174999968381599E-3</c:v>
                </c:pt>
                <c:pt idx="24">
                  <c:v>5.4174999968381599E-3</c:v>
                </c:pt>
                <c:pt idx="25">
                  <c:v>6.3434999901801348E-4</c:v>
                </c:pt>
                <c:pt idx="26">
                  <c:v>1.3343500031623989E-3</c:v>
                </c:pt>
                <c:pt idx="27">
                  <c:v>6.3848999998299405E-3</c:v>
                </c:pt>
                <c:pt idx="28">
                  <c:v>6.6848999995272607E-3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1FE-4F84-8BB1-2DD6725511C7}"/>
            </c:ext>
          </c:extLst>
        </c:ser>
        <c:ser>
          <c:idx val="3"/>
          <c:order val="2"/>
          <c:tx>
            <c:strRef>
              <c:f>'C'!$J$20</c:f>
              <c:strCache>
                <c:ptCount val="1"/>
                <c:pt idx="0">
                  <c:v>BBSAG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'C'!$D$21:$D$33</c:f>
                <c:numCache>
                  <c:formatCode>General</c:formatCode>
                  <c:ptCount val="13"/>
                  <c:pt idx="10">
                    <c:v>0</c:v>
                  </c:pt>
                </c:numCache>
              </c:numRef>
            </c:plus>
            <c:minus>
              <c:numRef>
                <c:f>'C'!$D$21:$D$33</c:f>
                <c:numCache>
                  <c:formatCode>General</c:formatCode>
                  <c:ptCount val="13"/>
                  <c:pt idx="1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'C'!$F$21:$F$993</c:f>
              <c:numCache>
                <c:formatCode>General</c:formatCode>
                <c:ptCount val="973"/>
                <c:pt idx="0">
                  <c:v>654.5</c:v>
                </c:pt>
                <c:pt idx="1">
                  <c:v>1064</c:v>
                </c:pt>
                <c:pt idx="2">
                  <c:v>1066.5</c:v>
                </c:pt>
                <c:pt idx="3">
                  <c:v>1308</c:v>
                </c:pt>
                <c:pt idx="4">
                  <c:v>1308.5</c:v>
                </c:pt>
                <c:pt idx="5">
                  <c:v>1526</c:v>
                </c:pt>
                <c:pt idx="6">
                  <c:v>1528.5</c:v>
                </c:pt>
                <c:pt idx="7">
                  <c:v>1716</c:v>
                </c:pt>
                <c:pt idx="8">
                  <c:v>2902.5</c:v>
                </c:pt>
                <c:pt idx="9">
                  <c:v>3062</c:v>
                </c:pt>
                <c:pt idx="10">
                  <c:v>3062</c:v>
                </c:pt>
                <c:pt idx="11">
                  <c:v>3346.5</c:v>
                </c:pt>
                <c:pt idx="12">
                  <c:v>3492</c:v>
                </c:pt>
                <c:pt idx="13">
                  <c:v>3495</c:v>
                </c:pt>
                <c:pt idx="14">
                  <c:v>3939</c:v>
                </c:pt>
                <c:pt idx="15">
                  <c:v>3950</c:v>
                </c:pt>
                <c:pt idx="16">
                  <c:v>4410.5</c:v>
                </c:pt>
                <c:pt idx="17">
                  <c:v>4422</c:v>
                </c:pt>
                <c:pt idx="18">
                  <c:v>4587</c:v>
                </c:pt>
                <c:pt idx="19">
                  <c:v>5092</c:v>
                </c:pt>
                <c:pt idx="20">
                  <c:v>5251</c:v>
                </c:pt>
                <c:pt idx="21">
                  <c:v>5321</c:v>
                </c:pt>
                <c:pt idx="22">
                  <c:v>5471.5</c:v>
                </c:pt>
                <c:pt idx="23">
                  <c:v>5525</c:v>
                </c:pt>
                <c:pt idx="24">
                  <c:v>5525</c:v>
                </c:pt>
                <c:pt idx="25">
                  <c:v>5530.5</c:v>
                </c:pt>
                <c:pt idx="26">
                  <c:v>5530.5</c:v>
                </c:pt>
                <c:pt idx="27">
                  <c:v>5547</c:v>
                </c:pt>
                <c:pt idx="28">
                  <c:v>5547</c:v>
                </c:pt>
                <c:pt idx="29">
                  <c:v>5718</c:v>
                </c:pt>
                <c:pt idx="30">
                  <c:v>5723.5</c:v>
                </c:pt>
                <c:pt idx="31">
                  <c:v>5726.5</c:v>
                </c:pt>
                <c:pt idx="32">
                  <c:v>5740</c:v>
                </c:pt>
                <c:pt idx="33">
                  <c:v>5748.5</c:v>
                </c:pt>
                <c:pt idx="34">
                  <c:v>5754</c:v>
                </c:pt>
                <c:pt idx="35">
                  <c:v>5902.5</c:v>
                </c:pt>
                <c:pt idx="36">
                  <c:v>5902.5</c:v>
                </c:pt>
                <c:pt idx="37">
                  <c:v>5933</c:v>
                </c:pt>
                <c:pt idx="38">
                  <c:v>5933</c:v>
                </c:pt>
                <c:pt idx="39">
                  <c:v>5974.5</c:v>
                </c:pt>
                <c:pt idx="40">
                  <c:v>5974.5</c:v>
                </c:pt>
                <c:pt idx="41">
                  <c:v>5994</c:v>
                </c:pt>
                <c:pt idx="42">
                  <c:v>6005</c:v>
                </c:pt>
                <c:pt idx="43">
                  <c:v>6189.5</c:v>
                </c:pt>
                <c:pt idx="44">
                  <c:v>6189.5</c:v>
                </c:pt>
                <c:pt idx="45">
                  <c:v>6203.5</c:v>
                </c:pt>
                <c:pt idx="46">
                  <c:v>6203.5</c:v>
                </c:pt>
                <c:pt idx="47">
                  <c:v>6209</c:v>
                </c:pt>
                <c:pt idx="48">
                  <c:v>6209</c:v>
                </c:pt>
                <c:pt idx="49">
                  <c:v>6438</c:v>
                </c:pt>
                <c:pt idx="50">
                  <c:v>6595</c:v>
                </c:pt>
                <c:pt idx="51">
                  <c:v>6611.5</c:v>
                </c:pt>
                <c:pt idx="52">
                  <c:v>6617</c:v>
                </c:pt>
                <c:pt idx="53">
                  <c:v>6813</c:v>
                </c:pt>
                <c:pt idx="54">
                  <c:v>6871</c:v>
                </c:pt>
                <c:pt idx="55">
                  <c:v>7044.5</c:v>
                </c:pt>
                <c:pt idx="56">
                  <c:v>7494</c:v>
                </c:pt>
              </c:numCache>
            </c:numRef>
          </c:xVal>
          <c:yVal>
            <c:numRef>
              <c:f>'C'!$J$21:$J$993</c:f>
              <c:numCache>
                <c:formatCode>General</c:formatCode>
                <c:ptCount val="973"/>
                <c:pt idx="13">
                  <c:v>1.4816499999142252E-2</c:v>
                </c:pt>
                <c:pt idx="15">
                  <c:v>1.9664999999804422E-2</c:v>
                </c:pt>
                <c:pt idx="16">
                  <c:v>7.630350002727937E-3</c:v>
                </c:pt>
                <c:pt idx="19">
                  <c:v>8.2363999972585589E-3</c:v>
                </c:pt>
                <c:pt idx="21">
                  <c:v>6.1107000001356937E-3</c:v>
                </c:pt>
                <c:pt idx="30">
                  <c:v>3.7074499996379018E-3</c:v>
                </c:pt>
                <c:pt idx="34">
                  <c:v>1.9918000034522265E-3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1FE-4F84-8BB1-2DD6725511C7}"/>
            </c:ext>
          </c:extLst>
        </c:ser>
        <c:ser>
          <c:idx val="4"/>
          <c:order val="3"/>
          <c:tx>
            <c:strRef>
              <c:f>'C'!$K$20</c:f>
              <c:strCache>
                <c:ptCount val="1"/>
                <c:pt idx="0">
                  <c:v>IBVS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'C'!$D$21:$D$93</c:f>
                <c:numCache>
                  <c:formatCode>General</c:formatCode>
                  <c:ptCount val="73"/>
                  <c:pt idx="10">
                    <c:v>0</c:v>
                  </c:pt>
                  <c:pt idx="19">
                    <c:v>1E-3</c:v>
                  </c:pt>
                  <c:pt idx="21">
                    <c:v>1.1999999999999999E-3</c:v>
                  </c:pt>
                  <c:pt idx="30">
                    <c:v>2E-3</c:v>
                  </c:pt>
                  <c:pt idx="34">
                    <c:v>4.0000000000000001E-3</c:v>
                  </c:pt>
                  <c:pt idx="49">
                    <c:v>5.0000000000000001E-4</c:v>
                  </c:pt>
                  <c:pt idx="50">
                    <c:v>2.0000000000000001E-4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5.0000000000000001E-4</c:v>
                  </c:pt>
                  <c:pt idx="55">
                    <c:v>0.01</c:v>
                  </c:pt>
                  <c:pt idx="56">
                    <c:v>2.0000000000000001E-4</c:v>
                  </c:pt>
                </c:numCache>
              </c:numRef>
            </c:plus>
            <c:minus>
              <c:numRef>
                <c:f>'C'!$D$21:$D$93</c:f>
                <c:numCache>
                  <c:formatCode>General</c:formatCode>
                  <c:ptCount val="73"/>
                  <c:pt idx="10">
                    <c:v>0</c:v>
                  </c:pt>
                  <c:pt idx="19">
                    <c:v>1E-3</c:v>
                  </c:pt>
                  <c:pt idx="21">
                    <c:v>1.1999999999999999E-3</c:v>
                  </c:pt>
                  <c:pt idx="30">
                    <c:v>2E-3</c:v>
                  </c:pt>
                  <c:pt idx="34">
                    <c:v>4.0000000000000001E-3</c:v>
                  </c:pt>
                  <c:pt idx="49">
                    <c:v>5.0000000000000001E-4</c:v>
                  </c:pt>
                  <c:pt idx="50">
                    <c:v>2.0000000000000001E-4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5.0000000000000001E-4</c:v>
                  </c:pt>
                  <c:pt idx="55">
                    <c:v>0.01</c:v>
                  </c:pt>
                  <c:pt idx="56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'C'!$F$21:$F$993</c:f>
              <c:numCache>
                <c:formatCode>General</c:formatCode>
                <c:ptCount val="973"/>
                <c:pt idx="0">
                  <c:v>654.5</c:v>
                </c:pt>
                <c:pt idx="1">
                  <c:v>1064</c:v>
                </c:pt>
                <c:pt idx="2">
                  <c:v>1066.5</c:v>
                </c:pt>
                <c:pt idx="3">
                  <c:v>1308</c:v>
                </c:pt>
                <c:pt idx="4">
                  <c:v>1308.5</c:v>
                </c:pt>
                <c:pt idx="5">
                  <c:v>1526</c:v>
                </c:pt>
                <c:pt idx="6">
                  <c:v>1528.5</c:v>
                </c:pt>
                <c:pt idx="7">
                  <c:v>1716</c:v>
                </c:pt>
                <c:pt idx="8">
                  <c:v>2902.5</c:v>
                </c:pt>
                <c:pt idx="9">
                  <c:v>3062</c:v>
                </c:pt>
                <c:pt idx="10">
                  <c:v>3062</c:v>
                </c:pt>
                <c:pt idx="11">
                  <c:v>3346.5</c:v>
                </c:pt>
                <c:pt idx="12">
                  <c:v>3492</c:v>
                </c:pt>
                <c:pt idx="13">
                  <c:v>3495</c:v>
                </c:pt>
                <c:pt idx="14">
                  <c:v>3939</c:v>
                </c:pt>
                <c:pt idx="15">
                  <c:v>3950</c:v>
                </c:pt>
                <c:pt idx="16">
                  <c:v>4410.5</c:v>
                </c:pt>
                <c:pt idx="17">
                  <c:v>4422</c:v>
                </c:pt>
                <c:pt idx="18">
                  <c:v>4587</c:v>
                </c:pt>
                <c:pt idx="19">
                  <c:v>5092</c:v>
                </c:pt>
                <c:pt idx="20">
                  <c:v>5251</c:v>
                </c:pt>
                <c:pt idx="21">
                  <c:v>5321</c:v>
                </c:pt>
                <c:pt idx="22">
                  <c:v>5471.5</c:v>
                </c:pt>
                <c:pt idx="23">
                  <c:v>5525</c:v>
                </c:pt>
                <c:pt idx="24">
                  <c:v>5525</c:v>
                </c:pt>
                <c:pt idx="25">
                  <c:v>5530.5</c:v>
                </c:pt>
                <c:pt idx="26">
                  <c:v>5530.5</c:v>
                </c:pt>
                <c:pt idx="27">
                  <c:v>5547</c:v>
                </c:pt>
                <c:pt idx="28">
                  <c:v>5547</c:v>
                </c:pt>
                <c:pt idx="29">
                  <c:v>5718</c:v>
                </c:pt>
                <c:pt idx="30">
                  <c:v>5723.5</c:v>
                </c:pt>
                <c:pt idx="31">
                  <c:v>5726.5</c:v>
                </c:pt>
                <c:pt idx="32">
                  <c:v>5740</c:v>
                </c:pt>
                <c:pt idx="33">
                  <c:v>5748.5</c:v>
                </c:pt>
                <c:pt idx="34">
                  <c:v>5754</c:v>
                </c:pt>
                <c:pt idx="35">
                  <c:v>5902.5</c:v>
                </c:pt>
                <c:pt idx="36">
                  <c:v>5902.5</c:v>
                </c:pt>
                <c:pt idx="37">
                  <c:v>5933</c:v>
                </c:pt>
                <c:pt idx="38">
                  <c:v>5933</c:v>
                </c:pt>
                <c:pt idx="39">
                  <c:v>5974.5</c:v>
                </c:pt>
                <c:pt idx="40">
                  <c:v>5974.5</c:v>
                </c:pt>
                <c:pt idx="41">
                  <c:v>5994</c:v>
                </c:pt>
                <c:pt idx="42">
                  <c:v>6005</c:v>
                </c:pt>
                <c:pt idx="43">
                  <c:v>6189.5</c:v>
                </c:pt>
                <c:pt idx="44">
                  <c:v>6189.5</c:v>
                </c:pt>
                <c:pt idx="45">
                  <c:v>6203.5</c:v>
                </c:pt>
                <c:pt idx="46">
                  <c:v>6203.5</c:v>
                </c:pt>
                <c:pt idx="47">
                  <c:v>6209</c:v>
                </c:pt>
                <c:pt idx="48">
                  <c:v>6209</c:v>
                </c:pt>
                <c:pt idx="49">
                  <c:v>6438</c:v>
                </c:pt>
                <c:pt idx="50">
                  <c:v>6595</c:v>
                </c:pt>
                <c:pt idx="51">
                  <c:v>6611.5</c:v>
                </c:pt>
                <c:pt idx="52">
                  <c:v>6617</c:v>
                </c:pt>
                <c:pt idx="53">
                  <c:v>6813</c:v>
                </c:pt>
                <c:pt idx="54">
                  <c:v>6871</c:v>
                </c:pt>
                <c:pt idx="55">
                  <c:v>7044.5</c:v>
                </c:pt>
                <c:pt idx="56">
                  <c:v>7494</c:v>
                </c:pt>
              </c:numCache>
            </c:numRef>
          </c:xVal>
          <c:yVal>
            <c:numRef>
              <c:f>'C'!$K$21:$K$993</c:f>
              <c:numCache>
                <c:formatCode>General</c:formatCode>
                <c:ptCount val="973"/>
                <c:pt idx="7">
                  <c:v>1.165719999698922E-2</c:v>
                </c:pt>
                <c:pt idx="9">
                  <c:v>1.0435399999551009E-2</c:v>
                </c:pt>
                <c:pt idx="12">
                  <c:v>1.1116400004539173E-2</c:v>
                </c:pt>
                <c:pt idx="14">
                  <c:v>9.431300000869669E-3</c:v>
                </c:pt>
                <c:pt idx="17">
                  <c:v>6.3473999980487861E-3</c:v>
                </c:pt>
                <c:pt idx="18">
                  <c:v>1.0552899999311194E-2</c:v>
                </c:pt>
                <c:pt idx="20">
                  <c:v>8.841700000630226E-3</c:v>
                </c:pt>
                <c:pt idx="22">
                  <c:v>-1.0009500037995167E-3</c:v>
                </c:pt>
                <c:pt idx="29">
                  <c:v>1.0390600000391714E-2</c:v>
                </c:pt>
                <c:pt idx="31">
                  <c:v>1.3107549995766021E-2</c:v>
                </c:pt>
                <c:pt idx="32">
                  <c:v>4.6579999980167486E-3</c:v>
                </c:pt>
                <c:pt idx="33">
                  <c:v>2.9749499954050407E-3</c:v>
                </c:pt>
                <c:pt idx="35">
                  <c:v>-5.2532500048982911E-3</c:v>
                </c:pt>
                <c:pt idx="36">
                  <c:v>1.9467499951133505E-3</c:v>
                </c:pt>
                <c:pt idx="37">
                  <c:v>7.8310999961104244E-3</c:v>
                </c:pt>
                <c:pt idx="38">
                  <c:v>8.9310999974259175E-3</c:v>
                </c:pt>
                <c:pt idx="39">
                  <c:v>2.4491499934811145E-3</c:v>
                </c:pt>
                <c:pt idx="40">
                  <c:v>4.6491499961121008E-3</c:v>
                </c:pt>
                <c:pt idx="41">
                  <c:v>2.998000054503791E-4</c:v>
                </c:pt>
                <c:pt idx="42">
                  <c:v>6.5334999962942675E-3</c:v>
                </c:pt>
                <c:pt idx="43">
                  <c:v>5.7896500002243556E-3</c:v>
                </c:pt>
                <c:pt idx="44">
                  <c:v>5.7896500002243556E-3</c:v>
                </c:pt>
                <c:pt idx="45">
                  <c:v>7.7234499985934235E-3</c:v>
                </c:pt>
                <c:pt idx="46">
                  <c:v>8.7234500024351291E-3</c:v>
                </c:pt>
                <c:pt idx="47">
                  <c:v>4.5402999967336655E-3</c:v>
                </c:pt>
                <c:pt idx="48">
                  <c:v>5.1403000034042634E-3</c:v>
                </c:pt>
                <c:pt idx="49">
                  <c:v>7.0145999998203479E-3</c:v>
                </c:pt>
                <c:pt idx="50">
                  <c:v>-4.4135000061942264E-3</c:v>
                </c:pt>
                <c:pt idx="51">
                  <c:v>-1.2629499979084358E-3</c:v>
                </c:pt>
                <c:pt idx="52">
                  <c:v>-4.6100001782178879E-5</c:v>
                </c:pt>
                <c:pt idx="53">
                  <c:v>-6.7290000151842833E-4</c:v>
                </c:pt>
                <c:pt idx="54">
                  <c:v>2.3956999939400703E-3</c:v>
                </c:pt>
                <c:pt idx="55">
                  <c:v>9.3181499978527427E-3</c:v>
                </c:pt>
                <c:pt idx="56">
                  <c:v>1.5497999993385747E-3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1FE-4F84-8BB1-2DD6725511C7}"/>
            </c:ext>
          </c:extLst>
        </c:ser>
        <c:ser>
          <c:idx val="2"/>
          <c:order val="4"/>
          <c:tx>
            <c:strRef>
              <c:f>'C'!$L$20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'C'!$D$21:$D$93</c:f>
                <c:numCache>
                  <c:formatCode>General</c:formatCode>
                  <c:ptCount val="73"/>
                  <c:pt idx="10">
                    <c:v>0</c:v>
                  </c:pt>
                  <c:pt idx="19">
                    <c:v>1E-3</c:v>
                  </c:pt>
                  <c:pt idx="21">
                    <c:v>1.1999999999999999E-3</c:v>
                  </c:pt>
                  <c:pt idx="30">
                    <c:v>2E-3</c:v>
                  </c:pt>
                  <c:pt idx="34">
                    <c:v>4.0000000000000001E-3</c:v>
                  </c:pt>
                  <c:pt idx="49">
                    <c:v>5.0000000000000001E-4</c:v>
                  </c:pt>
                  <c:pt idx="50">
                    <c:v>2.0000000000000001E-4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5.0000000000000001E-4</c:v>
                  </c:pt>
                  <c:pt idx="55">
                    <c:v>0.01</c:v>
                  </c:pt>
                  <c:pt idx="56">
                    <c:v>2.0000000000000001E-4</c:v>
                  </c:pt>
                </c:numCache>
              </c:numRef>
            </c:plus>
            <c:minus>
              <c:numRef>
                <c:f>'C'!$D$21:$D$93</c:f>
                <c:numCache>
                  <c:formatCode>General</c:formatCode>
                  <c:ptCount val="73"/>
                  <c:pt idx="10">
                    <c:v>0</c:v>
                  </c:pt>
                  <c:pt idx="19">
                    <c:v>1E-3</c:v>
                  </c:pt>
                  <c:pt idx="21">
                    <c:v>1.1999999999999999E-3</c:v>
                  </c:pt>
                  <c:pt idx="30">
                    <c:v>2E-3</c:v>
                  </c:pt>
                  <c:pt idx="34">
                    <c:v>4.0000000000000001E-3</c:v>
                  </c:pt>
                  <c:pt idx="49">
                    <c:v>5.0000000000000001E-4</c:v>
                  </c:pt>
                  <c:pt idx="50">
                    <c:v>2.0000000000000001E-4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5.0000000000000001E-4</c:v>
                  </c:pt>
                  <c:pt idx="55">
                    <c:v>0.01</c:v>
                  </c:pt>
                  <c:pt idx="56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'C'!$F$21:$F$993</c:f>
              <c:numCache>
                <c:formatCode>General</c:formatCode>
                <c:ptCount val="973"/>
                <c:pt idx="0">
                  <c:v>654.5</c:v>
                </c:pt>
                <c:pt idx="1">
                  <c:v>1064</c:v>
                </c:pt>
                <c:pt idx="2">
                  <c:v>1066.5</c:v>
                </c:pt>
                <c:pt idx="3">
                  <c:v>1308</c:v>
                </c:pt>
                <c:pt idx="4">
                  <c:v>1308.5</c:v>
                </c:pt>
                <c:pt idx="5">
                  <c:v>1526</c:v>
                </c:pt>
                <c:pt idx="6">
                  <c:v>1528.5</c:v>
                </c:pt>
                <c:pt idx="7">
                  <c:v>1716</c:v>
                </c:pt>
                <c:pt idx="8">
                  <c:v>2902.5</c:v>
                </c:pt>
                <c:pt idx="9">
                  <c:v>3062</c:v>
                </c:pt>
                <c:pt idx="10">
                  <c:v>3062</c:v>
                </c:pt>
                <c:pt idx="11">
                  <c:v>3346.5</c:v>
                </c:pt>
                <c:pt idx="12">
                  <c:v>3492</c:v>
                </c:pt>
                <c:pt idx="13">
                  <c:v>3495</c:v>
                </c:pt>
                <c:pt idx="14">
                  <c:v>3939</c:v>
                </c:pt>
                <c:pt idx="15">
                  <c:v>3950</c:v>
                </c:pt>
                <c:pt idx="16">
                  <c:v>4410.5</c:v>
                </c:pt>
                <c:pt idx="17">
                  <c:v>4422</c:v>
                </c:pt>
                <c:pt idx="18">
                  <c:v>4587</c:v>
                </c:pt>
                <c:pt idx="19">
                  <c:v>5092</c:v>
                </c:pt>
                <c:pt idx="20">
                  <c:v>5251</c:v>
                </c:pt>
                <c:pt idx="21">
                  <c:v>5321</c:v>
                </c:pt>
                <c:pt idx="22">
                  <c:v>5471.5</c:v>
                </c:pt>
                <c:pt idx="23">
                  <c:v>5525</c:v>
                </c:pt>
                <c:pt idx="24">
                  <c:v>5525</c:v>
                </c:pt>
                <c:pt idx="25">
                  <c:v>5530.5</c:v>
                </c:pt>
                <c:pt idx="26">
                  <c:v>5530.5</c:v>
                </c:pt>
                <c:pt idx="27">
                  <c:v>5547</c:v>
                </c:pt>
                <c:pt idx="28">
                  <c:v>5547</c:v>
                </c:pt>
                <c:pt idx="29">
                  <c:v>5718</c:v>
                </c:pt>
                <c:pt idx="30">
                  <c:v>5723.5</c:v>
                </c:pt>
                <c:pt idx="31">
                  <c:v>5726.5</c:v>
                </c:pt>
                <c:pt idx="32">
                  <c:v>5740</c:v>
                </c:pt>
                <c:pt idx="33">
                  <c:v>5748.5</c:v>
                </c:pt>
                <c:pt idx="34">
                  <c:v>5754</c:v>
                </c:pt>
                <c:pt idx="35">
                  <c:v>5902.5</c:v>
                </c:pt>
                <c:pt idx="36">
                  <c:v>5902.5</c:v>
                </c:pt>
                <c:pt idx="37">
                  <c:v>5933</c:v>
                </c:pt>
                <c:pt idx="38">
                  <c:v>5933</c:v>
                </c:pt>
                <c:pt idx="39">
                  <c:v>5974.5</c:v>
                </c:pt>
                <c:pt idx="40">
                  <c:v>5974.5</c:v>
                </c:pt>
                <c:pt idx="41">
                  <c:v>5994</c:v>
                </c:pt>
                <c:pt idx="42">
                  <c:v>6005</c:v>
                </c:pt>
                <c:pt idx="43">
                  <c:v>6189.5</c:v>
                </c:pt>
                <c:pt idx="44">
                  <c:v>6189.5</c:v>
                </c:pt>
                <c:pt idx="45">
                  <c:v>6203.5</c:v>
                </c:pt>
                <c:pt idx="46">
                  <c:v>6203.5</c:v>
                </c:pt>
                <c:pt idx="47">
                  <c:v>6209</c:v>
                </c:pt>
                <c:pt idx="48">
                  <c:v>6209</c:v>
                </c:pt>
                <c:pt idx="49">
                  <c:v>6438</c:v>
                </c:pt>
                <c:pt idx="50">
                  <c:v>6595</c:v>
                </c:pt>
                <c:pt idx="51">
                  <c:v>6611.5</c:v>
                </c:pt>
                <c:pt idx="52">
                  <c:v>6617</c:v>
                </c:pt>
                <c:pt idx="53">
                  <c:v>6813</c:v>
                </c:pt>
                <c:pt idx="54">
                  <c:v>6871</c:v>
                </c:pt>
                <c:pt idx="55">
                  <c:v>7044.5</c:v>
                </c:pt>
                <c:pt idx="56">
                  <c:v>7494</c:v>
                </c:pt>
              </c:numCache>
            </c:numRef>
          </c:xVal>
          <c:yVal>
            <c:numRef>
              <c:f>'C'!$L$21:$L$993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1FE-4F84-8BB1-2DD6725511C7}"/>
            </c:ext>
          </c:extLst>
        </c:ser>
        <c:ser>
          <c:idx val="5"/>
          <c:order val="5"/>
          <c:tx>
            <c:strRef>
              <c:f>'C'!$M$20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'C'!$D$21:$D$93</c:f>
                <c:numCache>
                  <c:formatCode>General</c:formatCode>
                  <c:ptCount val="73"/>
                  <c:pt idx="10">
                    <c:v>0</c:v>
                  </c:pt>
                  <c:pt idx="19">
                    <c:v>1E-3</c:v>
                  </c:pt>
                  <c:pt idx="21">
                    <c:v>1.1999999999999999E-3</c:v>
                  </c:pt>
                  <c:pt idx="30">
                    <c:v>2E-3</c:v>
                  </c:pt>
                  <c:pt idx="34">
                    <c:v>4.0000000000000001E-3</c:v>
                  </c:pt>
                  <c:pt idx="49">
                    <c:v>5.0000000000000001E-4</c:v>
                  </c:pt>
                  <c:pt idx="50">
                    <c:v>2.0000000000000001E-4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5.0000000000000001E-4</c:v>
                  </c:pt>
                  <c:pt idx="55">
                    <c:v>0.01</c:v>
                  </c:pt>
                  <c:pt idx="56">
                    <c:v>2.0000000000000001E-4</c:v>
                  </c:pt>
                </c:numCache>
              </c:numRef>
            </c:plus>
            <c:minus>
              <c:numRef>
                <c:f>'C'!$D$21:$D$93</c:f>
                <c:numCache>
                  <c:formatCode>General</c:formatCode>
                  <c:ptCount val="73"/>
                  <c:pt idx="10">
                    <c:v>0</c:v>
                  </c:pt>
                  <c:pt idx="19">
                    <c:v>1E-3</c:v>
                  </c:pt>
                  <c:pt idx="21">
                    <c:v>1.1999999999999999E-3</c:v>
                  </c:pt>
                  <c:pt idx="30">
                    <c:v>2E-3</c:v>
                  </c:pt>
                  <c:pt idx="34">
                    <c:v>4.0000000000000001E-3</c:v>
                  </c:pt>
                  <c:pt idx="49">
                    <c:v>5.0000000000000001E-4</c:v>
                  </c:pt>
                  <c:pt idx="50">
                    <c:v>2.0000000000000001E-4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5.0000000000000001E-4</c:v>
                  </c:pt>
                  <c:pt idx="55">
                    <c:v>0.01</c:v>
                  </c:pt>
                  <c:pt idx="56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'C'!$F$21:$F$993</c:f>
              <c:numCache>
                <c:formatCode>General</c:formatCode>
                <c:ptCount val="973"/>
                <c:pt idx="0">
                  <c:v>654.5</c:v>
                </c:pt>
                <c:pt idx="1">
                  <c:v>1064</c:v>
                </c:pt>
                <c:pt idx="2">
                  <c:v>1066.5</c:v>
                </c:pt>
                <c:pt idx="3">
                  <c:v>1308</c:v>
                </c:pt>
                <c:pt idx="4">
                  <c:v>1308.5</c:v>
                </c:pt>
                <c:pt idx="5">
                  <c:v>1526</c:v>
                </c:pt>
                <c:pt idx="6">
                  <c:v>1528.5</c:v>
                </c:pt>
                <c:pt idx="7">
                  <c:v>1716</c:v>
                </c:pt>
                <c:pt idx="8">
                  <c:v>2902.5</c:v>
                </c:pt>
                <c:pt idx="9">
                  <c:v>3062</c:v>
                </c:pt>
                <c:pt idx="10">
                  <c:v>3062</c:v>
                </c:pt>
                <c:pt idx="11">
                  <c:v>3346.5</c:v>
                </c:pt>
                <c:pt idx="12">
                  <c:v>3492</c:v>
                </c:pt>
                <c:pt idx="13">
                  <c:v>3495</c:v>
                </c:pt>
                <c:pt idx="14">
                  <c:v>3939</c:v>
                </c:pt>
                <c:pt idx="15">
                  <c:v>3950</c:v>
                </c:pt>
                <c:pt idx="16">
                  <c:v>4410.5</c:v>
                </c:pt>
                <c:pt idx="17">
                  <c:v>4422</c:v>
                </c:pt>
                <c:pt idx="18">
                  <c:v>4587</c:v>
                </c:pt>
                <c:pt idx="19">
                  <c:v>5092</c:v>
                </c:pt>
                <c:pt idx="20">
                  <c:v>5251</c:v>
                </c:pt>
                <c:pt idx="21">
                  <c:v>5321</c:v>
                </c:pt>
                <c:pt idx="22">
                  <c:v>5471.5</c:v>
                </c:pt>
                <c:pt idx="23">
                  <c:v>5525</c:v>
                </c:pt>
                <c:pt idx="24">
                  <c:v>5525</c:v>
                </c:pt>
                <c:pt idx="25">
                  <c:v>5530.5</c:v>
                </c:pt>
                <c:pt idx="26">
                  <c:v>5530.5</c:v>
                </c:pt>
                <c:pt idx="27">
                  <c:v>5547</c:v>
                </c:pt>
                <c:pt idx="28">
                  <c:v>5547</c:v>
                </c:pt>
                <c:pt idx="29">
                  <c:v>5718</c:v>
                </c:pt>
                <c:pt idx="30">
                  <c:v>5723.5</c:v>
                </c:pt>
                <c:pt idx="31">
                  <c:v>5726.5</c:v>
                </c:pt>
                <c:pt idx="32">
                  <c:v>5740</c:v>
                </c:pt>
                <c:pt idx="33">
                  <c:v>5748.5</c:v>
                </c:pt>
                <c:pt idx="34">
                  <c:v>5754</c:v>
                </c:pt>
                <c:pt idx="35">
                  <c:v>5902.5</c:v>
                </c:pt>
                <c:pt idx="36">
                  <c:v>5902.5</c:v>
                </c:pt>
                <c:pt idx="37">
                  <c:v>5933</c:v>
                </c:pt>
                <c:pt idx="38">
                  <c:v>5933</c:v>
                </c:pt>
                <c:pt idx="39">
                  <c:v>5974.5</c:v>
                </c:pt>
                <c:pt idx="40">
                  <c:v>5974.5</c:v>
                </c:pt>
                <c:pt idx="41">
                  <c:v>5994</c:v>
                </c:pt>
                <c:pt idx="42">
                  <c:v>6005</c:v>
                </c:pt>
                <c:pt idx="43">
                  <c:v>6189.5</c:v>
                </c:pt>
                <c:pt idx="44">
                  <c:v>6189.5</c:v>
                </c:pt>
                <c:pt idx="45">
                  <c:v>6203.5</c:v>
                </c:pt>
                <c:pt idx="46">
                  <c:v>6203.5</c:v>
                </c:pt>
                <c:pt idx="47">
                  <c:v>6209</c:v>
                </c:pt>
                <c:pt idx="48">
                  <c:v>6209</c:v>
                </c:pt>
                <c:pt idx="49">
                  <c:v>6438</c:v>
                </c:pt>
                <c:pt idx="50">
                  <c:v>6595</c:v>
                </c:pt>
                <c:pt idx="51">
                  <c:v>6611.5</c:v>
                </c:pt>
                <c:pt idx="52">
                  <c:v>6617</c:v>
                </c:pt>
                <c:pt idx="53">
                  <c:v>6813</c:v>
                </c:pt>
                <c:pt idx="54">
                  <c:v>6871</c:v>
                </c:pt>
                <c:pt idx="55">
                  <c:v>7044.5</c:v>
                </c:pt>
                <c:pt idx="56">
                  <c:v>7494</c:v>
                </c:pt>
              </c:numCache>
            </c:numRef>
          </c:xVal>
          <c:yVal>
            <c:numRef>
              <c:f>'C'!$M$21:$M$993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1FE-4F84-8BB1-2DD6725511C7}"/>
            </c:ext>
          </c:extLst>
        </c:ser>
        <c:ser>
          <c:idx val="6"/>
          <c:order val="6"/>
          <c:tx>
            <c:strRef>
              <c:f>'C'!$N$20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'C'!$D$21:$D$93</c:f>
                <c:numCache>
                  <c:formatCode>General</c:formatCode>
                  <c:ptCount val="73"/>
                  <c:pt idx="10">
                    <c:v>0</c:v>
                  </c:pt>
                  <c:pt idx="19">
                    <c:v>1E-3</c:v>
                  </c:pt>
                  <c:pt idx="21">
                    <c:v>1.1999999999999999E-3</c:v>
                  </c:pt>
                  <c:pt idx="30">
                    <c:v>2E-3</c:v>
                  </c:pt>
                  <c:pt idx="34">
                    <c:v>4.0000000000000001E-3</c:v>
                  </c:pt>
                  <c:pt idx="49">
                    <c:v>5.0000000000000001E-4</c:v>
                  </c:pt>
                  <c:pt idx="50">
                    <c:v>2.0000000000000001E-4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5.0000000000000001E-4</c:v>
                  </c:pt>
                  <c:pt idx="55">
                    <c:v>0.01</c:v>
                  </c:pt>
                  <c:pt idx="56">
                    <c:v>2.0000000000000001E-4</c:v>
                  </c:pt>
                </c:numCache>
              </c:numRef>
            </c:plus>
            <c:minus>
              <c:numRef>
                <c:f>'C'!$D$21:$D$93</c:f>
                <c:numCache>
                  <c:formatCode>General</c:formatCode>
                  <c:ptCount val="73"/>
                  <c:pt idx="10">
                    <c:v>0</c:v>
                  </c:pt>
                  <c:pt idx="19">
                    <c:v>1E-3</c:v>
                  </c:pt>
                  <c:pt idx="21">
                    <c:v>1.1999999999999999E-3</c:v>
                  </c:pt>
                  <c:pt idx="30">
                    <c:v>2E-3</c:v>
                  </c:pt>
                  <c:pt idx="34">
                    <c:v>4.0000000000000001E-3</c:v>
                  </c:pt>
                  <c:pt idx="49">
                    <c:v>5.0000000000000001E-4</c:v>
                  </c:pt>
                  <c:pt idx="50">
                    <c:v>2.0000000000000001E-4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5.0000000000000001E-4</c:v>
                  </c:pt>
                  <c:pt idx="55">
                    <c:v>0.01</c:v>
                  </c:pt>
                  <c:pt idx="56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'C'!$F$21:$F$993</c:f>
              <c:numCache>
                <c:formatCode>General</c:formatCode>
                <c:ptCount val="973"/>
                <c:pt idx="0">
                  <c:v>654.5</c:v>
                </c:pt>
                <c:pt idx="1">
                  <c:v>1064</c:v>
                </c:pt>
                <c:pt idx="2">
                  <c:v>1066.5</c:v>
                </c:pt>
                <c:pt idx="3">
                  <c:v>1308</c:v>
                </c:pt>
                <c:pt idx="4">
                  <c:v>1308.5</c:v>
                </c:pt>
                <c:pt idx="5">
                  <c:v>1526</c:v>
                </c:pt>
                <c:pt idx="6">
                  <c:v>1528.5</c:v>
                </c:pt>
                <c:pt idx="7">
                  <c:v>1716</c:v>
                </c:pt>
                <c:pt idx="8">
                  <c:v>2902.5</c:v>
                </c:pt>
                <c:pt idx="9">
                  <c:v>3062</c:v>
                </c:pt>
                <c:pt idx="10">
                  <c:v>3062</c:v>
                </c:pt>
                <c:pt idx="11">
                  <c:v>3346.5</c:v>
                </c:pt>
                <c:pt idx="12">
                  <c:v>3492</c:v>
                </c:pt>
                <c:pt idx="13">
                  <c:v>3495</c:v>
                </c:pt>
                <c:pt idx="14">
                  <c:v>3939</c:v>
                </c:pt>
                <c:pt idx="15">
                  <c:v>3950</c:v>
                </c:pt>
                <c:pt idx="16">
                  <c:v>4410.5</c:v>
                </c:pt>
                <c:pt idx="17">
                  <c:v>4422</c:v>
                </c:pt>
                <c:pt idx="18">
                  <c:v>4587</c:v>
                </c:pt>
                <c:pt idx="19">
                  <c:v>5092</c:v>
                </c:pt>
                <c:pt idx="20">
                  <c:v>5251</c:v>
                </c:pt>
                <c:pt idx="21">
                  <c:v>5321</c:v>
                </c:pt>
                <c:pt idx="22">
                  <c:v>5471.5</c:v>
                </c:pt>
                <c:pt idx="23">
                  <c:v>5525</c:v>
                </c:pt>
                <c:pt idx="24">
                  <c:v>5525</c:v>
                </c:pt>
                <c:pt idx="25">
                  <c:v>5530.5</c:v>
                </c:pt>
                <c:pt idx="26">
                  <c:v>5530.5</c:v>
                </c:pt>
                <c:pt idx="27">
                  <c:v>5547</c:v>
                </c:pt>
                <c:pt idx="28">
                  <c:v>5547</c:v>
                </c:pt>
                <c:pt idx="29">
                  <c:v>5718</c:v>
                </c:pt>
                <c:pt idx="30">
                  <c:v>5723.5</c:v>
                </c:pt>
                <c:pt idx="31">
                  <c:v>5726.5</c:v>
                </c:pt>
                <c:pt idx="32">
                  <c:v>5740</c:v>
                </c:pt>
                <c:pt idx="33">
                  <c:v>5748.5</c:v>
                </c:pt>
                <c:pt idx="34">
                  <c:v>5754</c:v>
                </c:pt>
                <c:pt idx="35">
                  <c:v>5902.5</c:v>
                </c:pt>
                <c:pt idx="36">
                  <c:v>5902.5</c:v>
                </c:pt>
                <c:pt idx="37">
                  <c:v>5933</c:v>
                </c:pt>
                <c:pt idx="38">
                  <c:v>5933</c:v>
                </c:pt>
                <c:pt idx="39">
                  <c:v>5974.5</c:v>
                </c:pt>
                <c:pt idx="40">
                  <c:v>5974.5</c:v>
                </c:pt>
                <c:pt idx="41">
                  <c:v>5994</c:v>
                </c:pt>
                <c:pt idx="42">
                  <c:v>6005</c:v>
                </c:pt>
                <c:pt idx="43">
                  <c:v>6189.5</c:v>
                </c:pt>
                <c:pt idx="44">
                  <c:v>6189.5</c:v>
                </c:pt>
                <c:pt idx="45">
                  <c:v>6203.5</c:v>
                </c:pt>
                <c:pt idx="46">
                  <c:v>6203.5</c:v>
                </c:pt>
                <c:pt idx="47">
                  <c:v>6209</c:v>
                </c:pt>
                <c:pt idx="48">
                  <c:v>6209</c:v>
                </c:pt>
                <c:pt idx="49">
                  <c:v>6438</c:v>
                </c:pt>
                <c:pt idx="50">
                  <c:v>6595</c:v>
                </c:pt>
                <c:pt idx="51">
                  <c:v>6611.5</c:v>
                </c:pt>
                <c:pt idx="52">
                  <c:v>6617</c:v>
                </c:pt>
                <c:pt idx="53">
                  <c:v>6813</c:v>
                </c:pt>
                <c:pt idx="54">
                  <c:v>6871</c:v>
                </c:pt>
                <c:pt idx="55">
                  <c:v>7044.5</c:v>
                </c:pt>
                <c:pt idx="56">
                  <c:v>7494</c:v>
                </c:pt>
              </c:numCache>
            </c:numRef>
          </c:xVal>
          <c:yVal>
            <c:numRef>
              <c:f>'C'!$N$21:$N$993</c:f>
              <c:numCache>
                <c:formatCode>General</c:formatCode>
                <c:ptCount val="973"/>
                <c:pt idx="0">
                  <c:v>-9.8948500017286278E-3</c:v>
                </c:pt>
                <c:pt idx="1">
                  <c:v>1.1168800003360957E-2</c:v>
                </c:pt>
                <c:pt idx="2">
                  <c:v>-7.2144500009017065E-3</c:v>
                </c:pt>
                <c:pt idx="3">
                  <c:v>1.154359999782173E-2</c:v>
                </c:pt>
                <c:pt idx="4">
                  <c:v>-1.0073049998027273E-2</c:v>
                </c:pt>
                <c:pt idx="5">
                  <c:v>1.068420000228798E-2</c:v>
                </c:pt>
                <c:pt idx="6">
                  <c:v>-1.1799050000263378E-2</c:v>
                </c:pt>
                <c:pt idx="8">
                  <c:v>-6.3532499989378266E-3</c:v>
                </c:pt>
                <c:pt idx="11">
                  <c:v>-8.2384500055923127E-3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1FE-4F84-8BB1-2DD6725511C7}"/>
            </c:ext>
          </c:extLst>
        </c:ser>
        <c:ser>
          <c:idx val="7"/>
          <c:order val="7"/>
          <c:tx>
            <c:strRef>
              <c:f>'C'!$O$20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'C'!$F$21:$F$993</c:f>
              <c:numCache>
                <c:formatCode>General</c:formatCode>
                <c:ptCount val="973"/>
                <c:pt idx="0">
                  <c:v>654.5</c:v>
                </c:pt>
                <c:pt idx="1">
                  <c:v>1064</c:v>
                </c:pt>
                <c:pt idx="2">
                  <c:v>1066.5</c:v>
                </c:pt>
                <c:pt idx="3">
                  <c:v>1308</c:v>
                </c:pt>
                <c:pt idx="4">
                  <c:v>1308.5</c:v>
                </c:pt>
                <c:pt idx="5">
                  <c:v>1526</c:v>
                </c:pt>
                <c:pt idx="6">
                  <c:v>1528.5</c:v>
                </c:pt>
                <c:pt idx="7">
                  <c:v>1716</c:v>
                </c:pt>
                <c:pt idx="8">
                  <c:v>2902.5</c:v>
                </c:pt>
                <c:pt idx="9">
                  <c:v>3062</c:v>
                </c:pt>
                <c:pt idx="10">
                  <c:v>3062</c:v>
                </c:pt>
                <c:pt idx="11">
                  <c:v>3346.5</c:v>
                </c:pt>
                <c:pt idx="12">
                  <c:v>3492</c:v>
                </c:pt>
                <c:pt idx="13">
                  <c:v>3495</c:v>
                </c:pt>
                <c:pt idx="14">
                  <c:v>3939</c:v>
                </c:pt>
                <c:pt idx="15">
                  <c:v>3950</c:v>
                </c:pt>
                <c:pt idx="16">
                  <c:v>4410.5</c:v>
                </c:pt>
                <c:pt idx="17">
                  <c:v>4422</c:v>
                </c:pt>
                <c:pt idx="18">
                  <c:v>4587</c:v>
                </c:pt>
                <c:pt idx="19">
                  <c:v>5092</c:v>
                </c:pt>
                <c:pt idx="20">
                  <c:v>5251</c:v>
                </c:pt>
                <c:pt idx="21">
                  <c:v>5321</c:v>
                </c:pt>
                <c:pt idx="22">
                  <c:v>5471.5</c:v>
                </c:pt>
                <c:pt idx="23">
                  <c:v>5525</c:v>
                </c:pt>
                <c:pt idx="24">
                  <c:v>5525</c:v>
                </c:pt>
                <c:pt idx="25">
                  <c:v>5530.5</c:v>
                </c:pt>
                <c:pt idx="26">
                  <c:v>5530.5</c:v>
                </c:pt>
                <c:pt idx="27">
                  <c:v>5547</c:v>
                </c:pt>
                <c:pt idx="28">
                  <c:v>5547</c:v>
                </c:pt>
                <c:pt idx="29">
                  <c:v>5718</c:v>
                </c:pt>
                <c:pt idx="30">
                  <c:v>5723.5</c:v>
                </c:pt>
                <c:pt idx="31">
                  <c:v>5726.5</c:v>
                </c:pt>
                <c:pt idx="32">
                  <c:v>5740</c:v>
                </c:pt>
                <c:pt idx="33">
                  <c:v>5748.5</c:v>
                </c:pt>
                <c:pt idx="34">
                  <c:v>5754</c:v>
                </c:pt>
                <c:pt idx="35">
                  <c:v>5902.5</c:v>
                </c:pt>
                <c:pt idx="36">
                  <c:v>5902.5</c:v>
                </c:pt>
                <c:pt idx="37">
                  <c:v>5933</c:v>
                </c:pt>
                <c:pt idx="38">
                  <c:v>5933</c:v>
                </c:pt>
                <c:pt idx="39">
                  <c:v>5974.5</c:v>
                </c:pt>
                <c:pt idx="40">
                  <c:v>5974.5</c:v>
                </c:pt>
                <c:pt idx="41">
                  <c:v>5994</c:v>
                </c:pt>
                <c:pt idx="42">
                  <c:v>6005</c:v>
                </c:pt>
                <c:pt idx="43">
                  <c:v>6189.5</c:v>
                </c:pt>
                <c:pt idx="44">
                  <c:v>6189.5</c:v>
                </c:pt>
                <c:pt idx="45">
                  <c:v>6203.5</c:v>
                </c:pt>
                <c:pt idx="46">
                  <c:v>6203.5</c:v>
                </c:pt>
                <c:pt idx="47">
                  <c:v>6209</c:v>
                </c:pt>
                <c:pt idx="48">
                  <c:v>6209</c:v>
                </c:pt>
                <c:pt idx="49">
                  <c:v>6438</c:v>
                </c:pt>
                <c:pt idx="50">
                  <c:v>6595</c:v>
                </c:pt>
                <c:pt idx="51">
                  <c:v>6611.5</c:v>
                </c:pt>
                <c:pt idx="52">
                  <c:v>6617</c:v>
                </c:pt>
                <c:pt idx="53">
                  <c:v>6813</c:v>
                </c:pt>
                <c:pt idx="54">
                  <c:v>6871</c:v>
                </c:pt>
                <c:pt idx="55">
                  <c:v>7044.5</c:v>
                </c:pt>
                <c:pt idx="56">
                  <c:v>7494</c:v>
                </c:pt>
              </c:numCache>
            </c:numRef>
          </c:xVal>
          <c:yVal>
            <c:numRef>
              <c:f>'C'!$O$21:$O$993</c:f>
              <c:numCache>
                <c:formatCode>General</c:formatCode>
                <c:ptCount val="973"/>
                <c:pt idx="0">
                  <c:v>1.3774148211927616E-2</c:v>
                </c:pt>
                <c:pt idx="1">
                  <c:v>1.3094119629447752E-2</c:v>
                </c:pt>
                <c:pt idx="2">
                  <c:v>1.3089968050800134E-2</c:v>
                </c:pt>
                <c:pt idx="3">
                  <c:v>1.2688925553440214E-2</c:v>
                </c:pt>
                <c:pt idx="4">
                  <c:v>1.268809523771069E-2</c:v>
                </c:pt>
                <c:pt idx="5">
                  <c:v>1.2326907895367905E-2</c:v>
                </c:pt>
                <c:pt idx="6">
                  <c:v>1.2322756316720286E-2</c:v>
                </c:pt>
                <c:pt idx="7">
                  <c:v>1.201138791814892E-2</c:v>
                </c:pt>
                <c:pt idx="8">
                  <c:v>1.0041048691989312E-2</c:v>
                </c:pt>
                <c:pt idx="9">
                  <c:v>9.7761779742712683E-3</c:v>
                </c:pt>
                <c:pt idx="10">
                  <c:v>9.7761779742712683E-3</c:v>
                </c:pt>
                <c:pt idx="11">
                  <c:v>9.3037283241723147E-3</c:v>
                </c:pt>
                <c:pt idx="12">
                  <c:v>9.0621064468809354E-3</c:v>
                </c:pt>
                <c:pt idx="13">
                  <c:v>9.0571245525037924E-3</c:v>
                </c:pt>
                <c:pt idx="14">
                  <c:v>8.3198041846867972E-3</c:v>
                </c:pt>
                <c:pt idx="15">
                  <c:v>8.3015372386372778E-3</c:v>
                </c:pt>
                <c:pt idx="16">
                  <c:v>7.5368164517460009E-3</c:v>
                </c:pt>
                <c:pt idx="17">
                  <c:v>7.5177191899669571E-3</c:v>
                </c:pt>
                <c:pt idx="18">
                  <c:v>7.2437149992241549E-3</c:v>
                </c:pt>
                <c:pt idx="19">
                  <c:v>6.4050961124052733E-3</c:v>
                </c:pt>
                <c:pt idx="20">
                  <c:v>6.1410557104167544E-3</c:v>
                </c:pt>
                <c:pt idx="21">
                  <c:v>6.0248115082834446E-3</c:v>
                </c:pt>
                <c:pt idx="22">
                  <c:v>5.7748864736968282E-3</c:v>
                </c:pt>
                <c:pt idx="23">
                  <c:v>5.6860426906377975E-3</c:v>
                </c:pt>
                <c:pt idx="24">
                  <c:v>5.6860426906377975E-3</c:v>
                </c:pt>
                <c:pt idx="25">
                  <c:v>5.6769092176130378E-3</c:v>
                </c:pt>
                <c:pt idx="26">
                  <c:v>5.6769092176130378E-3</c:v>
                </c:pt>
                <c:pt idx="27">
                  <c:v>5.649508798538757E-3</c:v>
                </c:pt>
                <c:pt idx="28">
                  <c:v>5.649508798538757E-3</c:v>
                </c:pt>
                <c:pt idx="29">
                  <c:v>5.3655408190416715E-3</c:v>
                </c:pt>
                <c:pt idx="30">
                  <c:v>5.3564073460169118E-3</c:v>
                </c:pt>
                <c:pt idx="31">
                  <c:v>5.3514254516397689E-3</c:v>
                </c:pt>
                <c:pt idx="32">
                  <c:v>5.329006926942631E-3</c:v>
                </c:pt>
                <c:pt idx="33">
                  <c:v>5.3148915595407284E-3</c:v>
                </c:pt>
                <c:pt idx="34">
                  <c:v>5.3057580865159687E-3</c:v>
                </c:pt>
                <c:pt idx="35">
                  <c:v>5.0591543148474465E-3</c:v>
                </c:pt>
                <c:pt idx="36">
                  <c:v>5.0591543148474465E-3</c:v>
                </c:pt>
                <c:pt idx="37">
                  <c:v>5.0085050553465051E-3</c:v>
                </c:pt>
                <c:pt idx="38">
                  <c:v>5.0085050553465051E-3</c:v>
                </c:pt>
                <c:pt idx="39">
                  <c:v>4.9395888497960425E-3</c:v>
                </c:pt>
                <c:pt idx="40">
                  <c:v>4.9395888497960425E-3</c:v>
                </c:pt>
                <c:pt idx="41">
                  <c:v>4.9072065363446205E-3</c:v>
                </c:pt>
                <c:pt idx="42">
                  <c:v>4.8889395902950994E-3</c:v>
                </c:pt>
                <c:pt idx="43">
                  <c:v>4.5825530861008743E-3</c:v>
                </c:pt>
                <c:pt idx="44">
                  <c:v>4.5825530861008743E-3</c:v>
                </c:pt>
                <c:pt idx="45">
                  <c:v>4.559304245674212E-3</c:v>
                </c:pt>
                <c:pt idx="46">
                  <c:v>4.559304245674212E-3</c:v>
                </c:pt>
                <c:pt idx="47">
                  <c:v>4.5501707726494523E-3</c:v>
                </c:pt>
                <c:pt idx="48">
                  <c:v>4.5501707726494523E-3</c:v>
                </c:pt>
                <c:pt idx="49">
                  <c:v>4.1698861685276235E-3</c:v>
                </c:pt>
                <c:pt idx="50">
                  <c:v>3.9091670294571987E-3</c:v>
                </c:pt>
                <c:pt idx="51">
                  <c:v>3.8817666103829196E-3</c:v>
                </c:pt>
                <c:pt idx="52">
                  <c:v>3.8726331373581582E-3</c:v>
                </c:pt>
                <c:pt idx="53">
                  <c:v>3.547149371384891E-3</c:v>
                </c:pt>
                <c:pt idx="54">
                  <c:v>3.4508327467601477E-3</c:v>
                </c:pt>
                <c:pt idx="55">
                  <c:v>3.1627131886154437E-3</c:v>
                </c:pt>
                <c:pt idx="56">
                  <c:v>2.416259347773687E-3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1FE-4F84-8BB1-2DD672551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8170784"/>
        <c:axId val="1"/>
      </c:scatterChart>
      <c:valAx>
        <c:axId val="7181707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640033595800528"/>
              <c:y val="0.905589363058012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-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200000000000002E-2"/>
              <c:y val="0.431599969756866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170784"/>
        <c:crosses val="autoZero"/>
        <c:crossBetween val="midCat"/>
        <c:majorUnit val="0.01"/>
        <c:minorUnit val="2E-3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960016797900263"/>
          <c:y val="0.94650400181458794"/>
          <c:w val="0.942400839895013"/>
          <c:h val="0.9876562651890735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HS Her - O-C Diagr.</a:t>
            </a:r>
          </a:p>
        </c:rich>
      </c:tx>
      <c:layout>
        <c:manualLayout>
          <c:xMode val="edge"/>
          <c:yMode val="edge"/>
          <c:x val="0.38019169329073482"/>
          <c:y val="3.4267912772585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15974440894569"/>
          <c:y val="0.14953316519776211"/>
          <c:w val="0.805111821086262"/>
          <c:h val="0.6542075977402092"/>
        </c:manualLayout>
      </c:layout>
      <c:scatterChart>
        <c:scatterStyle val="lineMarker"/>
        <c:varyColors val="0"/>
        <c:ser>
          <c:idx val="1"/>
          <c:order val="0"/>
          <c:tx>
            <c:strRef>
              <c:f>'C'!$R$20</c:f>
              <c:strCache>
                <c:ptCount val="1"/>
                <c:pt idx="0">
                  <c:v>Primary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'C'!$D$21:$D$993</c:f>
                <c:numCache>
                  <c:formatCode>General</c:formatCode>
                  <c:ptCount val="973"/>
                  <c:pt idx="10">
                    <c:v>0</c:v>
                  </c:pt>
                  <c:pt idx="19">
                    <c:v>1E-3</c:v>
                  </c:pt>
                  <c:pt idx="21">
                    <c:v>1.1999999999999999E-3</c:v>
                  </c:pt>
                  <c:pt idx="30">
                    <c:v>2E-3</c:v>
                  </c:pt>
                  <c:pt idx="34">
                    <c:v>4.0000000000000001E-3</c:v>
                  </c:pt>
                  <c:pt idx="49">
                    <c:v>5.0000000000000001E-4</c:v>
                  </c:pt>
                  <c:pt idx="50">
                    <c:v>2.0000000000000001E-4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5.0000000000000001E-4</c:v>
                  </c:pt>
                  <c:pt idx="55">
                    <c:v>0.01</c:v>
                  </c:pt>
                  <c:pt idx="56">
                    <c:v>2.0000000000000001E-4</c:v>
                  </c:pt>
                </c:numCache>
              </c:numRef>
            </c:plus>
            <c:minus>
              <c:numRef>
                <c:f>'C'!$D$21:$D$993</c:f>
                <c:numCache>
                  <c:formatCode>General</c:formatCode>
                  <c:ptCount val="973"/>
                  <c:pt idx="10">
                    <c:v>0</c:v>
                  </c:pt>
                  <c:pt idx="19">
                    <c:v>1E-3</c:v>
                  </c:pt>
                  <c:pt idx="21">
                    <c:v>1.1999999999999999E-3</c:v>
                  </c:pt>
                  <c:pt idx="30">
                    <c:v>2E-3</c:v>
                  </c:pt>
                  <c:pt idx="34">
                    <c:v>4.0000000000000001E-3</c:v>
                  </c:pt>
                  <c:pt idx="49">
                    <c:v>5.0000000000000001E-4</c:v>
                  </c:pt>
                  <c:pt idx="50">
                    <c:v>2.0000000000000001E-4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5.0000000000000001E-4</c:v>
                  </c:pt>
                  <c:pt idx="55">
                    <c:v>0.01</c:v>
                  </c:pt>
                  <c:pt idx="56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'C'!$F$21:$F$993</c:f>
              <c:numCache>
                <c:formatCode>General</c:formatCode>
                <c:ptCount val="973"/>
                <c:pt idx="0">
                  <c:v>654.5</c:v>
                </c:pt>
                <c:pt idx="1">
                  <c:v>1064</c:v>
                </c:pt>
                <c:pt idx="2">
                  <c:v>1066.5</c:v>
                </c:pt>
                <c:pt idx="3">
                  <c:v>1308</c:v>
                </c:pt>
                <c:pt idx="4">
                  <c:v>1308.5</c:v>
                </c:pt>
                <c:pt idx="5">
                  <c:v>1526</c:v>
                </c:pt>
                <c:pt idx="6">
                  <c:v>1528.5</c:v>
                </c:pt>
                <c:pt idx="7">
                  <c:v>1716</c:v>
                </c:pt>
                <c:pt idx="8">
                  <c:v>2902.5</c:v>
                </c:pt>
                <c:pt idx="9">
                  <c:v>3062</c:v>
                </c:pt>
                <c:pt idx="10">
                  <c:v>3062</c:v>
                </c:pt>
                <c:pt idx="11">
                  <c:v>3346.5</c:v>
                </c:pt>
                <c:pt idx="12">
                  <c:v>3492</c:v>
                </c:pt>
                <c:pt idx="13">
                  <c:v>3495</c:v>
                </c:pt>
                <c:pt idx="14">
                  <c:v>3939</c:v>
                </c:pt>
                <c:pt idx="15">
                  <c:v>3950</c:v>
                </c:pt>
                <c:pt idx="16">
                  <c:v>4410.5</c:v>
                </c:pt>
                <c:pt idx="17">
                  <c:v>4422</c:v>
                </c:pt>
                <c:pt idx="18">
                  <c:v>4587</c:v>
                </c:pt>
                <c:pt idx="19">
                  <c:v>5092</c:v>
                </c:pt>
                <c:pt idx="20">
                  <c:v>5251</c:v>
                </c:pt>
                <c:pt idx="21">
                  <c:v>5321</c:v>
                </c:pt>
                <c:pt idx="22">
                  <c:v>5471.5</c:v>
                </c:pt>
                <c:pt idx="23">
                  <c:v>5525</c:v>
                </c:pt>
                <c:pt idx="24">
                  <c:v>5525</c:v>
                </c:pt>
                <c:pt idx="25">
                  <c:v>5530.5</c:v>
                </c:pt>
                <c:pt idx="26">
                  <c:v>5530.5</c:v>
                </c:pt>
                <c:pt idx="27">
                  <c:v>5547</c:v>
                </c:pt>
                <c:pt idx="28">
                  <c:v>5547</c:v>
                </c:pt>
                <c:pt idx="29">
                  <c:v>5718</c:v>
                </c:pt>
                <c:pt idx="30">
                  <c:v>5723.5</c:v>
                </c:pt>
                <c:pt idx="31">
                  <c:v>5726.5</c:v>
                </c:pt>
                <c:pt idx="32">
                  <c:v>5740</c:v>
                </c:pt>
                <c:pt idx="33">
                  <c:v>5748.5</c:v>
                </c:pt>
                <c:pt idx="34">
                  <c:v>5754</c:v>
                </c:pt>
                <c:pt idx="35">
                  <c:v>5902.5</c:v>
                </c:pt>
                <c:pt idx="36">
                  <c:v>5902.5</c:v>
                </c:pt>
                <c:pt idx="37">
                  <c:v>5933</c:v>
                </c:pt>
                <c:pt idx="38">
                  <c:v>5933</c:v>
                </c:pt>
                <c:pt idx="39">
                  <c:v>5974.5</c:v>
                </c:pt>
                <c:pt idx="40">
                  <c:v>5974.5</c:v>
                </c:pt>
                <c:pt idx="41">
                  <c:v>5994</c:v>
                </c:pt>
                <c:pt idx="42">
                  <c:v>6005</c:v>
                </c:pt>
                <c:pt idx="43">
                  <c:v>6189.5</c:v>
                </c:pt>
                <c:pt idx="44">
                  <c:v>6189.5</c:v>
                </c:pt>
                <c:pt idx="45">
                  <c:v>6203.5</c:v>
                </c:pt>
                <c:pt idx="46">
                  <c:v>6203.5</c:v>
                </c:pt>
                <c:pt idx="47">
                  <c:v>6209</c:v>
                </c:pt>
                <c:pt idx="48">
                  <c:v>6209</c:v>
                </c:pt>
                <c:pt idx="49">
                  <c:v>6438</c:v>
                </c:pt>
                <c:pt idx="50">
                  <c:v>6595</c:v>
                </c:pt>
                <c:pt idx="51">
                  <c:v>6611.5</c:v>
                </c:pt>
                <c:pt idx="52">
                  <c:v>6617</c:v>
                </c:pt>
                <c:pt idx="53">
                  <c:v>6813</c:v>
                </c:pt>
                <c:pt idx="54">
                  <c:v>6871</c:v>
                </c:pt>
                <c:pt idx="55">
                  <c:v>7044.5</c:v>
                </c:pt>
                <c:pt idx="56">
                  <c:v>7494</c:v>
                </c:pt>
              </c:numCache>
            </c:numRef>
          </c:xVal>
          <c:yVal>
            <c:numRef>
              <c:f>'C'!$R$21:$R$993</c:f>
              <c:numCache>
                <c:formatCode>General</c:formatCode>
                <c:ptCount val="973"/>
                <c:pt idx="1">
                  <c:v>1.1168800003360957E-2</c:v>
                </c:pt>
                <c:pt idx="3">
                  <c:v>1.154359999782173E-2</c:v>
                </c:pt>
                <c:pt idx="5">
                  <c:v>1.068420000228798E-2</c:v>
                </c:pt>
                <c:pt idx="7">
                  <c:v>1.165719999698922E-2</c:v>
                </c:pt>
                <c:pt idx="8">
                  <c:v>-6.3532499989378266E-3</c:v>
                </c:pt>
                <c:pt idx="9">
                  <c:v>1.0435399999551009E-2</c:v>
                </c:pt>
                <c:pt idx="10">
                  <c:v>1.2435399999958463E-2</c:v>
                </c:pt>
                <c:pt idx="12">
                  <c:v>1.1116400004539173E-2</c:v>
                </c:pt>
                <c:pt idx="13">
                  <c:v>1.4816499999142252E-2</c:v>
                </c:pt>
                <c:pt idx="14">
                  <c:v>9.431300000869669E-3</c:v>
                </c:pt>
                <c:pt idx="15">
                  <c:v>1.9664999999804422E-2</c:v>
                </c:pt>
                <c:pt idx="17">
                  <c:v>6.3473999980487861E-3</c:v>
                </c:pt>
                <c:pt idx="18">
                  <c:v>1.0552899999311194E-2</c:v>
                </c:pt>
                <c:pt idx="19">
                  <c:v>8.2363999972585589E-3</c:v>
                </c:pt>
                <c:pt idx="20">
                  <c:v>8.841700000630226E-3</c:v>
                </c:pt>
                <c:pt idx="21">
                  <c:v>6.1107000001356937E-3</c:v>
                </c:pt>
                <c:pt idx="23">
                  <c:v>5.4174999968381599E-3</c:v>
                </c:pt>
                <c:pt idx="24">
                  <c:v>5.4174999968381599E-3</c:v>
                </c:pt>
                <c:pt idx="27">
                  <c:v>6.3848999998299405E-3</c:v>
                </c:pt>
                <c:pt idx="28">
                  <c:v>6.6848999995272607E-3</c:v>
                </c:pt>
                <c:pt idx="29">
                  <c:v>1.0390600000391714E-2</c:v>
                </c:pt>
                <c:pt idx="32">
                  <c:v>4.6579999980167486E-3</c:v>
                </c:pt>
                <c:pt idx="34">
                  <c:v>1.9918000034522265E-3</c:v>
                </c:pt>
                <c:pt idx="37">
                  <c:v>7.8310999961104244E-3</c:v>
                </c:pt>
                <c:pt idx="38">
                  <c:v>8.9310999974259175E-3</c:v>
                </c:pt>
                <c:pt idx="41">
                  <c:v>2.998000054503791E-4</c:v>
                </c:pt>
                <c:pt idx="42">
                  <c:v>6.5334999962942675E-3</c:v>
                </c:pt>
                <c:pt idx="47">
                  <c:v>4.5402999967336655E-3</c:v>
                </c:pt>
                <c:pt idx="48">
                  <c:v>5.1403000034042634E-3</c:v>
                </c:pt>
                <c:pt idx="49">
                  <c:v>7.0145999998203479E-3</c:v>
                </c:pt>
                <c:pt idx="50">
                  <c:v>-4.4135000061942264E-3</c:v>
                </c:pt>
                <c:pt idx="52">
                  <c:v>-4.6100001782178879E-5</c:v>
                </c:pt>
                <c:pt idx="53">
                  <c:v>-6.7290000151842833E-4</c:v>
                </c:pt>
                <c:pt idx="54">
                  <c:v>2.3956999939400703E-3</c:v>
                </c:pt>
                <c:pt idx="56">
                  <c:v>1.5497999993385747E-3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81-49D9-BD52-23BBE56E21A1}"/>
            </c:ext>
          </c:extLst>
        </c:ser>
        <c:ser>
          <c:idx val="7"/>
          <c:order val="1"/>
          <c:tx>
            <c:strRef>
              <c:f>'C'!$O$20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'C'!$F$21:$F$993</c:f>
              <c:numCache>
                <c:formatCode>General</c:formatCode>
                <c:ptCount val="973"/>
                <c:pt idx="0">
                  <c:v>654.5</c:v>
                </c:pt>
                <c:pt idx="1">
                  <c:v>1064</c:v>
                </c:pt>
                <c:pt idx="2">
                  <c:v>1066.5</c:v>
                </c:pt>
                <c:pt idx="3">
                  <c:v>1308</c:v>
                </c:pt>
                <c:pt idx="4">
                  <c:v>1308.5</c:v>
                </c:pt>
                <c:pt idx="5">
                  <c:v>1526</c:v>
                </c:pt>
                <c:pt idx="6">
                  <c:v>1528.5</c:v>
                </c:pt>
                <c:pt idx="7">
                  <c:v>1716</c:v>
                </c:pt>
                <c:pt idx="8">
                  <c:v>2902.5</c:v>
                </c:pt>
                <c:pt idx="9">
                  <c:v>3062</c:v>
                </c:pt>
                <c:pt idx="10">
                  <c:v>3062</c:v>
                </c:pt>
                <c:pt idx="11">
                  <c:v>3346.5</c:v>
                </c:pt>
                <c:pt idx="12">
                  <c:v>3492</c:v>
                </c:pt>
                <c:pt idx="13">
                  <c:v>3495</c:v>
                </c:pt>
                <c:pt idx="14">
                  <c:v>3939</c:v>
                </c:pt>
                <c:pt idx="15">
                  <c:v>3950</c:v>
                </c:pt>
                <c:pt idx="16">
                  <c:v>4410.5</c:v>
                </c:pt>
                <c:pt idx="17">
                  <c:v>4422</c:v>
                </c:pt>
                <c:pt idx="18">
                  <c:v>4587</c:v>
                </c:pt>
                <c:pt idx="19">
                  <c:v>5092</c:v>
                </c:pt>
                <c:pt idx="20">
                  <c:v>5251</c:v>
                </c:pt>
                <c:pt idx="21">
                  <c:v>5321</c:v>
                </c:pt>
                <c:pt idx="22">
                  <c:v>5471.5</c:v>
                </c:pt>
                <c:pt idx="23">
                  <c:v>5525</c:v>
                </c:pt>
                <c:pt idx="24">
                  <c:v>5525</c:v>
                </c:pt>
                <c:pt idx="25">
                  <c:v>5530.5</c:v>
                </c:pt>
                <c:pt idx="26">
                  <c:v>5530.5</c:v>
                </c:pt>
                <c:pt idx="27">
                  <c:v>5547</c:v>
                </c:pt>
                <c:pt idx="28">
                  <c:v>5547</c:v>
                </c:pt>
                <c:pt idx="29">
                  <c:v>5718</c:v>
                </c:pt>
                <c:pt idx="30">
                  <c:v>5723.5</c:v>
                </c:pt>
                <c:pt idx="31">
                  <c:v>5726.5</c:v>
                </c:pt>
                <c:pt idx="32">
                  <c:v>5740</c:v>
                </c:pt>
                <c:pt idx="33">
                  <c:v>5748.5</c:v>
                </c:pt>
                <c:pt idx="34">
                  <c:v>5754</c:v>
                </c:pt>
                <c:pt idx="35">
                  <c:v>5902.5</c:v>
                </c:pt>
                <c:pt idx="36">
                  <c:v>5902.5</c:v>
                </c:pt>
                <c:pt idx="37">
                  <c:v>5933</c:v>
                </c:pt>
                <c:pt idx="38">
                  <c:v>5933</c:v>
                </c:pt>
                <c:pt idx="39">
                  <c:v>5974.5</c:v>
                </c:pt>
                <c:pt idx="40">
                  <c:v>5974.5</c:v>
                </c:pt>
                <c:pt idx="41">
                  <c:v>5994</c:v>
                </c:pt>
                <c:pt idx="42">
                  <c:v>6005</c:v>
                </c:pt>
                <c:pt idx="43">
                  <c:v>6189.5</c:v>
                </c:pt>
                <c:pt idx="44">
                  <c:v>6189.5</c:v>
                </c:pt>
                <c:pt idx="45">
                  <c:v>6203.5</c:v>
                </c:pt>
                <c:pt idx="46">
                  <c:v>6203.5</c:v>
                </c:pt>
                <c:pt idx="47">
                  <c:v>6209</c:v>
                </c:pt>
                <c:pt idx="48">
                  <c:v>6209</c:v>
                </c:pt>
                <c:pt idx="49">
                  <c:v>6438</c:v>
                </c:pt>
                <c:pt idx="50">
                  <c:v>6595</c:v>
                </c:pt>
                <c:pt idx="51">
                  <c:v>6611.5</c:v>
                </c:pt>
                <c:pt idx="52">
                  <c:v>6617</c:v>
                </c:pt>
                <c:pt idx="53">
                  <c:v>6813</c:v>
                </c:pt>
                <c:pt idx="54">
                  <c:v>6871</c:v>
                </c:pt>
                <c:pt idx="55">
                  <c:v>7044.5</c:v>
                </c:pt>
                <c:pt idx="56">
                  <c:v>7494</c:v>
                </c:pt>
              </c:numCache>
            </c:numRef>
          </c:xVal>
          <c:yVal>
            <c:numRef>
              <c:f>'C'!$O$21:$O$993</c:f>
              <c:numCache>
                <c:formatCode>General</c:formatCode>
                <c:ptCount val="973"/>
                <c:pt idx="0">
                  <c:v>1.3774148211927616E-2</c:v>
                </c:pt>
                <c:pt idx="1">
                  <c:v>1.3094119629447752E-2</c:v>
                </c:pt>
                <c:pt idx="2">
                  <c:v>1.3089968050800134E-2</c:v>
                </c:pt>
                <c:pt idx="3">
                  <c:v>1.2688925553440214E-2</c:v>
                </c:pt>
                <c:pt idx="4">
                  <c:v>1.268809523771069E-2</c:v>
                </c:pt>
                <c:pt idx="5">
                  <c:v>1.2326907895367905E-2</c:v>
                </c:pt>
                <c:pt idx="6">
                  <c:v>1.2322756316720286E-2</c:v>
                </c:pt>
                <c:pt idx="7">
                  <c:v>1.201138791814892E-2</c:v>
                </c:pt>
                <c:pt idx="8">
                  <c:v>1.0041048691989312E-2</c:v>
                </c:pt>
                <c:pt idx="9">
                  <c:v>9.7761779742712683E-3</c:v>
                </c:pt>
                <c:pt idx="10">
                  <c:v>9.7761779742712683E-3</c:v>
                </c:pt>
                <c:pt idx="11">
                  <c:v>9.3037283241723147E-3</c:v>
                </c:pt>
                <c:pt idx="12">
                  <c:v>9.0621064468809354E-3</c:v>
                </c:pt>
                <c:pt idx="13">
                  <c:v>9.0571245525037924E-3</c:v>
                </c:pt>
                <c:pt idx="14">
                  <c:v>8.3198041846867972E-3</c:v>
                </c:pt>
                <c:pt idx="15">
                  <c:v>8.3015372386372778E-3</c:v>
                </c:pt>
                <c:pt idx="16">
                  <c:v>7.5368164517460009E-3</c:v>
                </c:pt>
                <c:pt idx="17">
                  <c:v>7.5177191899669571E-3</c:v>
                </c:pt>
                <c:pt idx="18">
                  <c:v>7.2437149992241549E-3</c:v>
                </c:pt>
                <c:pt idx="19">
                  <c:v>6.4050961124052733E-3</c:v>
                </c:pt>
                <c:pt idx="20">
                  <c:v>6.1410557104167544E-3</c:v>
                </c:pt>
                <c:pt idx="21">
                  <c:v>6.0248115082834446E-3</c:v>
                </c:pt>
                <c:pt idx="22">
                  <c:v>5.7748864736968282E-3</c:v>
                </c:pt>
                <c:pt idx="23">
                  <c:v>5.6860426906377975E-3</c:v>
                </c:pt>
                <c:pt idx="24">
                  <c:v>5.6860426906377975E-3</c:v>
                </c:pt>
                <c:pt idx="25">
                  <c:v>5.6769092176130378E-3</c:v>
                </c:pt>
                <c:pt idx="26">
                  <c:v>5.6769092176130378E-3</c:v>
                </c:pt>
                <c:pt idx="27">
                  <c:v>5.649508798538757E-3</c:v>
                </c:pt>
                <c:pt idx="28">
                  <c:v>5.649508798538757E-3</c:v>
                </c:pt>
                <c:pt idx="29">
                  <c:v>5.3655408190416715E-3</c:v>
                </c:pt>
                <c:pt idx="30">
                  <c:v>5.3564073460169118E-3</c:v>
                </c:pt>
                <c:pt idx="31">
                  <c:v>5.3514254516397689E-3</c:v>
                </c:pt>
                <c:pt idx="32">
                  <c:v>5.329006926942631E-3</c:v>
                </c:pt>
                <c:pt idx="33">
                  <c:v>5.3148915595407284E-3</c:v>
                </c:pt>
                <c:pt idx="34">
                  <c:v>5.3057580865159687E-3</c:v>
                </c:pt>
                <c:pt idx="35">
                  <c:v>5.0591543148474465E-3</c:v>
                </c:pt>
                <c:pt idx="36">
                  <c:v>5.0591543148474465E-3</c:v>
                </c:pt>
                <c:pt idx="37">
                  <c:v>5.0085050553465051E-3</c:v>
                </c:pt>
                <c:pt idx="38">
                  <c:v>5.0085050553465051E-3</c:v>
                </c:pt>
                <c:pt idx="39">
                  <c:v>4.9395888497960425E-3</c:v>
                </c:pt>
                <c:pt idx="40">
                  <c:v>4.9395888497960425E-3</c:v>
                </c:pt>
                <c:pt idx="41">
                  <c:v>4.9072065363446205E-3</c:v>
                </c:pt>
                <c:pt idx="42">
                  <c:v>4.8889395902950994E-3</c:v>
                </c:pt>
                <c:pt idx="43">
                  <c:v>4.5825530861008743E-3</c:v>
                </c:pt>
                <c:pt idx="44">
                  <c:v>4.5825530861008743E-3</c:v>
                </c:pt>
                <c:pt idx="45">
                  <c:v>4.559304245674212E-3</c:v>
                </c:pt>
                <c:pt idx="46">
                  <c:v>4.559304245674212E-3</c:v>
                </c:pt>
                <c:pt idx="47">
                  <c:v>4.5501707726494523E-3</c:v>
                </c:pt>
                <c:pt idx="48">
                  <c:v>4.5501707726494523E-3</c:v>
                </c:pt>
                <c:pt idx="49">
                  <c:v>4.1698861685276235E-3</c:v>
                </c:pt>
                <c:pt idx="50">
                  <c:v>3.9091670294571987E-3</c:v>
                </c:pt>
                <c:pt idx="51">
                  <c:v>3.8817666103829196E-3</c:v>
                </c:pt>
                <c:pt idx="52">
                  <c:v>3.8726331373581582E-3</c:v>
                </c:pt>
                <c:pt idx="53">
                  <c:v>3.547149371384891E-3</c:v>
                </c:pt>
                <c:pt idx="54">
                  <c:v>3.4508327467601477E-3</c:v>
                </c:pt>
                <c:pt idx="55">
                  <c:v>3.1627131886154437E-3</c:v>
                </c:pt>
                <c:pt idx="56">
                  <c:v>2.416259347773687E-3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081-49D9-BD52-23BBE56E2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907712"/>
        <c:axId val="1"/>
      </c:scatterChart>
      <c:valAx>
        <c:axId val="682907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3194888178913735"/>
              <c:y val="0.86604623020253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118210862619806E-2"/>
              <c:y val="0.38317887834114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90771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5047923322683708"/>
          <c:y val="0.9190031152647975"/>
          <c:w val="0.66932907348242821"/>
          <c:h val="0.9813084112149532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HS Her - O-C Diagr.</a:t>
            </a:r>
          </a:p>
        </c:rich>
      </c:tx>
      <c:layout>
        <c:manualLayout>
          <c:xMode val="edge"/>
          <c:yMode val="edge"/>
          <c:x val="0.38118089305822417"/>
          <c:y val="3.41614906832298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92048868696528"/>
          <c:y val="0.14906854902912253"/>
          <c:w val="0.80542390198848368"/>
          <c:h val="0.65528049677385114"/>
        </c:manualLayout>
      </c:layout>
      <c:scatterChart>
        <c:scatterStyle val="lineMarker"/>
        <c:varyColors val="0"/>
        <c:ser>
          <c:idx val="1"/>
          <c:order val="0"/>
          <c:tx>
            <c:strRef>
              <c:f>'C'!$S$20</c:f>
              <c:strCache>
                <c:ptCount val="1"/>
                <c:pt idx="0">
                  <c:v>Secondary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'C'!$D$21:$D$993</c:f>
                <c:numCache>
                  <c:formatCode>General</c:formatCode>
                  <c:ptCount val="973"/>
                  <c:pt idx="10">
                    <c:v>0</c:v>
                  </c:pt>
                  <c:pt idx="19">
                    <c:v>1E-3</c:v>
                  </c:pt>
                  <c:pt idx="21">
                    <c:v>1.1999999999999999E-3</c:v>
                  </c:pt>
                  <c:pt idx="30">
                    <c:v>2E-3</c:v>
                  </c:pt>
                  <c:pt idx="34">
                    <c:v>4.0000000000000001E-3</c:v>
                  </c:pt>
                  <c:pt idx="49">
                    <c:v>5.0000000000000001E-4</c:v>
                  </c:pt>
                  <c:pt idx="50">
                    <c:v>2.0000000000000001E-4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5.0000000000000001E-4</c:v>
                  </c:pt>
                  <c:pt idx="55">
                    <c:v>0.01</c:v>
                  </c:pt>
                  <c:pt idx="56">
                    <c:v>2.0000000000000001E-4</c:v>
                  </c:pt>
                </c:numCache>
              </c:numRef>
            </c:plus>
            <c:minus>
              <c:numRef>
                <c:f>'C'!$D$21:$D$993</c:f>
                <c:numCache>
                  <c:formatCode>General</c:formatCode>
                  <c:ptCount val="973"/>
                  <c:pt idx="10">
                    <c:v>0</c:v>
                  </c:pt>
                  <c:pt idx="19">
                    <c:v>1E-3</c:v>
                  </c:pt>
                  <c:pt idx="21">
                    <c:v>1.1999999999999999E-3</c:v>
                  </c:pt>
                  <c:pt idx="30">
                    <c:v>2E-3</c:v>
                  </c:pt>
                  <c:pt idx="34">
                    <c:v>4.0000000000000001E-3</c:v>
                  </c:pt>
                  <c:pt idx="49">
                    <c:v>5.0000000000000001E-4</c:v>
                  </c:pt>
                  <c:pt idx="50">
                    <c:v>2.0000000000000001E-4</c:v>
                  </c:pt>
                  <c:pt idx="51">
                    <c:v>2.9999999999999997E-4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5.0000000000000001E-4</c:v>
                  </c:pt>
                  <c:pt idx="55">
                    <c:v>0.01</c:v>
                  </c:pt>
                  <c:pt idx="56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'C'!$F$21:$F$993</c:f>
              <c:numCache>
                <c:formatCode>General</c:formatCode>
                <c:ptCount val="973"/>
                <c:pt idx="0">
                  <c:v>654.5</c:v>
                </c:pt>
                <c:pt idx="1">
                  <c:v>1064</c:v>
                </c:pt>
                <c:pt idx="2">
                  <c:v>1066.5</c:v>
                </c:pt>
                <c:pt idx="3">
                  <c:v>1308</c:v>
                </c:pt>
                <c:pt idx="4">
                  <c:v>1308.5</c:v>
                </c:pt>
                <c:pt idx="5">
                  <c:v>1526</c:v>
                </c:pt>
                <c:pt idx="6">
                  <c:v>1528.5</c:v>
                </c:pt>
                <c:pt idx="7">
                  <c:v>1716</c:v>
                </c:pt>
                <c:pt idx="8">
                  <c:v>2902.5</c:v>
                </c:pt>
                <c:pt idx="9">
                  <c:v>3062</c:v>
                </c:pt>
                <c:pt idx="10">
                  <c:v>3062</c:v>
                </c:pt>
                <c:pt idx="11">
                  <c:v>3346.5</c:v>
                </c:pt>
                <c:pt idx="12">
                  <c:v>3492</c:v>
                </c:pt>
                <c:pt idx="13">
                  <c:v>3495</c:v>
                </c:pt>
                <c:pt idx="14">
                  <c:v>3939</c:v>
                </c:pt>
                <c:pt idx="15">
                  <c:v>3950</c:v>
                </c:pt>
                <c:pt idx="16">
                  <c:v>4410.5</c:v>
                </c:pt>
                <c:pt idx="17">
                  <c:v>4422</c:v>
                </c:pt>
                <c:pt idx="18">
                  <c:v>4587</c:v>
                </c:pt>
                <c:pt idx="19">
                  <c:v>5092</c:v>
                </c:pt>
                <c:pt idx="20">
                  <c:v>5251</c:v>
                </c:pt>
                <c:pt idx="21">
                  <c:v>5321</c:v>
                </c:pt>
                <c:pt idx="22">
                  <c:v>5471.5</c:v>
                </c:pt>
                <c:pt idx="23">
                  <c:v>5525</c:v>
                </c:pt>
                <c:pt idx="24">
                  <c:v>5525</c:v>
                </c:pt>
                <c:pt idx="25">
                  <c:v>5530.5</c:v>
                </c:pt>
                <c:pt idx="26">
                  <c:v>5530.5</c:v>
                </c:pt>
                <c:pt idx="27">
                  <c:v>5547</c:v>
                </c:pt>
                <c:pt idx="28">
                  <c:v>5547</c:v>
                </c:pt>
                <c:pt idx="29">
                  <c:v>5718</c:v>
                </c:pt>
                <c:pt idx="30">
                  <c:v>5723.5</c:v>
                </c:pt>
                <c:pt idx="31">
                  <c:v>5726.5</c:v>
                </c:pt>
                <c:pt idx="32">
                  <c:v>5740</c:v>
                </c:pt>
                <c:pt idx="33">
                  <c:v>5748.5</c:v>
                </c:pt>
                <c:pt idx="34">
                  <c:v>5754</c:v>
                </c:pt>
                <c:pt idx="35">
                  <c:v>5902.5</c:v>
                </c:pt>
                <c:pt idx="36">
                  <c:v>5902.5</c:v>
                </c:pt>
                <c:pt idx="37">
                  <c:v>5933</c:v>
                </c:pt>
                <c:pt idx="38">
                  <c:v>5933</c:v>
                </c:pt>
                <c:pt idx="39">
                  <c:v>5974.5</c:v>
                </c:pt>
                <c:pt idx="40">
                  <c:v>5974.5</c:v>
                </c:pt>
                <c:pt idx="41">
                  <c:v>5994</c:v>
                </c:pt>
                <c:pt idx="42">
                  <c:v>6005</c:v>
                </c:pt>
                <c:pt idx="43">
                  <c:v>6189.5</c:v>
                </c:pt>
                <c:pt idx="44">
                  <c:v>6189.5</c:v>
                </c:pt>
                <c:pt idx="45">
                  <c:v>6203.5</c:v>
                </c:pt>
                <c:pt idx="46">
                  <c:v>6203.5</c:v>
                </c:pt>
                <c:pt idx="47">
                  <c:v>6209</c:v>
                </c:pt>
                <c:pt idx="48">
                  <c:v>6209</c:v>
                </c:pt>
                <c:pt idx="49">
                  <c:v>6438</c:v>
                </c:pt>
                <c:pt idx="50">
                  <c:v>6595</c:v>
                </c:pt>
                <c:pt idx="51">
                  <c:v>6611.5</c:v>
                </c:pt>
                <c:pt idx="52">
                  <c:v>6617</c:v>
                </c:pt>
                <c:pt idx="53">
                  <c:v>6813</c:v>
                </c:pt>
                <c:pt idx="54">
                  <c:v>6871</c:v>
                </c:pt>
                <c:pt idx="55">
                  <c:v>7044.5</c:v>
                </c:pt>
                <c:pt idx="56">
                  <c:v>7494</c:v>
                </c:pt>
              </c:numCache>
            </c:numRef>
          </c:xVal>
          <c:yVal>
            <c:numRef>
              <c:f>'C'!$S$21:$S$993</c:f>
              <c:numCache>
                <c:formatCode>General</c:formatCode>
                <c:ptCount val="973"/>
                <c:pt idx="0">
                  <c:v>-9.8948500017286278E-3</c:v>
                </c:pt>
                <c:pt idx="2">
                  <c:v>-7.2144500009017065E-3</c:v>
                </c:pt>
                <c:pt idx="4">
                  <c:v>-1.0073049998027273E-2</c:v>
                </c:pt>
                <c:pt idx="6">
                  <c:v>-1.1799050000263378E-2</c:v>
                </c:pt>
                <c:pt idx="11">
                  <c:v>-8.2384500055923127E-3</c:v>
                </c:pt>
                <c:pt idx="16">
                  <c:v>7.630350002727937E-3</c:v>
                </c:pt>
                <c:pt idx="22">
                  <c:v>-1.0009500037995167E-3</c:v>
                </c:pt>
                <c:pt idx="25">
                  <c:v>6.3434999901801348E-4</c:v>
                </c:pt>
                <c:pt idx="26">
                  <c:v>1.3343500031623989E-3</c:v>
                </c:pt>
                <c:pt idx="30">
                  <c:v>3.7074499996379018E-3</c:v>
                </c:pt>
                <c:pt idx="31">
                  <c:v>1.3107549995766021E-2</c:v>
                </c:pt>
                <c:pt idx="33">
                  <c:v>2.9749499954050407E-3</c:v>
                </c:pt>
                <c:pt idx="35">
                  <c:v>-5.2532500048982911E-3</c:v>
                </c:pt>
                <c:pt idx="36">
                  <c:v>1.9467499951133505E-3</c:v>
                </c:pt>
                <c:pt idx="39">
                  <c:v>2.4491499934811145E-3</c:v>
                </c:pt>
                <c:pt idx="40">
                  <c:v>4.6491499961121008E-3</c:v>
                </c:pt>
                <c:pt idx="43">
                  <c:v>5.7896500002243556E-3</c:v>
                </c:pt>
                <c:pt idx="44">
                  <c:v>5.7896500002243556E-3</c:v>
                </c:pt>
                <c:pt idx="45">
                  <c:v>7.7234499985934235E-3</c:v>
                </c:pt>
                <c:pt idx="46">
                  <c:v>8.7234500024351291E-3</c:v>
                </c:pt>
                <c:pt idx="51">
                  <c:v>-1.2629499979084358E-3</c:v>
                </c:pt>
                <c:pt idx="55">
                  <c:v>9.3181499978527427E-3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62-4F41-82B6-34044AC4A2E2}"/>
            </c:ext>
          </c:extLst>
        </c:ser>
        <c:ser>
          <c:idx val="7"/>
          <c:order val="1"/>
          <c:tx>
            <c:strRef>
              <c:f>'C'!$P$20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'C'!$F$21:$F$993</c:f>
              <c:numCache>
                <c:formatCode>General</c:formatCode>
                <c:ptCount val="973"/>
                <c:pt idx="0">
                  <c:v>654.5</c:v>
                </c:pt>
                <c:pt idx="1">
                  <c:v>1064</c:v>
                </c:pt>
                <c:pt idx="2">
                  <c:v>1066.5</c:v>
                </c:pt>
                <c:pt idx="3">
                  <c:v>1308</c:v>
                </c:pt>
                <c:pt idx="4">
                  <c:v>1308.5</c:v>
                </c:pt>
                <c:pt idx="5">
                  <c:v>1526</c:v>
                </c:pt>
                <c:pt idx="6">
                  <c:v>1528.5</c:v>
                </c:pt>
                <c:pt idx="7">
                  <c:v>1716</c:v>
                </c:pt>
                <c:pt idx="8">
                  <c:v>2902.5</c:v>
                </c:pt>
                <c:pt idx="9">
                  <c:v>3062</c:v>
                </c:pt>
                <c:pt idx="10">
                  <c:v>3062</c:v>
                </c:pt>
                <c:pt idx="11">
                  <c:v>3346.5</c:v>
                </c:pt>
                <c:pt idx="12">
                  <c:v>3492</c:v>
                </c:pt>
                <c:pt idx="13">
                  <c:v>3495</c:v>
                </c:pt>
                <c:pt idx="14">
                  <c:v>3939</c:v>
                </c:pt>
                <c:pt idx="15">
                  <c:v>3950</c:v>
                </c:pt>
                <c:pt idx="16">
                  <c:v>4410.5</c:v>
                </c:pt>
                <c:pt idx="17">
                  <c:v>4422</c:v>
                </c:pt>
                <c:pt idx="18">
                  <c:v>4587</c:v>
                </c:pt>
                <c:pt idx="19">
                  <c:v>5092</c:v>
                </c:pt>
                <c:pt idx="20">
                  <c:v>5251</c:v>
                </c:pt>
                <c:pt idx="21">
                  <c:v>5321</c:v>
                </c:pt>
                <c:pt idx="22">
                  <c:v>5471.5</c:v>
                </c:pt>
                <c:pt idx="23">
                  <c:v>5525</c:v>
                </c:pt>
                <c:pt idx="24">
                  <c:v>5525</c:v>
                </c:pt>
                <c:pt idx="25">
                  <c:v>5530.5</c:v>
                </c:pt>
                <c:pt idx="26">
                  <c:v>5530.5</c:v>
                </c:pt>
                <c:pt idx="27">
                  <c:v>5547</c:v>
                </c:pt>
                <c:pt idx="28">
                  <c:v>5547</c:v>
                </c:pt>
                <c:pt idx="29">
                  <c:v>5718</c:v>
                </c:pt>
                <c:pt idx="30">
                  <c:v>5723.5</c:v>
                </c:pt>
                <c:pt idx="31">
                  <c:v>5726.5</c:v>
                </c:pt>
                <c:pt idx="32">
                  <c:v>5740</c:v>
                </c:pt>
                <c:pt idx="33">
                  <c:v>5748.5</c:v>
                </c:pt>
                <c:pt idx="34">
                  <c:v>5754</c:v>
                </c:pt>
                <c:pt idx="35">
                  <c:v>5902.5</c:v>
                </c:pt>
                <c:pt idx="36">
                  <c:v>5902.5</c:v>
                </c:pt>
                <c:pt idx="37">
                  <c:v>5933</c:v>
                </c:pt>
                <c:pt idx="38">
                  <c:v>5933</c:v>
                </c:pt>
                <c:pt idx="39">
                  <c:v>5974.5</c:v>
                </c:pt>
                <c:pt idx="40">
                  <c:v>5974.5</c:v>
                </c:pt>
                <c:pt idx="41">
                  <c:v>5994</c:v>
                </c:pt>
                <c:pt idx="42">
                  <c:v>6005</c:v>
                </c:pt>
                <c:pt idx="43">
                  <c:v>6189.5</c:v>
                </c:pt>
                <c:pt idx="44">
                  <c:v>6189.5</c:v>
                </c:pt>
                <c:pt idx="45">
                  <c:v>6203.5</c:v>
                </c:pt>
                <c:pt idx="46">
                  <c:v>6203.5</c:v>
                </c:pt>
                <c:pt idx="47">
                  <c:v>6209</c:v>
                </c:pt>
                <c:pt idx="48">
                  <c:v>6209</c:v>
                </c:pt>
                <c:pt idx="49">
                  <c:v>6438</c:v>
                </c:pt>
                <c:pt idx="50">
                  <c:v>6595</c:v>
                </c:pt>
                <c:pt idx="51">
                  <c:v>6611.5</c:v>
                </c:pt>
                <c:pt idx="52">
                  <c:v>6617</c:v>
                </c:pt>
                <c:pt idx="53">
                  <c:v>6813</c:v>
                </c:pt>
                <c:pt idx="54">
                  <c:v>6871</c:v>
                </c:pt>
                <c:pt idx="55">
                  <c:v>7044.5</c:v>
                </c:pt>
                <c:pt idx="56">
                  <c:v>7494</c:v>
                </c:pt>
              </c:numCache>
            </c:numRef>
          </c:xVal>
          <c:yVal>
            <c:numRef>
              <c:f>'C'!$P$21:$P$993</c:f>
              <c:numCache>
                <c:formatCode>General</c:formatCode>
                <c:ptCount val="973"/>
                <c:pt idx="0">
                  <c:v>-1.1087640511869347E-2</c:v>
                </c:pt>
                <c:pt idx="1">
                  <c:v>-9.9314007640163605E-3</c:v>
                </c:pt>
                <c:pt idx="2">
                  <c:v>-9.9243419132968684E-3</c:v>
                </c:pt>
                <c:pt idx="3">
                  <c:v>-9.2424569337938248E-3</c:v>
                </c:pt>
                <c:pt idx="4">
                  <c:v>-9.2410451636499268E-3</c:v>
                </c:pt>
                <c:pt idx="5">
                  <c:v>-8.6269251510540171E-3</c:v>
                </c:pt>
                <c:pt idx="6">
                  <c:v>-8.6198663003345249E-3</c:v>
                </c:pt>
                <c:pt idx="7">
                  <c:v>-8.0904524963725348E-3</c:v>
                </c:pt>
                <c:pt idx="8">
                  <c:v>-4.7403219449010641E-3</c:v>
                </c:pt>
                <c:pt idx="9">
                  <c:v>-4.2899672689973994E-3</c:v>
                </c:pt>
                <c:pt idx="10">
                  <c:v>-4.2899672689973994E-3</c:v>
                </c:pt>
                <c:pt idx="11">
                  <c:v>-3.4866700571190741E-3</c:v>
                </c:pt>
                <c:pt idx="12">
                  <c:v>-3.0758449452445696E-3</c:v>
                </c:pt>
                <c:pt idx="13">
                  <c:v>-3.0673743243811776E-3</c:v>
                </c:pt>
                <c:pt idx="14">
                  <c:v>-1.8137224365991859E-3</c:v>
                </c:pt>
                <c:pt idx="15">
                  <c:v>-1.782663493433416E-3</c:v>
                </c:pt>
                <c:pt idx="16">
                  <c:v>-4.8242319090277021E-4</c:v>
                </c:pt>
                <c:pt idx="17">
                  <c:v>-4.4995247759310047E-4</c:v>
                </c:pt>
                <c:pt idx="18">
                  <c:v>1.5931669893450018E-5</c:v>
                </c:pt>
                <c:pt idx="19">
                  <c:v>1.4418195152310753E-3</c:v>
                </c:pt>
                <c:pt idx="20">
                  <c:v>1.8907624209908436E-3</c:v>
                </c:pt>
                <c:pt idx="21">
                  <c:v>2.0884102411366529E-3</c:v>
                </c:pt>
                <c:pt idx="22">
                  <c:v>2.5133530544501435E-3</c:v>
                </c:pt>
                <c:pt idx="23">
                  <c:v>2.6644124598472971E-3</c:v>
                </c:pt>
                <c:pt idx="24">
                  <c:v>2.6644124598472971E-3</c:v>
                </c:pt>
                <c:pt idx="25">
                  <c:v>2.6799419314301829E-3</c:v>
                </c:pt>
                <c:pt idx="26">
                  <c:v>2.6799419314301829E-3</c:v>
                </c:pt>
                <c:pt idx="27">
                  <c:v>2.7265303461788386E-3</c:v>
                </c:pt>
                <c:pt idx="28">
                  <c:v>2.7265303461788386E-3</c:v>
                </c:pt>
                <c:pt idx="29">
                  <c:v>3.209355735392173E-3</c:v>
                </c:pt>
                <c:pt idx="30">
                  <c:v>3.2248852069750571E-3</c:v>
                </c:pt>
                <c:pt idx="31">
                  <c:v>3.2333558278384491E-3</c:v>
                </c:pt>
                <c:pt idx="32">
                  <c:v>3.2714736217237129E-3</c:v>
                </c:pt>
                <c:pt idx="33">
                  <c:v>3.2954737141699889E-3</c:v>
                </c:pt>
                <c:pt idx="34">
                  <c:v>3.311003185752873E-3</c:v>
                </c:pt>
                <c:pt idx="35">
                  <c:v>3.7302989184907712E-3</c:v>
                </c:pt>
                <c:pt idx="36">
                  <c:v>3.7302989184907712E-3</c:v>
                </c:pt>
                <c:pt idx="37">
                  <c:v>3.8164168972685871E-3</c:v>
                </c:pt>
                <c:pt idx="38">
                  <c:v>3.8164168972685871E-3</c:v>
                </c:pt>
                <c:pt idx="39">
                  <c:v>3.9335938192121746E-3</c:v>
                </c:pt>
                <c:pt idx="40">
                  <c:v>3.9335938192121746E-3</c:v>
                </c:pt>
                <c:pt idx="41">
                  <c:v>3.9886528548242189E-3</c:v>
                </c:pt>
                <c:pt idx="42">
                  <c:v>4.0197117979899905E-3</c:v>
                </c:pt>
                <c:pt idx="43">
                  <c:v>4.5406549810885887E-3</c:v>
                </c:pt>
                <c:pt idx="44">
                  <c:v>4.5406549810885887E-3</c:v>
                </c:pt>
                <c:pt idx="45">
                  <c:v>4.5801845451177488E-3</c:v>
                </c:pt>
                <c:pt idx="46">
                  <c:v>4.5801845451177488E-3</c:v>
                </c:pt>
                <c:pt idx="47">
                  <c:v>4.5957140167006364E-3</c:v>
                </c:pt>
                <c:pt idx="48">
                  <c:v>4.5957140167006364E-3</c:v>
                </c:pt>
                <c:pt idx="49">
                  <c:v>5.2423047426062106E-3</c:v>
                </c:pt>
                <c:pt idx="50">
                  <c:v>5.6856005677903849E-3</c:v>
                </c:pt>
                <c:pt idx="51">
                  <c:v>5.7321889825390406E-3</c:v>
                </c:pt>
                <c:pt idx="52">
                  <c:v>5.7477184541219247E-3</c:v>
                </c:pt>
                <c:pt idx="53">
                  <c:v>6.3011323505301909E-3</c:v>
                </c:pt>
                <c:pt idx="54">
                  <c:v>6.4648976872224342E-3</c:v>
                </c:pt>
                <c:pt idx="55">
                  <c:v>6.9547819271552607E-3</c:v>
                </c:pt>
                <c:pt idx="56">
                  <c:v>8.2239632865201365E-3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D62-4F41-82B6-34044AC4A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910008"/>
        <c:axId val="1"/>
      </c:scatterChart>
      <c:valAx>
        <c:axId val="682910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3110131568482177"/>
              <c:y val="0.86646093151399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036682615629984E-2"/>
              <c:y val="0.381988229732153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91000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4019138755980863"/>
          <c:y val="0.91925465838509313"/>
          <c:w val="0.68102073365231264"/>
          <c:h val="0.9813664596273291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619125</xdr:colOff>
      <xdr:row>0</xdr:row>
      <xdr:rowOff>0</xdr:rowOff>
    </xdr:from>
    <xdr:to>
      <xdr:col>26</xdr:col>
      <xdr:colOff>400050</xdr:colOff>
      <xdr:row>18</xdr:row>
      <xdr:rowOff>19050</xdr:rowOff>
    </xdr:to>
    <xdr:graphicFrame macro="">
      <xdr:nvGraphicFramePr>
        <xdr:cNvPr id="50183" name="Chart 1">
          <a:extLst>
            <a:ext uri="{FF2B5EF4-FFF2-40B4-BE49-F238E27FC236}">
              <a16:creationId xmlns:a16="http://schemas.microsoft.com/office/drawing/2014/main" id="{6619DDC1-5DD1-F996-64DA-BB96FB05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333375</xdr:colOff>
      <xdr:row>0</xdr:row>
      <xdr:rowOff>0</xdr:rowOff>
    </xdr:from>
    <xdr:to>
      <xdr:col>17</xdr:col>
      <xdr:colOff>47625</xdr:colOff>
      <xdr:row>18</xdr:row>
      <xdr:rowOff>28575</xdr:rowOff>
    </xdr:to>
    <xdr:graphicFrame macro="">
      <xdr:nvGraphicFramePr>
        <xdr:cNvPr id="50184" name="Chart 2">
          <a:extLst>
            <a:ext uri="{FF2B5EF4-FFF2-40B4-BE49-F238E27FC236}">
              <a16:creationId xmlns:a16="http://schemas.microsoft.com/office/drawing/2014/main" id="{AB886634-D1D3-777A-ADA3-0009B365F3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542925</xdr:colOff>
      <xdr:row>24</xdr:row>
      <xdr:rowOff>95250</xdr:rowOff>
    </xdr:from>
    <xdr:to>
      <xdr:col>13</xdr:col>
      <xdr:colOff>247650</xdr:colOff>
      <xdr:row>43</xdr:row>
      <xdr:rowOff>19050</xdr:rowOff>
    </xdr:to>
    <xdr:graphicFrame macro="">
      <xdr:nvGraphicFramePr>
        <xdr:cNvPr id="50185" name="Chart 3">
          <a:extLst>
            <a:ext uri="{FF2B5EF4-FFF2-40B4-BE49-F238E27FC236}">
              <a16:creationId xmlns:a16="http://schemas.microsoft.com/office/drawing/2014/main" id="{1E0D42BB-FD71-8F0A-5802-E620FE3490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0</xdr:rowOff>
    </xdr:from>
    <xdr:to>
      <xdr:col>16</xdr:col>
      <xdr:colOff>409575</xdr:colOff>
      <xdr:row>18</xdr:row>
      <xdr:rowOff>19050</xdr:rowOff>
    </xdr:to>
    <xdr:graphicFrame macro="">
      <xdr:nvGraphicFramePr>
        <xdr:cNvPr id="54279" name="Chart 1">
          <a:extLst>
            <a:ext uri="{FF2B5EF4-FFF2-40B4-BE49-F238E27FC236}">
              <a16:creationId xmlns:a16="http://schemas.microsoft.com/office/drawing/2014/main" id="{988CAE18-DD77-9E95-1E06-FBA5BC06FC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285750</xdr:colOff>
      <xdr:row>27</xdr:row>
      <xdr:rowOff>9525</xdr:rowOff>
    </xdr:from>
    <xdr:to>
      <xdr:col>30</xdr:col>
      <xdr:colOff>76200</xdr:colOff>
      <xdr:row>46</xdr:row>
      <xdr:rowOff>38100</xdr:rowOff>
    </xdr:to>
    <xdr:graphicFrame macro="">
      <xdr:nvGraphicFramePr>
        <xdr:cNvPr id="54280" name="Chart 2">
          <a:extLst>
            <a:ext uri="{FF2B5EF4-FFF2-40B4-BE49-F238E27FC236}">
              <a16:creationId xmlns:a16="http://schemas.microsoft.com/office/drawing/2014/main" id="{50117C74-B231-E7A0-AEB7-691FDB2431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</xdr:colOff>
      <xdr:row>25</xdr:row>
      <xdr:rowOff>57150</xdr:rowOff>
    </xdr:from>
    <xdr:to>
      <xdr:col>16</xdr:col>
      <xdr:colOff>428625</xdr:colOff>
      <xdr:row>43</xdr:row>
      <xdr:rowOff>142875</xdr:rowOff>
    </xdr:to>
    <xdr:graphicFrame macro="">
      <xdr:nvGraphicFramePr>
        <xdr:cNvPr id="54281" name="Chart 3">
          <a:extLst>
            <a:ext uri="{FF2B5EF4-FFF2-40B4-BE49-F238E27FC236}">
              <a16:creationId xmlns:a16="http://schemas.microsoft.com/office/drawing/2014/main" id="{E860F86D-C7E3-8323-8449-1DF909829F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409575</xdr:colOff>
      <xdr:row>3</xdr:row>
      <xdr:rowOff>114300</xdr:rowOff>
    </xdr:from>
    <xdr:to>
      <xdr:col>32</xdr:col>
      <xdr:colOff>190500</xdr:colOff>
      <xdr:row>32</xdr:row>
      <xdr:rowOff>9525</xdr:rowOff>
    </xdr:to>
    <xdr:graphicFrame macro="">
      <xdr:nvGraphicFramePr>
        <xdr:cNvPr id="52231" name="Chart 1">
          <a:extLst>
            <a:ext uri="{FF2B5EF4-FFF2-40B4-BE49-F238E27FC236}">
              <a16:creationId xmlns:a16="http://schemas.microsoft.com/office/drawing/2014/main" id="{6D387C6B-C076-3A4A-A0ED-8F3D9D0668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</xdr:colOff>
      <xdr:row>0</xdr:row>
      <xdr:rowOff>38100</xdr:rowOff>
    </xdr:from>
    <xdr:to>
      <xdr:col>14</xdr:col>
      <xdr:colOff>276225</xdr:colOff>
      <xdr:row>18</xdr:row>
      <xdr:rowOff>66675</xdr:rowOff>
    </xdr:to>
    <xdr:graphicFrame macro="">
      <xdr:nvGraphicFramePr>
        <xdr:cNvPr id="52232" name="Chart 2">
          <a:extLst>
            <a:ext uri="{FF2B5EF4-FFF2-40B4-BE49-F238E27FC236}">
              <a16:creationId xmlns:a16="http://schemas.microsoft.com/office/drawing/2014/main" id="{7AAE63F0-62BD-14BD-2B7C-9A42714EB2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447675</xdr:colOff>
      <xdr:row>0</xdr:row>
      <xdr:rowOff>28575</xdr:rowOff>
    </xdr:from>
    <xdr:to>
      <xdr:col>23</xdr:col>
      <xdr:colOff>600075</xdr:colOff>
      <xdr:row>18</xdr:row>
      <xdr:rowOff>66675</xdr:rowOff>
    </xdr:to>
    <xdr:graphicFrame macro="">
      <xdr:nvGraphicFramePr>
        <xdr:cNvPr id="52233" name="Chart 3">
          <a:extLst>
            <a:ext uri="{FF2B5EF4-FFF2-40B4-BE49-F238E27FC236}">
              <a16:creationId xmlns:a16="http://schemas.microsoft.com/office/drawing/2014/main" id="{0227CB31-1A11-4D8C-0BBA-25C18D94AA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619125</xdr:colOff>
      <xdr:row>0</xdr:row>
      <xdr:rowOff>0</xdr:rowOff>
    </xdr:from>
    <xdr:to>
      <xdr:col>26</xdr:col>
      <xdr:colOff>400050</xdr:colOff>
      <xdr:row>18</xdr:row>
      <xdr:rowOff>19050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C4DAF6AC-BE3D-CDC5-A80A-997B9EB2E8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0</xdr:row>
      <xdr:rowOff>0</xdr:rowOff>
    </xdr:from>
    <xdr:to>
      <xdr:col>15</xdr:col>
      <xdr:colOff>276225</xdr:colOff>
      <xdr:row>18</xdr:row>
      <xdr:rowOff>28575</xdr:rowOff>
    </xdr:to>
    <xdr:graphicFrame macro="">
      <xdr:nvGraphicFramePr>
        <xdr:cNvPr id="1030" name="Chart 2">
          <a:extLst>
            <a:ext uri="{FF2B5EF4-FFF2-40B4-BE49-F238E27FC236}">
              <a16:creationId xmlns:a16="http://schemas.microsoft.com/office/drawing/2014/main" id="{27E09771-0DE9-ED80-08DF-E85DBB5243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s://www.aavso.org/ejaavso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vsolj.cetus-net.org/bulletin.html" TargetMode="External"/><Relationship Id="rId4" Type="http://schemas.openxmlformats.org/officeDocument/2006/relationships/hyperlink" Target="https://www.aavso.org/ejaavso" TargetMode="External"/><Relationship Id="rId9" Type="http://schemas.openxmlformats.org/officeDocument/2006/relationships/hyperlink" Target="http://vsolj.cetus-net.org/bulletin.html" TargetMode="External"/><Relationship Id="rId14" Type="http://schemas.openxmlformats.org/officeDocument/2006/relationships/hyperlink" Target="http://vsolj.cetus-net.org/bulletin.html" TargetMode="External"/><Relationship Id="rId22" Type="http://schemas.openxmlformats.org/officeDocument/2006/relationships/hyperlink" Target="http://cdsbib.u-strasbg.fr/cgi-bin/cdsbib?1990RMxAA..21..381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av-astro.de/sfs/BAVM_link.php?BAVMnr=68" TargetMode="External"/><Relationship Id="rId18" Type="http://schemas.openxmlformats.org/officeDocument/2006/relationships/hyperlink" Target="http://www.konkoly.hu/cgi-bin/IBVS?4380" TargetMode="External"/><Relationship Id="rId26" Type="http://schemas.openxmlformats.org/officeDocument/2006/relationships/hyperlink" Target="http://www.bav-astro.de/sfs/BAVM_link.php?BAVMnr=91" TargetMode="External"/><Relationship Id="rId39" Type="http://schemas.openxmlformats.org/officeDocument/2006/relationships/hyperlink" Target="http://www.bav-astro.de/sfs/BAVM_link.php?BAVMnr=133" TargetMode="External"/><Relationship Id="rId21" Type="http://schemas.openxmlformats.org/officeDocument/2006/relationships/hyperlink" Target="http://www.konkoly.hu/cgi-bin/IBVS?4340" TargetMode="External"/><Relationship Id="rId34" Type="http://schemas.openxmlformats.org/officeDocument/2006/relationships/hyperlink" Target="http://www.konkoly.hu/cgi-bin/IBVS?4633" TargetMode="External"/><Relationship Id="rId42" Type="http://schemas.openxmlformats.org/officeDocument/2006/relationships/hyperlink" Target="http://www.bav-astro.de/sfs/BAVM_link.php?BAVMnr=152" TargetMode="External"/><Relationship Id="rId47" Type="http://schemas.openxmlformats.org/officeDocument/2006/relationships/hyperlink" Target="http://www.konkoly.hu/cgi-bin/IBVS?5619" TargetMode="External"/><Relationship Id="rId50" Type="http://schemas.openxmlformats.org/officeDocument/2006/relationships/hyperlink" Target="http://vsolj.cetus-net.org/no43.pdf" TargetMode="External"/><Relationship Id="rId55" Type="http://schemas.openxmlformats.org/officeDocument/2006/relationships/hyperlink" Target="http://www.konkoly.hu/cgi-bin/IBVS?5753" TargetMode="External"/><Relationship Id="rId63" Type="http://schemas.openxmlformats.org/officeDocument/2006/relationships/hyperlink" Target="http://var.astro.cz/oejv/issues/oejv0137.pdf" TargetMode="External"/><Relationship Id="rId68" Type="http://schemas.openxmlformats.org/officeDocument/2006/relationships/hyperlink" Target="http://var.astro.cz/oejv/issues/oejv0137.pdf" TargetMode="External"/><Relationship Id="rId76" Type="http://schemas.openxmlformats.org/officeDocument/2006/relationships/hyperlink" Target="http://var.astro.cz/oejv/issues/oejv0160.pdf" TargetMode="External"/><Relationship Id="rId84" Type="http://schemas.openxmlformats.org/officeDocument/2006/relationships/hyperlink" Target="http://www.bav-astro.de/sfs/BAVM_link.php?BAVMnr=232" TargetMode="External"/><Relationship Id="rId7" Type="http://schemas.openxmlformats.org/officeDocument/2006/relationships/hyperlink" Target="http://www.konkoly.hu/cgi-bin/IBVS?3900" TargetMode="External"/><Relationship Id="rId71" Type="http://schemas.openxmlformats.org/officeDocument/2006/relationships/hyperlink" Target="http://www.konkoly.hu/cgi-bin/IBVS?5979" TargetMode="External"/><Relationship Id="rId2" Type="http://schemas.openxmlformats.org/officeDocument/2006/relationships/hyperlink" Target="http://www.konkoly.hu/cgi-bin/IBVS?1358" TargetMode="External"/><Relationship Id="rId16" Type="http://schemas.openxmlformats.org/officeDocument/2006/relationships/hyperlink" Target="http://www.konkoly.hu/cgi-bin/IBVS?4380" TargetMode="External"/><Relationship Id="rId29" Type="http://schemas.openxmlformats.org/officeDocument/2006/relationships/hyperlink" Target="http://www.bav-astro.de/sfs/BAVM_link.php?BAVMnr=99" TargetMode="External"/><Relationship Id="rId11" Type="http://schemas.openxmlformats.org/officeDocument/2006/relationships/hyperlink" Target="http://www.bav-astro.de/sfs/BAVM_link.php?BAVMnr=68" TargetMode="External"/><Relationship Id="rId24" Type="http://schemas.openxmlformats.org/officeDocument/2006/relationships/hyperlink" Target="http://www.bav-astro.de/sfs/BAVM_link.php?BAVMnr=91" TargetMode="External"/><Relationship Id="rId32" Type="http://schemas.openxmlformats.org/officeDocument/2006/relationships/hyperlink" Target="http://www.bav-astro.de/sfs/BAVM_link.php?BAVMnr=99" TargetMode="External"/><Relationship Id="rId37" Type="http://schemas.openxmlformats.org/officeDocument/2006/relationships/hyperlink" Target="http://www.konkoly.hu/cgi-bin/IBVS?4967" TargetMode="External"/><Relationship Id="rId40" Type="http://schemas.openxmlformats.org/officeDocument/2006/relationships/hyperlink" Target="http://www.konkoly.hu/cgi-bin/IBVS?4967" TargetMode="External"/><Relationship Id="rId45" Type="http://schemas.openxmlformats.org/officeDocument/2006/relationships/hyperlink" Target="http://www.konkoly.hu/cgi-bin/IBVS?5619" TargetMode="External"/><Relationship Id="rId53" Type="http://schemas.openxmlformats.org/officeDocument/2006/relationships/hyperlink" Target="http://www.bav-astro.de/sfs/BAVM_link.php?BAVMnr=178" TargetMode="External"/><Relationship Id="rId58" Type="http://schemas.openxmlformats.org/officeDocument/2006/relationships/hyperlink" Target="http://var.astro.cz/oejv/issues/oejv0074.pdf" TargetMode="External"/><Relationship Id="rId66" Type="http://schemas.openxmlformats.org/officeDocument/2006/relationships/hyperlink" Target="http://www.konkoly.hu/cgi-bin/IBVS?5945" TargetMode="External"/><Relationship Id="rId74" Type="http://schemas.openxmlformats.org/officeDocument/2006/relationships/hyperlink" Target="http://var.astro.cz/oejv/issues/oejv0137.pdf" TargetMode="External"/><Relationship Id="rId79" Type="http://schemas.openxmlformats.org/officeDocument/2006/relationships/hyperlink" Target="http://var.astro.cz/oejv/issues/oejv0160.pdf" TargetMode="External"/><Relationship Id="rId5" Type="http://schemas.openxmlformats.org/officeDocument/2006/relationships/hyperlink" Target="http://www.konkoly.hu/cgi-bin/IBVS?4027" TargetMode="External"/><Relationship Id="rId61" Type="http://schemas.openxmlformats.org/officeDocument/2006/relationships/hyperlink" Target="http://var.astro.cz/oejv/issues/oejv0137.pdf" TargetMode="External"/><Relationship Id="rId82" Type="http://schemas.openxmlformats.org/officeDocument/2006/relationships/hyperlink" Target="http://www.konkoly.hu/cgi-bin/IBVS?6029" TargetMode="External"/><Relationship Id="rId10" Type="http://schemas.openxmlformats.org/officeDocument/2006/relationships/hyperlink" Target="http://www.bav-astro.de/sfs/BAVM_link.php?BAVMnr=68" TargetMode="External"/><Relationship Id="rId19" Type="http://schemas.openxmlformats.org/officeDocument/2006/relationships/hyperlink" Target="http://www.konkoly.hu/cgi-bin/IBVS?4340" TargetMode="External"/><Relationship Id="rId31" Type="http://schemas.openxmlformats.org/officeDocument/2006/relationships/hyperlink" Target="http://www.bav-astro.de/sfs/BAVM_link.php?BAVMnr=99" TargetMode="External"/><Relationship Id="rId44" Type="http://schemas.openxmlformats.org/officeDocument/2006/relationships/hyperlink" Target="http://www.konkoly.hu/cgi-bin/IBVS?5619" TargetMode="External"/><Relationship Id="rId52" Type="http://schemas.openxmlformats.org/officeDocument/2006/relationships/hyperlink" Target="http://www.bav-astro.de/sfs/BAVM_link.php?BAVMnr=178" TargetMode="External"/><Relationship Id="rId60" Type="http://schemas.openxmlformats.org/officeDocument/2006/relationships/hyperlink" Target="http://var.astro.cz/oejv/issues/oejv0137.pdf" TargetMode="External"/><Relationship Id="rId65" Type="http://schemas.openxmlformats.org/officeDocument/2006/relationships/hyperlink" Target="http://var.astro.cz/oejv/issues/oejv0137.pdf" TargetMode="External"/><Relationship Id="rId73" Type="http://schemas.openxmlformats.org/officeDocument/2006/relationships/hyperlink" Target="http://var.astro.cz/oejv/issues/oejv0137.pdf" TargetMode="External"/><Relationship Id="rId78" Type="http://schemas.openxmlformats.org/officeDocument/2006/relationships/hyperlink" Target="http://var.astro.cz/oejv/issues/oejv0160.pdf" TargetMode="External"/><Relationship Id="rId81" Type="http://schemas.openxmlformats.org/officeDocument/2006/relationships/hyperlink" Target="http://www.konkoly.hu/cgi-bin/IBVS?6029" TargetMode="External"/><Relationship Id="rId4" Type="http://schemas.openxmlformats.org/officeDocument/2006/relationships/hyperlink" Target="http://www.konkoly.hu/cgi-bin/IBVS?3078" TargetMode="External"/><Relationship Id="rId9" Type="http://schemas.openxmlformats.org/officeDocument/2006/relationships/hyperlink" Target="http://www.bav-astro.de/sfs/BAVM_link.php?BAVMnr=68" TargetMode="External"/><Relationship Id="rId14" Type="http://schemas.openxmlformats.org/officeDocument/2006/relationships/hyperlink" Target="http://www.bav-astro.de/sfs/BAVM_link.php?BAVMnr=68" TargetMode="External"/><Relationship Id="rId22" Type="http://schemas.openxmlformats.org/officeDocument/2006/relationships/hyperlink" Target="http://www.konkoly.hu/cgi-bin/IBVS?4340" TargetMode="External"/><Relationship Id="rId27" Type="http://schemas.openxmlformats.org/officeDocument/2006/relationships/hyperlink" Target="http://www.bav-astro.de/sfs/BAVM_link.php?BAVMnr=99" TargetMode="External"/><Relationship Id="rId30" Type="http://schemas.openxmlformats.org/officeDocument/2006/relationships/hyperlink" Target="http://www.bav-astro.de/sfs/BAVM_link.php?BAVMnr=99" TargetMode="External"/><Relationship Id="rId35" Type="http://schemas.openxmlformats.org/officeDocument/2006/relationships/hyperlink" Target="http://www.konkoly.hu/cgi-bin/IBVS?4633" TargetMode="External"/><Relationship Id="rId43" Type="http://schemas.openxmlformats.org/officeDocument/2006/relationships/hyperlink" Target="http://www.konkoly.hu/cgi-bin/IBVS?5313" TargetMode="External"/><Relationship Id="rId48" Type="http://schemas.openxmlformats.org/officeDocument/2006/relationships/hyperlink" Target="http://www.konkoly.hu/cgi-bin/IBVS?5619" TargetMode="External"/><Relationship Id="rId56" Type="http://schemas.openxmlformats.org/officeDocument/2006/relationships/hyperlink" Target="http://www.bav-astro.de/sfs/BAVM_link.php?BAVMnr=183" TargetMode="External"/><Relationship Id="rId64" Type="http://schemas.openxmlformats.org/officeDocument/2006/relationships/hyperlink" Target="http://var.astro.cz/oejv/issues/oejv0137.pdf" TargetMode="External"/><Relationship Id="rId69" Type="http://schemas.openxmlformats.org/officeDocument/2006/relationships/hyperlink" Target="http://var.astro.cz/oejv/issues/oejv0137.pdf" TargetMode="External"/><Relationship Id="rId77" Type="http://schemas.openxmlformats.org/officeDocument/2006/relationships/hyperlink" Target="http://var.astro.cz/oejv/issues/oejv0160.pdf" TargetMode="External"/><Relationship Id="rId8" Type="http://schemas.openxmlformats.org/officeDocument/2006/relationships/hyperlink" Target="http://www.konkoly.hu/cgi-bin/IBVS?3900" TargetMode="External"/><Relationship Id="rId51" Type="http://schemas.openxmlformats.org/officeDocument/2006/relationships/hyperlink" Target="http://var.astro.cz/oejv/issues/oejv0074.pdf" TargetMode="External"/><Relationship Id="rId72" Type="http://schemas.openxmlformats.org/officeDocument/2006/relationships/hyperlink" Target="http://var.astro.cz/oejv/issues/oejv0137.pdf" TargetMode="External"/><Relationship Id="rId80" Type="http://schemas.openxmlformats.org/officeDocument/2006/relationships/hyperlink" Target="http://www.konkoly.hu/cgi-bin/IBVS?5992" TargetMode="External"/><Relationship Id="rId3" Type="http://schemas.openxmlformats.org/officeDocument/2006/relationships/hyperlink" Target="http://www.konkoly.hu/cgi-bin/IBVS?2793" TargetMode="External"/><Relationship Id="rId12" Type="http://schemas.openxmlformats.org/officeDocument/2006/relationships/hyperlink" Target="http://www.bav-astro.de/sfs/BAVM_link.php?BAVMnr=68" TargetMode="External"/><Relationship Id="rId17" Type="http://schemas.openxmlformats.org/officeDocument/2006/relationships/hyperlink" Target="http://www.konkoly.hu/cgi-bin/IBVS?4380" TargetMode="External"/><Relationship Id="rId25" Type="http://schemas.openxmlformats.org/officeDocument/2006/relationships/hyperlink" Target="http://www.konkoly.hu/cgi-bin/IBVS?4380" TargetMode="External"/><Relationship Id="rId33" Type="http://schemas.openxmlformats.org/officeDocument/2006/relationships/hyperlink" Target="http://www.bav-astro.de/sfs/BAVM_link.php?BAVMnr=117" TargetMode="External"/><Relationship Id="rId38" Type="http://schemas.openxmlformats.org/officeDocument/2006/relationships/hyperlink" Target="http://www.bav-astro.de/sfs/BAVM_link.php?BAVMnr=133" TargetMode="External"/><Relationship Id="rId46" Type="http://schemas.openxmlformats.org/officeDocument/2006/relationships/hyperlink" Target="http://www.konkoly.hu/cgi-bin/IBVS?5619" TargetMode="External"/><Relationship Id="rId59" Type="http://schemas.openxmlformats.org/officeDocument/2006/relationships/hyperlink" Target="http://www.konkoly.hu/cgi-bin/IBVS?5887" TargetMode="External"/><Relationship Id="rId67" Type="http://schemas.openxmlformats.org/officeDocument/2006/relationships/hyperlink" Target="http://var.astro.cz/oejv/issues/oejv0137.pdf" TargetMode="External"/><Relationship Id="rId20" Type="http://schemas.openxmlformats.org/officeDocument/2006/relationships/hyperlink" Target="http://www.konkoly.hu/cgi-bin/IBVS?4340" TargetMode="External"/><Relationship Id="rId41" Type="http://schemas.openxmlformats.org/officeDocument/2006/relationships/hyperlink" Target="http://www.bav-astro.de/sfs/BAVM_link.php?BAVMnr=152" TargetMode="External"/><Relationship Id="rId54" Type="http://schemas.openxmlformats.org/officeDocument/2006/relationships/hyperlink" Target="http://www.konkoly.hu/cgi-bin/IBVS?5649" TargetMode="External"/><Relationship Id="rId62" Type="http://schemas.openxmlformats.org/officeDocument/2006/relationships/hyperlink" Target="http://var.astro.cz/oejv/issues/oejv0137.pdf" TargetMode="External"/><Relationship Id="rId70" Type="http://schemas.openxmlformats.org/officeDocument/2006/relationships/hyperlink" Target="http://www.konkoly.hu/cgi-bin/IBVS?5979" TargetMode="External"/><Relationship Id="rId75" Type="http://schemas.openxmlformats.org/officeDocument/2006/relationships/hyperlink" Target="http://var.astro.cz/oejv/issues/oejv0160.pdf" TargetMode="External"/><Relationship Id="rId83" Type="http://schemas.openxmlformats.org/officeDocument/2006/relationships/hyperlink" Target="http://var.astro.cz/oejv/issues/oejv0160.pdf" TargetMode="External"/><Relationship Id="rId1" Type="http://schemas.openxmlformats.org/officeDocument/2006/relationships/hyperlink" Target="http://www.bav-astro.de/LkDB/index.php?lang=en&amp;sprache_dial=en" TargetMode="External"/><Relationship Id="rId6" Type="http://schemas.openxmlformats.org/officeDocument/2006/relationships/hyperlink" Target="http://www.konkoly.hu/cgi-bin/IBVS?4027" TargetMode="External"/><Relationship Id="rId15" Type="http://schemas.openxmlformats.org/officeDocument/2006/relationships/hyperlink" Target="http://www.konkoly.hu/cgi-bin/IBVS?4380" TargetMode="External"/><Relationship Id="rId23" Type="http://schemas.openxmlformats.org/officeDocument/2006/relationships/hyperlink" Target="http://www.bav-astro.de/sfs/BAVM_link.php?BAVMnr=91" TargetMode="External"/><Relationship Id="rId28" Type="http://schemas.openxmlformats.org/officeDocument/2006/relationships/hyperlink" Target="http://www.bav-astro.de/sfs/BAVM_link.php?BAVMnr=99" TargetMode="External"/><Relationship Id="rId36" Type="http://schemas.openxmlformats.org/officeDocument/2006/relationships/hyperlink" Target="http://www.konkoly.hu/cgi-bin/IBVS?4633" TargetMode="External"/><Relationship Id="rId49" Type="http://schemas.openxmlformats.org/officeDocument/2006/relationships/hyperlink" Target="http://www.konkoly.hu/cgi-bin/IBVS?5684" TargetMode="External"/><Relationship Id="rId57" Type="http://schemas.openxmlformats.org/officeDocument/2006/relationships/hyperlink" Target="http://var.astro.cz/oejv/issues/oejv00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G3154"/>
  <sheetViews>
    <sheetView tabSelected="1" workbookViewId="0">
      <pane xSplit="14" ySplit="22" topLeftCell="O189" activePane="bottomRight" state="frozen"/>
      <selection pane="topRight" activeCell="O1" sqref="O1"/>
      <selection pane="bottomLeft" activeCell="A23" sqref="A23"/>
      <selection pane="bottomRight" activeCell="C18" sqref="C18:D18"/>
    </sheetView>
  </sheetViews>
  <sheetFormatPr defaultColWidth="10.28515625" defaultRowHeight="12.75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9.140625" customWidth="1"/>
    <col min="6" max="6" width="15.71093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>
      <c r="A1" s="1" t="s">
        <v>83</v>
      </c>
    </row>
    <row r="2" spans="1:6">
      <c r="A2" t="s">
        <v>29</v>
      </c>
      <c r="B2" s="15" t="s">
        <v>82</v>
      </c>
    </row>
    <row r="3" spans="1:6" ht="13.5" thickBot="1">
      <c r="C3" s="83" t="s">
        <v>631</v>
      </c>
    </row>
    <row r="4" spans="1:6" ht="14.25" thickTop="1" thickBot="1">
      <c r="A4" s="8" t="s">
        <v>4</v>
      </c>
      <c r="C4" s="3">
        <v>45160.434000000001</v>
      </c>
      <c r="D4" s="4">
        <v>1.637435</v>
      </c>
    </row>
    <row r="5" spans="1:6">
      <c r="A5" s="5" t="s">
        <v>635</v>
      </c>
      <c r="C5" s="5">
        <v>-9.5</v>
      </c>
    </row>
    <row r="6" spans="1:6">
      <c r="A6" s="8" t="s">
        <v>5</v>
      </c>
    </row>
    <row r="7" spans="1:6">
      <c r="A7" t="s">
        <v>6</v>
      </c>
      <c r="C7">
        <f>+C4</f>
        <v>45160.434000000001</v>
      </c>
    </row>
    <row r="8" spans="1:6">
      <c r="A8" t="s">
        <v>7</v>
      </c>
      <c r="C8">
        <v>1.6374328</v>
      </c>
    </row>
    <row r="9" spans="1:6">
      <c r="A9" s="28" t="s">
        <v>90</v>
      </c>
      <c r="B9" s="28"/>
      <c r="C9" s="29">
        <v>50</v>
      </c>
      <c r="D9" s="29">
        <v>21</v>
      </c>
    </row>
    <row r="10" spans="1:6" ht="13.5" thickBot="1">
      <c r="C10" s="7" t="s">
        <v>74</v>
      </c>
      <c r="D10" s="7" t="s">
        <v>75</v>
      </c>
    </row>
    <row r="11" spans="1:6">
      <c r="A11" s="23" t="s">
        <v>20</v>
      </c>
      <c r="B11" s="23"/>
      <c r="C11" s="30">
        <f ca="1">INTERCEPT(INDIRECT(C14):R$939,INDIRECT(C13):$F$939)</f>
        <v>-2.2594584673043161E-3</v>
      </c>
      <c r="D11" s="30">
        <f ca="1">INTERCEPT(INDIRECT(D14):S$939,INDIRECT(D13):$F$939)</f>
        <v>-1.6573709173214893E-2</v>
      </c>
      <c r="E11" s="28" t="s">
        <v>107</v>
      </c>
      <c r="F11">
        <v>1</v>
      </c>
    </row>
    <row r="12" spans="1:6">
      <c r="A12" s="23" t="s">
        <v>21</v>
      </c>
      <c r="B12" s="23"/>
      <c r="C12" s="30">
        <f ca="1">SLOPE(INDIRECT(C14):R$939,INDIRECT(C13):$F$939)</f>
        <v>-9.7132484689746343E-7</v>
      </c>
      <c r="D12" s="30">
        <f ca="1">SLOPE(INDIRECT(D14):S$939,INDIRECT(D13):$F$939)</f>
        <v>4.0423023490232148E-6</v>
      </c>
      <c r="E12" s="28" t="s">
        <v>108</v>
      </c>
      <c r="F12" s="59">
        <f ca="1">NOW()+15018.5+$C$5/24</f>
        <v>59958.80100162037</v>
      </c>
    </row>
    <row r="13" spans="1:6">
      <c r="A13" s="28" t="s">
        <v>91</v>
      </c>
      <c r="B13" s="28"/>
      <c r="C13" s="29" t="str">
        <f>"F"&amp;C9</f>
        <v>F50</v>
      </c>
      <c r="D13" s="29" t="str">
        <f>"F"&amp;D9</f>
        <v>F21</v>
      </c>
      <c r="E13" s="28" t="s">
        <v>109</v>
      </c>
      <c r="F13" s="59">
        <f ca="1">ROUND(2*(F12-$C$7)/$C$8,0)/2+F11</f>
        <v>9038.5</v>
      </c>
    </row>
    <row r="14" spans="1:6">
      <c r="A14" s="28" t="s">
        <v>92</v>
      </c>
      <c r="B14" s="28"/>
      <c r="C14" s="29" t="str">
        <f>"R"&amp;C9</f>
        <v>R50</v>
      </c>
      <c r="D14" s="29" t="str">
        <f>"S"&amp;D9</f>
        <v>S21</v>
      </c>
      <c r="E14" s="28" t="s">
        <v>110</v>
      </c>
      <c r="F14" s="60">
        <f ca="1">ROUND(2*(F12-$C$15)/$C$16,0)/2+F11</f>
        <v>574.5</v>
      </c>
    </row>
    <row r="15" spans="1:6">
      <c r="A15" s="31" t="s">
        <v>22</v>
      </c>
      <c r="B15" s="23"/>
      <c r="C15" s="32">
        <f ca="1">($C7+C11)+($C8+C12)*INT(MAX($F21:$F3537))</f>
        <v>59019.654738448029</v>
      </c>
      <c r="D15" s="32">
        <f ca="1">($C7+D11)+($C8+D12)*INT(MAX($F21:$F3537))</f>
        <v>59019.682859537912</v>
      </c>
      <c r="E15" s="28" t="s">
        <v>111</v>
      </c>
      <c r="F15" s="61">
        <f ca="1">+$C$15+$C$16*F14-15018.5-$C$5/24</f>
        <v>44942.255157355241</v>
      </c>
    </row>
    <row r="16" spans="1:6">
      <c r="A16" s="33" t="s">
        <v>8</v>
      </c>
      <c r="B16" s="23"/>
      <c r="C16" s="34">
        <f ca="1">+$C8+C12</f>
        <v>1.637431828675153</v>
      </c>
      <c r="D16" s="30">
        <f ca="1">+$C8+D12</f>
        <v>1.6374368423023491</v>
      </c>
      <c r="E16" s="62"/>
      <c r="F16" s="62" t="s">
        <v>112</v>
      </c>
    </row>
    <row r="17" spans="1:19" ht="13.5" thickBot="1">
      <c r="A17" s="22" t="s">
        <v>88</v>
      </c>
      <c r="C17">
        <f>COUNT(C21:C2185)</f>
        <v>184</v>
      </c>
    </row>
    <row r="18" spans="1:19" ht="14.25" thickTop="1" thickBot="1">
      <c r="A18" s="8" t="s">
        <v>86</v>
      </c>
      <c r="C18" s="18">
        <f ca="1">+C15</f>
        <v>59019.654738448029</v>
      </c>
      <c r="D18" s="19">
        <f ca="1">+C16</f>
        <v>1.637431828675153</v>
      </c>
      <c r="E18" s="35">
        <f>R19</f>
        <v>118</v>
      </c>
    </row>
    <row r="19" spans="1:19" ht="13.5" thickBot="1">
      <c r="A19" s="8" t="s">
        <v>87</v>
      </c>
      <c r="C19" s="20">
        <f ca="1">D15</f>
        <v>59019.682859537912</v>
      </c>
      <c r="D19" s="21">
        <f ca="1">D16</f>
        <v>1.6374368423023491</v>
      </c>
      <c r="E19" s="35">
        <f>S19</f>
        <v>61</v>
      </c>
      <c r="R19">
        <f>COUNT(R21:R997)</f>
        <v>118</v>
      </c>
      <c r="S19">
        <f>COUNT(S21:S997)</f>
        <v>61</v>
      </c>
    </row>
    <row r="20" spans="1:19" ht="13.5" thickBot="1">
      <c r="A20" s="7" t="s">
        <v>10</v>
      </c>
      <c r="B20" s="7" t="s">
        <v>11</v>
      </c>
      <c r="C20" s="7" t="s">
        <v>12</v>
      </c>
      <c r="D20" s="7" t="s">
        <v>17</v>
      </c>
      <c r="E20" s="7" t="s">
        <v>13</v>
      </c>
      <c r="F20" s="7" t="s">
        <v>14</v>
      </c>
      <c r="G20" s="7" t="s">
        <v>15</v>
      </c>
      <c r="H20" s="10" t="s">
        <v>114</v>
      </c>
      <c r="I20" s="10" t="s">
        <v>115</v>
      </c>
      <c r="J20" s="10" t="s">
        <v>116</v>
      </c>
      <c r="K20" s="10" t="s">
        <v>101</v>
      </c>
      <c r="L20" s="10" t="s">
        <v>117</v>
      </c>
      <c r="M20" s="10" t="s">
        <v>118</v>
      </c>
      <c r="N20" s="10" t="s">
        <v>32</v>
      </c>
      <c r="O20" s="10" t="s">
        <v>80</v>
      </c>
      <c r="P20" s="9" t="s">
        <v>81</v>
      </c>
      <c r="Q20" s="7" t="s">
        <v>19</v>
      </c>
      <c r="R20" s="13" t="s">
        <v>74</v>
      </c>
      <c r="S20" s="13" t="s">
        <v>75</v>
      </c>
    </row>
    <row r="21" spans="1:19" s="40" customFormat="1" ht="12.75" customHeight="1">
      <c r="A21" s="39" t="s">
        <v>134</v>
      </c>
      <c r="B21" s="50" t="s">
        <v>72</v>
      </c>
      <c r="C21" s="38">
        <v>15609.666999999999</v>
      </c>
      <c r="D21" s="38" t="s">
        <v>114</v>
      </c>
      <c r="E21" s="40">
        <f t="shared" ref="E21:E52" si="0">+(C21-C$7)/C$8</f>
        <v>-18047.010539913455</v>
      </c>
      <c r="F21" s="40">
        <f t="shared" ref="F21:F52" si="1">ROUND(2*E21,0)/2</f>
        <v>-18047</v>
      </c>
      <c r="G21" s="40">
        <f t="shared" ref="G21:G52" si="2">+C21-(C$7+F21*C$8)</f>
        <v>-1.7258400001082919E-2</v>
      </c>
      <c r="I21" s="40">
        <f t="shared" ref="I21:I42" si="3">+G21</f>
        <v>-1.7258400001082919E-2</v>
      </c>
      <c r="O21" s="40">
        <f t="shared" ref="O21:O52" ca="1" si="4">+C$11+C$12*F21</f>
        <v>1.5270041044654206E-2</v>
      </c>
      <c r="P21" s="40">
        <f t="shared" ref="P21:P52" ca="1" si="5">+D$11+D$12*$F21</f>
        <v>-8.9525139666036854E-2</v>
      </c>
      <c r="Q21" s="41">
        <f t="shared" ref="Q21:Q52" si="6">+C21-15018.5</f>
        <v>591.16699999999946</v>
      </c>
      <c r="R21" s="40">
        <f t="shared" ref="R21:R41" si="7">G21</f>
        <v>-1.7258400001082919E-2</v>
      </c>
    </row>
    <row r="22" spans="1:19" s="40" customFormat="1" ht="12.75" customHeight="1">
      <c r="A22" s="39" t="s">
        <v>139</v>
      </c>
      <c r="B22" s="50" t="s">
        <v>72</v>
      </c>
      <c r="C22" s="38">
        <v>27687.388999999999</v>
      </c>
      <c r="D22" s="38" t="s">
        <v>115</v>
      </c>
      <c r="E22" s="40">
        <f t="shared" si="0"/>
        <v>-10670.999750340901</v>
      </c>
      <c r="F22" s="40">
        <f t="shared" si="1"/>
        <v>-10671</v>
      </c>
      <c r="G22" s="40">
        <f t="shared" si="2"/>
        <v>4.0879999869503081E-4</v>
      </c>
      <c r="I22" s="40">
        <f t="shared" si="3"/>
        <v>4.0879999869503081E-4</v>
      </c>
      <c r="O22" s="40">
        <f t="shared" ca="1" si="4"/>
        <v>8.1055489739385173E-3</v>
      </c>
      <c r="P22" s="40">
        <f t="shared" ca="1" si="5"/>
        <v>-5.9709117539641615E-2</v>
      </c>
      <c r="Q22" s="41">
        <f t="shared" si="6"/>
        <v>12668.888999999999</v>
      </c>
      <c r="R22" s="40">
        <f t="shared" si="7"/>
        <v>4.0879999869503081E-4</v>
      </c>
    </row>
    <row r="23" spans="1:19" s="40" customFormat="1" ht="12.75" customHeight="1">
      <c r="A23" s="39" t="s">
        <v>139</v>
      </c>
      <c r="B23" s="50" t="s">
        <v>72</v>
      </c>
      <c r="C23" s="38">
        <v>28753.348000000002</v>
      </c>
      <c r="D23" s="38" t="s">
        <v>115</v>
      </c>
      <c r="E23" s="40">
        <f t="shared" si="0"/>
        <v>-10020.005706493726</v>
      </c>
      <c r="F23" s="40">
        <f t="shared" si="1"/>
        <v>-10020</v>
      </c>
      <c r="G23" s="40">
        <f t="shared" si="2"/>
        <v>-9.3439999982365407E-3</v>
      </c>
      <c r="I23" s="40">
        <f t="shared" si="3"/>
        <v>-9.3439999982365407E-3</v>
      </c>
      <c r="O23" s="40">
        <f t="shared" ca="1" si="4"/>
        <v>7.4732164986082671E-3</v>
      </c>
      <c r="P23" s="40">
        <f t="shared" ca="1" si="5"/>
        <v>-5.7077578710427505E-2</v>
      </c>
      <c r="Q23" s="41">
        <f t="shared" si="6"/>
        <v>13734.848000000002</v>
      </c>
      <c r="R23" s="40">
        <f t="shared" si="7"/>
        <v>-9.3439999982365407E-3</v>
      </c>
    </row>
    <row r="24" spans="1:19" s="40" customFormat="1" ht="12.75" customHeight="1">
      <c r="A24" s="39" t="s">
        <v>139</v>
      </c>
      <c r="B24" s="50" t="s">
        <v>72</v>
      </c>
      <c r="C24" s="38">
        <v>28771.365000000002</v>
      </c>
      <c r="D24" s="38" t="s">
        <v>115</v>
      </c>
      <c r="E24" s="40">
        <f t="shared" si="0"/>
        <v>-10009.002506850968</v>
      </c>
      <c r="F24" s="40">
        <f t="shared" si="1"/>
        <v>-10009</v>
      </c>
      <c r="G24" s="40">
        <f t="shared" si="2"/>
        <v>-4.1047999984584749E-3</v>
      </c>
      <c r="I24" s="40">
        <f t="shared" si="3"/>
        <v>-4.1047999984584749E-3</v>
      </c>
      <c r="O24" s="40">
        <f t="shared" ca="1" si="4"/>
        <v>7.4625319252923962E-3</v>
      </c>
      <c r="P24" s="40">
        <f t="shared" ca="1" si="5"/>
        <v>-5.7033113384588247E-2</v>
      </c>
      <c r="Q24" s="41">
        <f t="shared" si="6"/>
        <v>13752.865000000002</v>
      </c>
      <c r="R24" s="40">
        <f t="shared" si="7"/>
        <v>-4.1047999984584749E-3</v>
      </c>
    </row>
    <row r="25" spans="1:19" s="40" customFormat="1" ht="12.75" customHeight="1">
      <c r="A25" s="39" t="s">
        <v>139</v>
      </c>
      <c r="B25" s="50" t="s">
        <v>72</v>
      </c>
      <c r="C25" s="38">
        <v>28812.298999999999</v>
      </c>
      <c r="D25" s="38" t="s">
        <v>115</v>
      </c>
      <c r="E25" s="40">
        <f t="shared" si="0"/>
        <v>-9984.0036183469656</v>
      </c>
      <c r="F25" s="40">
        <f t="shared" si="1"/>
        <v>-9984</v>
      </c>
      <c r="G25" s="40">
        <f t="shared" si="2"/>
        <v>-5.924800003413111E-3</v>
      </c>
      <c r="I25" s="40">
        <f t="shared" si="3"/>
        <v>-5.924800003413111E-3</v>
      </c>
      <c r="O25" s="40">
        <f t="shared" ca="1" si="4"/>
        <v>7.4382488041199596E-3</v>
      </c>
      <c r="P25" s="40">
        <f t="shared" ca="1" si="5"/>
        <v>-5.6932055825862672E-2</v>
      </c>
      <c r="Q25" s="41">
        <f t="shared" si="6"/>
        <v>13793.798999999999</v>
      </c>
      <c r="R25" s="40">
        <f t="shared" si="7"/>
        <v>-5.924800003413111E-3</v>
      </c>
    </row>
    <row r="26" spans="1:19" s="40" customFormat="1" ht="12.75" customHeight="1">
      <c r="A26" s="39" t="s">
        <v>139</v>
      </c>
      <c r="B26" s="50" t="s">
        <v>72</v>
      </c>
      <c r="C26" s="38">
        <v>28992.411</v>
      </c>
      <c r="D26" s="38" t="s">
        <v>115</v>
      </c>
      <c r="E26" s="40">
        <f t="shared" si="0"/>
        <v>-9874.0070432203393</v>
      </c>
      <c r="F26" s="40">
        <f t="shared" si="1"/>
        <v>-9874</v>
      </c>
      <c r="G26" s="40">
        <f t="shared" si="2"/>
        <v>-1.1532800002896693E-2</v>
      </c>
      <c r="I26" s="40">
        <f t="shared" si="3"/>
        <v>-1.1532800002896693E-2</v>
      </c>
      <c r="O26" s="40">
        <f t="shared" ca="1" si="4"/>
        <v>7.3314030709612388E-3</v>
      </c>
      <c r="P26" s="40">
        <f t="shared" ca="1" si="5"/>
        <v>-5.6487402567470119E-2</v>
      </c>
      <c r="Q26" s="41">
        <f t="shared" si="6"/>
        <v>13973.911</v>
      </c>
      <c r="R26" s="40">
        <f t="shared" si="7"/>
        <v>-1.1532800002896693E-2</v>
      </c>
    </row>
    <row r="27" spans="1:19" s="40" customFormat="1" ht="12.75" customHeight="1">
      <c r="A27" s="39" t="s">
        <v>139</v>
      </c>
      <c r="B27" s="50" t="s">
        <v>72</v>
      </c>
      <c r="C27" s="38">
        <v>29367.384999999998</v>
      </c>
      <c r="D27" s="38" t="s">
        <v>115</v>
      </c>
      <c r="E27" s="40">
        <f t="shared" si="0"/>
        <v>-9645.0058897073541</v>
      </c>
      <c r="F27" s="40">
        <f t="shared" si="1"/>
        <v>-9645</v>
      </c>
      <c r="G27" s="40">
        <f t="shared" si="2"/>
        <v>-9.6440000015718397E-3</v>
      </c>
      <c r="I27" s="40">
        <f t="shared" si="3"/>
        <v>-9.6440000015718397E-3</v>
      </c>
      <c r="O27" s="40">
        <f t="shared" ca="1" si="4"/>
        <v>7.1089696810217196E-3</v>
      </c>
      <c r="P27" s="40">
        <f t="shared" ca="1" si="5"/>
        <v>-5.55617153295438E-2</v>
      </c>
      <c r="Q27" s="41">
        <f t="shared" si="6"/>
        <v>14348.884999999998</v>
      </c>
      <c r="R27" s="40">
        <f t="shared" si="7"/>
        <v>-9.6440000015718397E-3</v>
      </c>
    </row>
    <row r="28" spans="1:19" s="40" customFormat="1" ht="12.75" customHeight="1">
      <c r="A28" s="39" t="s">
        <v>139</v>
      </c>
      <c r="B28" s="50" t="s">
        <v>72</v>
      </c>
      <c r="C28" s="38">
        <v>29562.227999999999</v>
      </c>
      <c r="D28" s="38" t="s">
        <v>115</v>
      </c>
      <c r="E28" s="40">
        <f t="shared" si="0"/>
        <v>-9526.012914850613</v>
      </c>
      <c r="F28" s="40">
        <f t="shared" si="1"/>
        <v>-9526</v>
      </c>
      <c r="G28" s="40">
        <f t="shared" si="2"/>
        <v>-2.1147200000996236E-2</v>
      </c>
      <c r="I28" s="40">
        <f t="shared" si="3"/>
        <v>-2.1147200000996236E-2</v>
      </c>
      <c r="O28" s="40">
        <f t="shared" ca="1" si="4"/>
        <v>6.9933820242409211E-3</v>
      </c>
      <c r="P28" s="40">
        <f t="shared" ca="1" si="5"/>
        <v>-5.5080681350010034E-2</v>
      </c>
      <c r="Q28" s="41">
        <f t="shared" si="6"/>
        <v>14543.727999999999</v>
      </c>
      <c r="R28" s="40">
        <f t="shared" si="7"/>
        <v>-2.1147200000996236E-2</v>
      </c>
    </row>
    <row r="29" spans="1:19" s="40" customFormat="1" ht="12.75" customHeight="1">
      <c r="A29" s="39" t="s">
        <v>159</v>
      </c>
      <c r="B29" s="50" t="s">
        <v>72</v>
      </c>
      <c r="C29" s="38">
        <v>30880.348999999998</v>
      </c>
      <c r="D29" s="38" t="s">
        <v>115</v>
      </c>
      <c r="E29" s="40">
        <f t="shared" si="0"/>
        <v>-8721.020490123321</v>
      </c>
      <c r="F29" s="40">
        <f t="shared" si="1"/>
        <v>-8721</v>
      </c>
      <c r="G29" s="40">
        <f t="shared" si="2"/>
        <v>-3.3551200001966208E-2</v>
      </c>
      <c r="I29" s="40">
        <f t="shared" si="3"/>
        <v>-3.3551200001966208E-2</v>
      </c>
      <c r="O29" s="40">
        <f t="shared" ca="1" si="4"/>
        <v>6.2114655224884633E-3</v>
      </c>
      <c r="P29" s="40">
        <f t="shared" ca="1" si="5"/>
        <v>-5.1826627959046349E-2</v>
      </c>
      <c r="Q29" s="41">
        <f t="shared" si="6"/>
        <v>15861.848999999998</v>
      </c>
      <c r="R29" s="40">
        <f t="shared" si="7"/>
        <v>-3.3551200001966208E-2</v>
      </c>
    </row>
    <row r="30" spans="1:19" s="40" customFormat="1" ht="12.75" customHeight="1">
      <c r="A30" s="39" t="s">
        <v>166</v>
      </c>
      <c r="B30" s="50" t="s">
        <v>72</v>
      </c>
      <c r="C30" s="38">
        <v>38240.633999999998</v>
      </c>
      <c r="D30" s="38" t="s">
        <v>115</v>
      </c>
      <c r="E30" s="40">
        <f t="shared" si="0"/>
        <v>-4226.0054885916561</v>
      </c>
      <c r="F30" s="40">
        <f t="shared" si="1"/>
        <v>-4226</v>
      </c>
      <c r="G30" s="40">
        <f t="shared" si="2"/>
        <v>-8.987200002593454E-3</v>
      </c>
      <c r="I30" s="40">
        <f t="shared" si="3"/>
        <v>-8.987200002593454E-3</v>
      </c>
      <c r="O30" s="40">
        <f t="shared" ca="1" si="4"/>
        <v>1.8453603356843643E-3</v>
      </c>
      <c r="P30" s="40">
        <f t="shared" ca="1" si="5"/>
        <v>-3.3656478900186998E-2</v>
      </c>
      <c r="Q30" s="41">
        <f t="shared" si="6"/>
        <v>23222.133999999998</v>
      </c>
      <c r="R30" s="40">
        <f t="shared" si="7"/>
        <v>-8.987200002593454E-3</v>
      </c>
    </row>
    <row r="31" spans="1:19" s="40" customFormat="1" ht="12.75" customHeight="1">
      <c r="A31" s="39" t="s">
        <v>171</v>
      </c>
      <c r="B31" s="50" t="s">
        <v>72</v>
      </c>
      <c r="C31" s="38">
        <v>40146.609799999998</v>
      </c>
      <c r="D31" s="38" t="s">
        <v>115</v>
      </c>
      <c r="E31" s="40">
        <f t="shared" si="0"/>
        <v>-3062.0030330405025</v>
      </c>
      <c r="F31" s="40">
        <f t="shared" si="1"/>
        <v>-3062</v>
      </c>
      <c r="G31" s="40">
        <f t="shared" si="2"/>
        <v>-4.9664000034681521E-3</v>
      </c>
      <c r="I31" s="40">
        <f t="shared" si="3"/>
        <v>-4.9664000034681521E-3</v>
      </c>
      <c r="O31" s="40">
        <f t="shared" ca="1" si="4"/>
        <v>7.1473821389571703E-4</v>
      </c>
      <c r="P31" s="40">
        <f t="shared" ca="1" si="5"/>
        <v>-2.8951238965923977E-2</v>
      </c>
      <c r="Q31" s="41">
        <f t="shared" si="6"/>
        <v>25128.109799999998</v>
      </c>
      <c r="R31" s="40">
        <f t="shared" si="7"/>
        <v>-4.9664000034681521E-3</v>
      </c>
    </row>
    <row r="32" spans="1:19" s="40" customFormat="1" ht="12.75" customHeight="1">
      <c r="A32" s="39" t="s">
        <v>176</v>
      </c>
      <c r="B32" s="50" t="s">
        <v>72</v>
      </c>
      <c r="C32" s="38">
        <v>40393.857600000003</v>
      </c>
      <c r="D32" s="38" t="s">
        <v>115</v>
      </c>
      <c r="E32" s="40">
        <f t="shared" si="0"/>
        <v>-2911.0058134904821</v>
      </c>
      <c r="F32" s="40">
        <f t="shared" si="1"/>
        <v>-2911</v>
      </c>
      <c r="G32" s="40">
        <f t="shared" si="2"/>
        <v>-9.5192000007955357E-3</v>
      </c>
      <c r="I32" s="40">
        <f t="shared" si="3"/>
        <v>-9.5192000007955357E-3</v>
      </c>
      <c r="O32" s="40">
        <f t="shared" ca="1" si="4"/>
        <v>5.6806816201419993E-4</v>
      </c>
      <c r="P32" s="40">
        <f t="shared" ca="1" si="5"/>
        <v>-2.8340851311221472E-2</v>
      </c>
      <c r="Q32" s="41">
        <f t="shared" si="6"/>
        <v>25375.357600000003</v>
      </c>
      <c r="R32" s="40">
        <f t="shared" si="7"/>
        <v>-9.5192000007955357E-3</v>
      </c>
    </row>
    <row r="33" spans="1:33" s="40" customFormat="1" ht="12.75" customHeight="1">
      <c r="A33" s="39" t="s">
        <v>180</v>
      </c>
      <c r="B33" s="50" t="s">
        <v>72</v>
      </c>
      <c r="C33" s="38">
        <v>40441.347999999998</v>
      </c>
      <c r="D33" s="38" t="s">
        <v>115</v>
      </c>
      <c r="E33" s="40">
        <f t="shared" si="0"/>
        <v>-2882.0028522697253</v>
      </c>
      <c r="F33" s="40">
        <f t="shared" si="1"/>
        <v>-2882</v>
      </c>
      <c r="G33" s="40">
        <f t="shared" si="2"/>
        <v>-4.670400005124975E-3</v>
      </c>
      <c r="I33" s="40">
        <f t="shared" si="3"/>
        <v>-4.670400005124975E-3</v>
      </c>
      <c r="O33" s="40">
        <f t="shared" ca="1" si="4"/>
        <v>5.398997414541736E-4</v>
      </c>
      <c r="P33" s="40">
        <f t="shared" ca="1" si="5"/>
        <v>-2.8223624543099797E-2</v>
      </c>
      <c r="Q33" s="41">
        <f t="shared" si="6"/>
        <v>25422.847999999998</v>
      </c>
      <c r="R33" s="40">
        <f t="shared" si="7"/>
        <v>-4.670400005124975E-3</v>
      </c>
    </row>
    <row r="34" spans="1:33" s="40" customFormat="1" ht="12.75" customHeight="1">
      <c r="A34" s="39" t="s">
        <v>180</v>
      </c>
      <c r="B34" s="50" t="s">
        <v>72</v>
      </c>
      <c r="C34" s="38">
        <v>40446.260199999997</v>
      </c>
      <c r="D34" s="38" t="s">
        <v>115</v>
      </c>
      <c r="E34" s="40">
        <f t="shared" si="0"/>
        <v>-2879.0029123637955</v>
      </c>
      <c r="F34" s="40">
        <f t="shared" si="1"/>
        <v>-2879</v>
      </c>
      <c r="G34" s="40">
        <f t="shared" si="2"/>
        <v>-4.7688000049674883E-3</v>
      </c>
      <c r="I34" s="40">
        <f t="shared" si="3"/>
        <v>-4.7688000049674883E-3</v>
      </c>
      <c r="O34" s="40">
        <f t="shared" ca="1" si="4"/>
        <v>5.3698576691348131E-4</v>
      </c>
      <c r="P34" s="40">
        <f t="shared" ca="1" si="5"/>
        <v>-2.8211497636052726E-2</v>
      </c>
      <c r="Q34" s="41">
        <f t="shared" si="6"/>
        <v>25427.760199999997</v>
      </c>
      <c r="R34" s="40">
        <f t="shared" si="7"/>
        <v>-4.7688000049674883E-3</v>
      </c>
    </row>
    <row r="35" spans="1:33" s="40" customFormat="1" ht="12.75" customHeight="1">
      <c r="A35" s="39" t="s">
        <v>180</v>
      </c>
      <c r="B35" s="50" t="s">
        <v>72</v>
      </c>
      <c r="C35" s="38">
        <v>40449.531900000002</v>
      </c>
      <c r="D35" s="38" t="s">
        <v>115</v>
      </c>
      <c r="E35" s="40">
        <f t="shared" si="0"/>
        <v>-2877.00484563397</v>
      </c>
      <c r="F35" s="40">
        <f t="shared" si="1"/>
        <v>-2877</v>
      </c>
      <c r="G35" s="40">
        <f t="shared" si="2"/>
        <v>-7.9343999968841672E-3</v>
      </c>
      <c r="I35" s="40">
        <f t="shared" si="3"/>
        <v>-7.9343999968841672E-3</v>
      </c>
      <c r="O35" s="40">
        <f t="shared" ca="1" si="4"/>
        <v>5.3504311721968602E-4</v>
      </c>
      <c r="P35" s="40">
        <f t="shared" ca="1" si="5"/>
        <v>-2.8203413031354679E-2</v>
      </c>
      <c r="Q35" s="41">
        <f t="shared" si="6"/>
        <v>25431.031900000002</v>
      </c>
      <c r="R35" s="40">
        <f t="shared" si="7"/>
        <v>-7.9343999968841672E-3</v>
      </c>
    </row>
    <row r="36" spans="1:33" s="40" customFormat="1" ht="12.75" customHeight="1">
      <c r="A36" s="39" t="s">
        <v>180</v>
      </c>
      <c r="B36" s="50" t="s">
        <v>72</v>
      </c>
      <c r="C36" s="38">
        <v>40454.446499999998</v>
      </c>
      <c r="D36" s="38" t="s">
        <v>115</v>
      </c>
      <c r="E36" s="40">
        <f t="shared" si="0"/>
        <v>-2874.0034400190366</v>
      </c>
      <c r="F36" s="40">
        <f t="shared" si="1"/>
        <v>-2874</v>
      </c>
      <c r="G36" s="40">
        <f t="shared" si="2"/>
        <v>-5.6327999991481192E-3</v>
      </c>
      <c r="I36" s="40">
        <f t="shared" si="3"/>
        <v>-5.6327999991481192E-3</v>
      </c>
      <c r="O36" s="40">
        <f t="shared" ca="1" si="4"/>
        <v>5.3212914267899373E-4</v>
      </c>
      <c r="P36" s="40">
        <f t="shared" ca="1" si="5"/>
        <v>-2.8191286124307612E-2</v>
      </c>
      <c r="Q36" s="41">
        <f t="shared" si="6"/>
        <v>25435.946499999998</v>
      </c>
      <c r="R36" s="40">
        <f t="shared" si="7"/>
        <v>-5.6327999991481192E-3</v>
      </c>
    </row>
    <row r="37" spans="1:33" s="40" customFormat="1" ht="12.75" customHeight="1">
      <c r="A37" s="39" t="s">
        <v>180</v>
      </c>
      <c r="B37" s="50" t="s">
        <v>72</v>
      </c>
      <c r="C37" s="38">
        <v>40459.358999999997</v>
      </c>
      <c r="D37" s="38" t="s">
        <v>115</v>
      </c>
      <c r="E37" s="40">
        <f t="shared" si="0"/>
        <v>-2871.003316899481</v>
      </c>
      <c r="F37" s="40">
        <f t="shared" si="1"/>
        <v>-2871</v>
      </c>
      <c r="G37" s="40">
        <f t="shared" si="2"/>
        <v>-5.43120000656927E-3</v>
      </c>
      <c r="I37" s="40">
        <f t="shared" si="3"/>
        <v>-5.43120000656927E-3</v>
      </c>
      <c r="O37" s="40">
        <f t="shared" ca="1" si="4"/>
        <v>5.2921516813830144E-4</v>
      </c>
      <c r="P37" s="40">
        <f t="shared" ca="1" si="5"/>
        <v>-2.8179159217260545E-2</v>
      </c>
      <c r="Q37" s="41">
        <f t="shared" si="6"/>
        <v>25440.858999999997</v>
      </c>
      <c r="R37" s="40">
        <f t="shared" si="7"/>
        <v>-5.43120000656927E-3</v>
      </c>
    </row>
    <row r="38" spans="1:33" s="40" customFormat="1" ht="12.75" customHeight="1">
      <c r="A38" s="39" t="s">
        <v>180</v>
      </c>
      <c r="B38" s="50" t="s">
        <v>72</v>
      </c>
      <c r="C38" s="38">
        <v>40477.371800000001</v>
      </c>
      <c r="D38" s="38" t="s">
        <v>115</v>
      </c>
      <c r="E38" s="40">
        <f t="shared" si="0"/>
        <v>-2860.0026822474792</v>
      </c>
      <c r="F38" s="40">
        <f t="shared" si="1"/>
        <v>-2860</v>
      </c>
      <c r="G38" s="40">
        <f t="shared" si="2"/>
        <v>-4.3920000025536865E-3</v>
      </c>
      <c r="I38" s="40">
        <f t="shared" si="3"/>
        <v>-4.3920000025536865E-3</v>
      </c>
      <c r="O38" s="40">
        <f t="shared" ca="1" si="4"/>
        <v>5.1853059482242928E-4</v>
      </c>
      <c r="P38" s="40">
        <f t="shared" ca="1" si="5"/>
        <v>-2.8134693891421286E-2</v>
      </c>
      <c r="Q38" s="41">
        <f t="shared" si="6"/>
        <v>25458.871800000001</v>
      </c>
      <c r="R38" s="40">
        <f t="shared" si="7"/>
        <v>-4.3920000025536865E-3</v>
      </c>
    </row>
    <row r="39" spans="1:33" s="40" customFormat="1" ht="12.75" customHeight="1">
      <c r="A39" s="39" t="s">
        <v>180</v>
      </c>
      <c r="B39" s="50" t="s">
        <v>72</v>
      </c>
      <c r="C39" s="38">
        <v>40490.468000000001</v>
      </c>
      <c r="D39" s="38" t="s">
        <v>115</v>
      </c>
      <c r="E39" s="40">
        <f t="shared" si="0"/>
        <v>-2852.0046746345865</v>
      </c>
      <c r="F39" s="40">
        <f t="shared" si="1"/>
        <v>-2852</v>
      </c>
      <c r="G39" s="40">
        <f t="shared" si="2"/>
        <v>-7.6543999966816045E-3</v>
      </c>
      <c r="I39" s="40">
        <f t="shared" si="3"/>
        <v>-7.6543999966816045E-3</v>
      </c>
      <c r="O39" s="40">
        <f t="shared" ca="1" si="4"/>
        <v>5.1075999604724941E-4</v>
      </c>
      <c r="P39" s="40">
        <f t="shared" ca="1" si="5"/>
        <v>-2.8102355472629102E-2</v>
      </c>
      <c r="Q39" s="41">
        <f t="shared" si="6"/>
        <v>25471.968000000001</v>
      </c>
      <c r="R39" s="40">
        <f t="shared" si="7"/>
        <v>-7.6543999966816045E-3</v>
      </c>
    </row>
    <row r="40" spans="1:33" s="40" customFormat="1" ht="12.75" customHeight="1">
      <c r="A40" s="39" t="s">
        <v>180</v>
      </c>
      <c r="B40" s="50" t="s">
        <v>72</v>
      </c>
      <c r="C40" s="38">
        <v>41163.458500000001</v>
      </c>
      <c r="D40" s="38" t="s">
        <v>115</v>
      </c>
      <c r="E40" s="40">
        <f t="shared" si="0"/>
        <v>-2441.0012429212366</v>
      </c>
      <c r="F40" s="40">
        <f t="shared" si="1"/>
        <v>-2441</v>
      </c>
      <c r="G40" s="40">
        <f t="shared" si="2"/>
        <v>-2.0351999992271885E-3</v>
      </c>
      <c r="I40" s="40">
        <f t="shared" si="3"/>
        <v>-2.0351999992271885E-3</v>
      </c>
      <c r="O40" s="40">
        <f t="shared" ca="1" si="4"/>
        <v>1.1154548397239233E-4</v>
      </c>
      <c r="P40" s="40">
        <f t="shared" ca="1" si="5"/>
        <v>-2.6440969207180559E-2</v>
      </c>
      <c r="Q40" s="41">
        <f t="shared" si="6"/>
        <v>26144.958500000001</v>
      </c>
      <c r="R40" s="40">
        <f t="shared" si="7"/>
        <v>-2.0351999992271885E-3</v>
      </c>
    </row>
    <row r="41" spans="1:33" s="40" customFormat="1" ht="12.75" customHeight="1">
      <c r="A41" s="39" t="s">
        <v>205</v>
      </c>
      <c r="B41" s="50" t="s">
        <v>72</v>
      </c>
      <c r="C41" s="38">
        <v>41204.393199999999</v>
      </c>
      <c r="D41" s="38" t="s">
        <v>115</v>
      </c>
      <c r="E41" s="40">
        <f t="shared" si="0"/>
        <v>-2416.0019269187733</v>
      </c>
      <c r="F41" s="40">
        <f t="shared" si="1"/>
        <v>-2416</v>
      </c>
      <c r="G41" s="40">
        <f t="shared" si="2"/>
        <v>-3.1552000000374392E-3</v>
      </c>
      <c r="I41" s="40">
        <f t="shared" si="3"/>
        <v>-3.1552000000374392E-3</v>
      </c>
      <c r="O41" s="40">
        <f t="shared" ca="1" si="4"/>
        <v>8.7262362799955719E-5</v>
      </c>
      <c r="P41" s="40">
        <f t="shared" ca="1" si="5"/>
        <v>-2.6339911648454978E-2</v>
      </c>
      <c r="Q41" s="41">
        <f t="shared" si="6"/>
        <v>26185.893199999999</v>
      </c>
      <c r="R41" s="40">
        <f t="shared" si="7"/>
        <v>-3.1552000000374392E-3</v>
      </c>
    </row>
    <row r="42" spans="1:33" s="40" customFormat="1" ht="12.75" customHeight="1">
      <c r="A42" s="39" t="s">
        <v>205</v>
      </c>
      <c r="B42" s="50" t="s">
        <v>65</v>
      </c>
      <c r="C42" s="38">
        <v>41205.194100000001</v>
      </c>
      <c r="D42" s="38" t="s">
        <v>115</v>
      </c>
      <c r="E42" s="40">
        <f t="shared" si="0"/>
        <v>-2415.5128076095707</v>
      </c>
      <c r="F42" s="40">
        <f t="shared" si="1"/>
        <v>-2415.5</v>
      </c>
      <c r="G42" s="40">
        <f t="shared" si="2"/>
        <v>-2.0971600002667401E-2</v>
      </c>
      <c r="I42" s="40">
        <f t="shared" si="3"/>
        <v>-2.0971600002667401E-2</v>
      </c>
      <c r="O42" s="40">
        <f t="shared" ca="1" si="4"/>
        <v>8.6776700376507004E-5</v>
      </c>
      <c r="P42" s="40">
        <f t="shared" ca="1" si="5"/>
        <v>-2.6337890497280469E-2</v>
      </c>
      <c r="Q42" s="41">
        <f t="shared" si="6"/>
        <v>26186.694100000001</v>
      </c>
      <c r="S42" s="40">
        <f>G42</f>
        <v>-2.0971600002667401E-2</v>
      </c>
    </row>
    <row r="43" spans="1:33" s="40" customFormat="1" ht="12.75" customHeight="1">
      <c r="A43" s="39" t="s">
        <v>35</v>
      </c>
      <c r="B43" s="50" t="s">
        <v>65</v>
      </c>
      <c r="C43" s="38">
        <v>41218.290999999997</v>
      </c>
      <c r="D43" s="38"/>
      <c r="E43" s="40">
        <f t="shared" si="0"/>
        <v>-2407.5143724982199</v>
      </c>
      <c r="F43" s="40">
        <f t="shared" si="1"/>
        <v>-2407.5</v>
      </c>
      <c r="G43" s="40">
        <f t="shared" si="2"/>
        <v>-2.3534000007202849E-2</v>
      </c>
      <c r="J43" s="40">
        <f>+G43</f>
        <v>-2.3534000007202849E-2</v>
      </c>
      <c r="O43" s="40">
        <f t="shared" ca="1" si="4"/>
        <v>7.9006101601327133E-5</v>
      </c>
      <c r="P43" s="40">
        <f t="shared" ca="1" si="5"/>
        <v>-2.6305552078488281E-2</v>
      </c>
      <c r="Q43" s="41">
        <f t="shared" si="6"/>
        <v>26199.790999999997</v>
      </c>
      <c r="S43" s="40">
        <f>G43</f>
        <v>-2.3534000007202849E-2</v>
      </c>
      <c r="AA43" s="40" t="s">
        <v>34</v>
      </c>
      <c r="AG43" s="40" t="s">
        <v>36</v>
      </c>
    </row>
    <row r="44" spans="1:33" s="40" customFormat="1" ht="12.75" customHeight="1">
      <c r="A44" s="39" t="s">
        <v>213</v>
      </c>
      <c r="B44" s="50" t="s">
        <v>72</v>
      </c>
      <c r="C44" s="38">
        <v>41829.892699999997</v>
      </c>
      <c r="D44" s="38" t="s">
        <v>115</v>
      </c>
      <c r="E44" s="40">
        <f t="shared" si="0"/>
        <v>-2034.0018228534352</v>
      </c>
      <c r="F44" s="40">
        <f t="shared" si="1"/>
        <v>-2034</v>
      </c>
      <c r="G44" s="40">
        <f t="shared" si="2"/>
        <v>-2.9848000049241818E-3</v>
      </c>
      <c r="I44" s="40">
        <f>+G44</f>
        <v>-2.9848000049241818E-3</v>
      </c>
      <c r="O44" s="40">
        <f t="shared" ca="1" si="4"/>
        <v>-2.8378372871487546E-4</v>
      </c>
      <c r="P44" s="40">
        <f t="shared" ca="1" si="5"/>
        <v>-2.4795752151128114E-2</v>
      </c>
      <c r="Q44" s="41">
        <f t="shared" si="6"/>
        <v>26811.392699999997</v>
      </c>
      <c r="R44" s="40">
        <f>G44</f>
        <v>-2.9848000049241818E-3</v>
      </c>
    </row>
    <row r="45" spans="1:33" s="40" customFormat="1" ht="12.75" customHeight="1">
      <c r="A45" s="39" t="s">
        <v>213</v>
      </c>
      <c r="B45" s="50" t="s">
        <v>65</v>
      </c>
      <c r="C45" s="38">
        <v>41879.816700000003</v>
      </c>
      <c r="D45" s="38" t="s">
        <v>115</v>
      </c>
      <c r="E45" s="40">
        <f t="shared" si="0"/>
        <v>-2003.5126327016278</v>
      </c>
      <c r="F45" s="40">
        <f t="shared" si="1"/>
        <v>-2003.5</v>
      </c>
      <c r="G45" s="40">
        <f t="shared" si="2"/>
        <v>-2.0685199997387826E-2</v>
      </c>
      <c r="I45" s="40">
        <f>+G45</f>
        <v>-2.0685199997387826E-2</v>
      </c>
      <c r="O45" s="40">
        <f t="shared" ca="1" si="4"/>
        <v>-3.1340913654524815E-4</v>
      </c>
      <c r="P45" s="40">
        <f t="shared" ca="1" si="5"/>
        <v>-2.4672461929482904E-2</v>
      </c>
      <c r="Q45" s="41">
        <f t="shared" si="6"/>
        <v>26861.316700000003</v>
      </c>
      <c r="S45" s="40">
        <f>G45</f>
        <v>-2.0685199997387826E-2</v>
      </c>
    </row>
    <row r="46" spans="1:33" s="40" customFormat="1" ht="12.75" customHeight="1">
      <c r="A46" s="39" t="s">
        <v>35</v>
      </c>
      <c r="B46" s="50"/>
      <c r="C46" s="38">
        <v>41888.841</v>
      </c>
      <c r="D46" s="38"/>
      <c r="E46" s="40">
        <f t="shared" si="0"/>
        <v>-1998.0013836293012</v>
      </c>
      <c r="F46" s="40">
        <f t="shared" si="1"/>
        <v>-1998</v>
      </c>
      <c r="G46" s="40">
        <f t="shared" si="2"/>
        <v>-2.265600000100676E-3</v>
      </c>
      <c r="J46" s="40">
        <f>+G46</f>
        <v>-2.265600000100676E-3</v>
      </c>
      <c r="O46" s="40">
        <f t="shared" ca="1" si="4"/>
        <v>-3.1875142320318423E-4</v>
      </c>
      <c r="P46" s="40">
        <f t="shared" ca="1" si="5"/>
        <v>-2.4650229266563274E-2</v>
      </c>
      <c r="Q46" s="41">
        <f t="shared" si="6"/>
        <v>26870.341</v>
      </c>
      <c r="R46" s="40">
        <f>G46</f>
        <v>-2.265600000100676E-3</v>
      </c>
      <c r="AA46" s="40" t="s">
        <v>34</v>
      </c>
      <c r="AG46" s="40" t="s">
        <v>36</v>
      </c>
    </row>
    <row r="47" spans="1:33" s="40" customFormat="1" ht="12.75" customHeight="1">
      <c r="A47" s="39" t="s">
        <v>35</v>
      </c>
      <c r="B47" s="50" t="s">
        <v>65</v>
      </c>
      <c r="C47" s="38">
        <v>41892.9162</v>
      </c>
      <c r="D47" s="38"/>
      <c r="E47" s="40">
        <f t="shared" si="0"/>
        <v>-1995.5126097388554</v>
      </c>
      <c r="F47" s="40">
        <f t="shared" si="1"/>
        <v>-1995.5</v>
      </c>
      <c r="G47" s="40">
        <f t="shared" si="2"/>
        <v>-2.064760000212118E-2</v>
      </c>
      <c r="J47" s="40">
        <f>+G47</f>
        <v>-2.064760000212118E-2</v>
      </c>
      <c r="O47" s="40">
        <f t="shared" ca="1" si="4"/>
        <v>-3.2117973532042781E-4</v>
      </c>
      <c r="P47" s="40">
        <f t="shared" ca="1" si="5"/>
        <v>-2.4640123510690719E-2</v>
      </c>
      <c r="Q47" s="41">
        <f t="shared" si="6"/>
        <v>26874.4162</v>
      </c>
      <c r="S47" s="40">
        <f>G47</f>
        <v>-2.064760000212118E-2</v>
      </c>
      <c r="AA47" s="40" t="s">
        <v>34</v>
      </c>
      <c r="AG47" s="40" t="s">
        <v>36</v>
      </c>
    </row>
    <row r="48" spans="1:33" s="47" customFormat="1" ht="12.75" customHeight="1">
      <c r="A48" s="44" t="s">
        <v>213</v>
      </c>
      <c r="B48" s="49" t="s">
        <v>65</v>
      </c>
      <c r="C48" s="48">
        <v>41897.828600000001</v>
      </c>
      <c r="D48" s="48" t="s">
        <v>115</v>
      </c>
      <c r="E48" s="40">
        <f t="shared" si="0"/>
        <v>-1992.5125476905071</v>
      </c>
      <c r="F48" s="40">
        <f t="shared" si="1"/>
        <v>-1992.5</v>
      </c>
      <c r="G48" s="40">
        <f t="shared" si="2"/>
        <v>-2.0545999999740161E-2</v>
      </c>
      <c r="H48" s="40"/>
      <c r="I48" s="40">
        <f>+G48</f>
        <v>-2.0545999999740161E-2</v>
      </c>
      <c r="J48" s="40"/>
      <c r="K48" s="40"/>
      <c r="L48" s="40"/>
      <c r="M48" s="40"/>
      <c r="N48" s="40"/>
      <c r="O48" s="40">
        <f t="shared" ca="1" si="4"/>
        <v>-3.2409370986112031E-4</v>
      </c>
      <c r="P48" s="40">
        <f t="shared" ca="1" si="5"/>
        <v>-2.4627996603643648E-2</v>
      </c>
      <c r="Q48" s="41">
        <f t="shared" si="6"/>
        <v>26879.328600000001</v>
      </c>
      <c r="S48" s="40">
        <f>G48</f>
        <v>-2.0545999999740161E-2</v>
      </c>
    </row>
    <row r="49" spans="1:33" s="47" customFormat="1" ht="12.75" customHeight="1">
      <c r="A49" s="44" t="s">
        <v>213</v>
      </c>
      <c r="B49" s="49" t="s">
        <v>72</v>
      </c>
      <c r="C49" s="48">
        <v>41906.8531</v>
      </c>
      <c r="D49" s="48" t="s">
        <v>115</v>
      </c>
      <c r="E49" s="40">
        <f t="shared" si="0"/>
        <v>-1987.0011764757619</v>
      </c>
      <c r="F49" s="40">
        <f t="shared" si="1"/>
        <v>-1987</v>
      </c>
      <c r="G49" s="40">
        <f t="shared" si="2"/>
        <v>-1.9264000002294779E-3</v>
      </c>
      <c r="H49" s="40"/>
      <c r="I49" s="40">
        <f>+G49</f>
        <v>-1.9264000002294779E-3</v>
      </c>
      <c r="J49" s="40"/>
      <c r="K49" s="40"/>
      <c r="L49" s="40"/>
      <c r="M49" s="40"/>
      <c r="N49" s="40"/>
      <c r="O49" s="40">
        <f t="shared" ca="1" si="4"/>
        <v>-3.2943599651905618E-4</v>
      </c>
      <c r="P49" s="40">
        <f t="shared" ca="1" si="5"/>
        <v>-2.4605763940724022E-2</v>
      </c>
      <c r="Q49" s="41">
        <f t="shared" si="6"/>
        <v>26888.3531</v>
      </c>
      <c r="R49" s="40">
        <f>G49</f>
        <v>-1.9264000002294779E-3</v>
      </c>
    </row>
    <row r="50" spans="1:33" s="47" customFormat="1" ht="12.75" customHeight="1">
      <c r="A50" s="44" t="s">
        <v>226</v>
      </c>
      <c r="B50" s="49" t="s">
        <v>65</v>
      </c>
      <c r="C50" s="48">
        <v>41909.286699999997</v>
      </c>
      <c r="D50" s="48" t="s">
        <v>115</v>
      </c>
      <c r="E50" s="40">
        <f t="shared" si="0"/>
        <v>-1985.5149475447201</v>
      </c>
      <c r="F50" s="40">
        <f t="shared" si="1"/>
        <v>-1985.5</v>
      </c>
      <c r="G50" s="40">
        <f t="shared" si="2"/>
        <v>-2.4475600002915598E-2</v>
      </c>
      <c r="H50" s="40"/>
      <c r="I50" s="40">
        <f>+G50</f>
        <v>-2.4475600002915598E-2</v>
      </c>
      <c r="J50" s="40"/>
      <c r="K50" s="40"/>
      <c r="L50" s="40"/>
      <c r="M50" s="40"/>
      <c r="N50" s="40"/>
      <c r="O50" s="40">
        <f t="shared" ca="1" si="4"/>
        <v>-3.3089298378940254E-4</v>
      </c>
      <c r="P50" s="40">
        <f t="shared" ca="1" si="5"/>
        <v>-2.4599700487200483E-2</v>
      </c>
      <c r="Q50" s="41">
        <f t="shared" si="6"/>
        <v>26890.786699999997</v>
      </c>
      <c r="S50" s="40">
        <f>G50</f>
        <v>-2.4475600002915598E-2</v>
      </c>
    </row>
    <row r="51" spans="1:33" s="47" customFormat="1" ht="12.75" customHeight="1">
      <c r="A51" s="44" t="s">
        <v>213</v>
      </c>
      <c r="B51" s="49" t="s">
        <v>72</v>
      </c>
      <c r="C51" s="48">
        <v>41929.777800000003</v>
      </c>
      <c r="D51" s="48" t="s">
        <v>115</v>
      </c>
      <c r="E51" s="40">
        <f t="shared" si="0"/>
        <v>-1973.0007851314556</v>
      </c>
      <c r="F51" s="40">
        <f t="shared" si="1"/>
        <v>-1973</v>
      </c>
      <c r="G51" s="40">
        <f t="shared" si="2"/>
        <v>-1.2855999957537279E-3</v>
      </c>
      <c r="H51" s="40"/>
      <c r="I51" s="40">
        <f>+G51</f>
        <v>-1.2855999957537279E-3</v>
      </c>
      <c r="J51" s="40"/>
      <c r="K51" s="40"/>
      <c r="L51" s="40"/>
      <c r="M51" s="40"/>
      <c r="N51" s="40"/>
      <c r="O51" s="40">
        <f t="shared" ca="1" si="4"/>
        <v>-3.4303454437562084E-4</v>
      </c>
      <c r="P51" s="40">
        <f t="shared" ca="1" si="5"/>
        <v>-2.4549171707837696E-2</v>
      </c>
      <c r="Q51" s="41">
        <f t="shared" si="6"/>
        <v>26911.277800000003</v>
      </c>
      <c r="R51" s="40">
        <f>G51</f>
        <v>-1.2855999957537279E-3</v>
      </c>
    </row>
    <row r="52" spans="1:33" s="40" customFormat="1" ht="12.75" customHeight="1">
      <c r="A52" s="39" t="s">
        <v>35</v>
      </c>
      <c r="B52" s="50"/>
      <c r="C52" s="38">
        <v>42288.375099999997</v>
      </c>
      <c r="D52" s="38"/>
      <c r="E52" s="40">
        <f t="shared" si="0"/>
        <v>-1754.0010802275388</v>
      </c>
      <c r="F52" s="40">
        <f t="shared" si="1"/>
        <v>-1754</v>
      </c>
      <c r="G52" s="40">
        <f t="shared" si="2"/>
        <v>-1.7688000007183291E-3</v>
      </c>
      <c r="J52" s="40">
        <f>+G52</f>
        <v>-1.7688000007183291E-3</v>
      </c>
      <c r="O52" s="40">
        <f t="shared" ca="1" si="4"/>
        <v>-5.5575468584616533E-4</v>
      </c>
      <c r="P52" s="40">
        <f t="shared" ca="1" si="5"/>
        <v>-2.3663907493401613E-2</v>
      </c>
      <c r="Q52" s="41">
        <f t="shared" si="6"/>
        <v>27269.875099999997</v>
      </c>
      <c r="R52" s="40">
        <f>G52</f>
        <v>-1.7688000007183291E-3</v>
      </c>
      <c r="AA52" s="40" t="s">
        <v>34</v>
      </c>
      <c r="AG52" s="40" t="s">
        <v>36</v>
      </c>
    </row>
    <row r="53" spans="1:33" s="40" customFormat="1" ht="12.75" customHeight="1">
      <c r="A53" s="39" t="s">
        <v>35</v>
      </c>
      <c r="B53" s="50" t="s">
        <v>65</v>
      </c>
      <c r="C53" s="38">
        <v>42289.172200000001</v>
      </c>
      <c r="D53" s="38"/>
      <c r="E53" s="40">
        <f t="shared" ref="E53:E84" si="8">+(C53-C$7)/C$8</f>
        <v>-1753.5142816242596</v>
      </c>
      <c r="F53" s="40">
        <f t="shared" ref="F53:F84" si="9">ROUND(2*E53,0)/2</f>
        <v>-1753.5</v>
      </c>
      <c r="G53" s="40">
        <f t="shared" ref="G53:G84" si="10">+C53-(C$7+F53*C$8)</f>
        <v>-2.3385200001939666E-2</v>
      </c>
      <c r="J53" s="40">
        <f>+G53</f>
        <v>-2.3385200001939666E-2</v>
      </c>
      <c r="O53" s="40">
        <f t="shared" ref="O53:O84" ca="1" si="11">+C$11+C$12*F53</f>
        <v>-5.5624034826961405E-4</v>
      </c>
      <c r="P53" s="40">
        <f t="shared" ref="P53:P84" ca="1" si="12">+D$11+D$12*$F53</f>
        <v>-2.3661886342227101E-2</v>
      </c>
      <c r="Q53" s="41">
        <f t="shared" ref="Q53:Q84" si="13">+C53-15018.5</f>
        <v>27270.672200000001</v>
      </c>
      <c r="S53" s="40">
        <f>G53</f>
        <v>-2.3385200001939666E-2</v>
      </c>
      <c r="AA53" s="40" t="s">
        <v>34</v>
      </c>
      <c r="AG53" s="40" t="s">
        <v>36</v>
      </c>
    </row>
    <row r="54" spans="1:33" s="40" customFormat="1" ht="12.75" customHeight="1">
      <c r="A54" s="39" t="s">
        <v>35</v>
      </c>
      <c r="B54" s="50"/>
      <c r="C54" s="38">
        <v>42645.334699999999</v>
      </c>
      <c r="D54" s="38"/>
      <c r="E54" s="40">
        <f t="shared" si="8"/>
        <v>-1536.0015385058866</v>
      </c>
      <c r="F54" s="40">
        <f t="shared" si="9"/>
        <v>-1536</v>
      </c>
      <c r="G54" s="40">
        <f t="shared" si="10"/>
        <v>-2.5192000030074269E-3</v>
      </c>
      <c r="J54" s="40">
        <f>+G54</f>
        <v>-2.5192000030074269E-3</v>
      </c>
      <c r="O54" s="40">
        <f t="shared" ca="1" si="11"/>
        <v>-7.6750350246981239E-4</v>
      </c>
      <c r="P54" s="40">
        <f t="shared" ca="1" si="12"/>
        <v>-2.2782685581314549E-2</v>
      </c>
      <c r="Q54" s="41">
        <f t="shared" si="13"/>
        <v>27626.834699999999</v>
      </c>
      <c r="R54" s="40">
        <f>G54</f>
        <v>-2.5192000030074269E-3</v>
      </c>
      <c r="AA54" s="40" t="s">
        <v>34</v>
      </c>
      <c r="AG54" s="40" t="s">
        <v>36</v>
      </c>
    </row>
    <row r="55" spans="1:33" s="40" customFormat="1" ht="12.75" customHeight="1">
      <c r="A55" s="39" t="s">
        <v>35</v>
      </c>
      <c r="B55" s="50" t="s">
        <v>65</v>
      </c>
      <c r="C55" s="38">
        <v>42649.4058</v>
      </c>
      <c r="D55" s="38"/>
      <c r="E55" s="40">
        <f t="shared" si="8"/>
        <v>-1533.5152685349901</v>
      </c>
      <c r="F55" s="40">
        <f t="shared" si="9"/>
        <v>-1533.5</v>
      </c>
      <c r="G55" s="40">
        <f t="shared" si="10"/>
        <v>-2.5001200003316626E-2</v>
      </c>
      <c r="J55" s="40">
        <f>+G55</f>
        <v>-2.5001200003316626E-2</v>
      </c>
      <c r="O55" s="40">
        <f t="shared" ca="1" si="11"/>
        <v>-7.6993181458705597E-4</v>
      </c>
      <c r="P55" s="40">
        <f t="shared" ca="1" si="12"/>
        <v>-2.2772579825441994E-2</v>
      </c>
      <c r="Q55" s="41">
        <f t="shared" si="13"/>
        <v>27630.9058</v>
      </c>
      <c r="S55" s="40">
        <f>G55</f>
        <v>-2.5001200003316626E-2</v>
      </c>
      <c r="AA55" s="40" t="s">
        <v>34</v>
      </c>
      <c r="AG55" s="40" t="s">
        <v>36</v>
      </c>
    </row>
    <row r="56" spans="1:33" s="40" customFormat="1" ht="12.75" customHeight="1">
      <c r="A56" s="39" t="s">
        <v>38</v>
      </c>
      <c r="B56" s="50"/>
      <c r="C56" s="38">
        <v>42956.447999999997</v>
      </c>
      <c r="D56" s="38"/>
      <c r="E56" s="40">
        <f t="shared" si="8"/>
        <v>-1346.000886265381</v>
      </c>
      <c r="F56" s="40">
        <f t="shared" si="9"/>
        <v>-1346</v>
      </c>
      <c r="G56" s="40">
        <f t="shared" si="10"/>
        <v>-1.4512000052491203E-3</v>
      </c>
      <c r="J56" s="40">
        <f>+G56</f>
        <v>-1.4512000052491203E-3</v>
      </c>
      <c r="O56" s="40">
        <f t="shared" ca="1" si="11"/>
        <v>-9.5205522338033034E-4</v>
      </c>
      <c r="P56" s="40">
        <f t="shared" ca="1" si="12"/>
        <v>-2.2014648135000141E-2</v>
      </c>
      <c r="Q56" s="41">
        <f t="shared" si="13"/>
        <v>27937.947999999997</v>
      </c>
      <c r="R56" s="40">
        <f>G56</f>
        <v>-1.4512000052491203E-3</v>
      </c>
      <c r="AA56" s="40" t="s">
        <v>37</v>
      </c>
      <c r="AG56" s="40" t="s">
        <v>36</v>
      </c>
    </row>
    <row r="57" spans="1:33" s="47" customFormat="1" ht="12.75" customHeight="1">
      <c r="A57" s="44" t="s">
        <v>226</v>
      </c>
      <c r="B57" s="49" t="s">
        <v>72</v>
      </c>
      <c r="C57" s="48">
        <v>44515.285600000003</v>
      </c>
      <c r="D57" s="48" t="s">
        <v>115</v>
      </c>
      <c r="E57" s="40">
        <f t="shared" si="8"/>
        <v>-393.99992476027001</v>
      </c>
      <c r="F57" s="40">
        <f t="shared" si="9"/>
        <v>-394</v>
      </c>
      <c r="G57" s="40">
        <f t="shared" si="10"/>
        <v>1.2319999950705096E-4</v>
      </c>
      <c r="H57" s="40"/>
      <c r="I57" s="40">
        <f>+G57</f>
        <v>1.2319999950705096E-4</v>
      </c>
      <c r="J57" s="40"/>
      <c r="K57" s="40"/>
      <c r="L57" s="40"/>
      <c r="M57" s="40"/>
      <c r="N57" s="40"/>
      <c r="O57" s="40">
        <f t="shared" ca="1" si="11"/>
        <v>-1.8767564776267156E-3</v>
      </c>
      <c r="P57" s="40">
        <f t="shared" ca="1" si="12"/>
        <v>-1.8166376298730039E-2</v>
      </c>
      <c r="Q57" s="41">
        <f t="shared" si="13"/>
        <v>29496.785600000003</v>
      </c>
      <c r="R57" s="40">
        <f>G57</f>
        <v>1.2319999950705096E-4</v>
      </c>
    </row>
    <row r="58" spans="1:33" s="47" customFormat="1" ht="12.75" customHeight="1">
      <c r="A58" s="44" t="s">
        <v>226</v>
      </c>
      <c r="B58" s="49" t="s">
        <v>65</v>
      </c>
      <c r="C58" s="48">
        <v>44812.463000000003</v>
      </c>
      <c r="D58" s="48" t="s">
        <v>115</v>
      </c>
      <c r="E58" s="40">
        <f t="shared" si="8"/>
        <v>-212.51009507077038</v>
      </c>
      <c r="F58" s="40">
        <f t="shared" si="9"/>
        <v>-212.5</v>
      </c>
      <c r="G58" s="40">
        <f t="shared" si="10"/>
        <v>-1.6530000000784639E-2</v>
      </c>
      <c r="H58" s="40"/>
      <c r="I58" s="40">
        <f>+G58</f>
        <v>-1.6530000000784639E-2</v>
      </c>
      <c r="J58" s="40"/>
      <c r="K58" s="40"/>
      <c r="L58" s="40"/>
      <c r="M58" s="40"/>
      <c r="N58" s="40"/>
      <c r="O58" s="40">
        <f t="shared" ca="1" si="11"/>
        <v>-2.0530519373386054E-3</v>
      </c>
      <c r="P58" s="40">
        <f t="shared" ca="1" si="12"/>
        <v>-1.7432698422382327E-2</v>
      </c>
      <c r="Q58" s="41">
        <f t="shared" si="13"/>
        <v>29793.963000000003</v>
      </c>
      <c r="S58" s="40">
        <f>G58</f>
        <v>-1.6530000000784639E-2</v>
      </c>
    </row>
    <row r="59" spans="1:33" s="47" customFormat="1" ht="12.75" customHeight="1">
      <c r="A59" s="44" t="s">
        <v>226</v>
      </c>
      <c r="B59" s="49" t="s">
        <v>72</v>
      </c>
      <c r="C59" s="48">
        <v>44836.222999999998</v>
      </c>
      <c r="D59" s="48" t="s">
        <v>115</v>
      </c>
      <c r="E59" s="40">
        <f t="shared" si="8"/>
        <v>-197.9995759215297</v>
      </c>
      <c r="F59" s="40">
        <f t="shared" si="9"/>
        <v>-198</v>
      </c>
      <c r="G59" s="40">
        <f t="shared" si="10"/>
        <v>6.9439999788301066E-4</v>
      </c>
      <c r="H59" s="40"/>
      <c r="I59" s="40">
        <f>+G59</f>
        <v>6.9439999788301066E-4</v>
      </c>
      <c r="J59" s="40"/>
      <c r="K59" s="40"/>
      <c r="L59" s="40"/>
      <c r="M59" s="40"/>
      <c r="N59" s="40"/>
      <c r="O59" s="40">
        <f t="shared" ca="1" si="11"/>
        <v>-2.0671361476186185E-3</v>
      </c>
      <c r="P59" s="40">
        <f t="shared" ca="1" si="12"/>
        <v>-1.7374085038321489E-2</v>
      </c>
      <c r="Q59" s="41">
        <f t="shared" si="13"/>
        <v>29817.722999999998</v>
      </c>
      <c r="R59" s="40">
        <f>G59</f>
        <v>6.9439999788301066E-4</v>
      </c>
    </row>
    <row r="60" spans="1:33" s="40" customFormat="1" ht="12.75" customHeight="1">
      <c r="A60" s="39" t="s">
        <v>35</v>
      </c>
      <c r="B60" s="50" t="s">
        <v>65</v>
      </c>
      <c r="C60" s="38">
        <v>44899.244599999998</v>
      </c>
      <c r="D60" s="38"/>
      <c r="E60" s="40">
        <f t="shared" si="8"/>
        <v>-159.51152315991405</v>
      </c>
      <c r="F60" s="40">
        <f t="shared" si="9"/>
        <v>-159.5</v>
      </c>
      <c r="G60" s="40">
        <f t="shared" si="10"/>
        <v>-1.8868400002247654E-2</v>
      </c>
      <c r="J60" s="40">
        <f>+G60</f>
        <v>-1.8868400002247654E-2</v>
      </c>
      <c r="O60" s="40">
        <f t="shared" ca="1" si="11"/>
        <v>-2.1045321542241709E-3</v>
      </c>
      <c r="P60" s="40">
        <f t="shared" ca="1" si="12"/>
        <v>-1.7218456397884094E-2</v>
      </c>
      <c r="Q60" s="41">
        <f t="shared" si="13"/>
        <v>29880.744599999998</v>
      </c>
      <c r="T60" s="42">
        <v>-1.8517500000598375E-2</v>
      </c>
      <c r="AA60" s="40" t="s">
        <v>34</v>
      </c>
      <c r="AG60" s="40" t="s">
        <v>36</v>
      </c>
    </row>
    <row r="61" spans="1:33" s="40" customFormat="1" ht="12.75" customHeight="1">
      <c r="A61" s="39" t="s">
        <v>40</v>
      </c>
      <c r="B61" s="50"/>
      <c r="C61" s="38">
        <v>45160.432000000001</v>
      </c>
      <c r="D61" s="38"/>
      <c r="E61" s="40">
        <f t="shared" si="8"/>
        <v>-1.2214241710606099E-3</v>
      </c>
      <c r="F61" s="40">
        <f t="shared" si="9"/>
        <v>0</v>
      </c>
      <c r="G61" s="40">
        <f t="shared" si="10"/>
        <v>-2.0000000004074536E-3</v>
      </c>
      <c r="J61" s="40">
        <f>+G61</f>
        <v>-2.0000000004074536E-3</v>
      </c>
      <c r="O61" s="40">
        <f t="shared" ca="1" si="11"/>
        <v>-2.2594584673043161E-3</v>
      </c>
      <c r="P61" s="40">
        <f t="shared" ca="1" si="12"/>
        <v>-1.6573709173214893E-2</v>
      </c>
      <c r="Q61" s="41">
        <f t="shared" si="13"/>
        <v>30141.932000000001</v>
      </c>
      <c r="R61" s="40">
        <f>G61</f>
        <v>-2.0000000004074536E-3</v>
      </c>
      <c r="AA61" s="40" t="s">
        <v>34</v>
      </c>
      <c r="AB61" s="40" t="s">
        <v>39</v>
      </c>
      <c r="AG61" s="40" t="s">
        <v>36</v>
      </c>
    </row>
    <row r="62" spans="1:33" s="40" customFormat="1" ht="12.75" customHeight="1">
      <c r="A62" s="39" t="s">
        <v>16</v>
      </c>
      <c r="B62" s="50"/>
      <c r="C62" s="38">
        <v>45160.434000000001</v>
      </c>
      <c r="D62" s="38" t="s">
        <v>18</v>
      </c>
      <c r="E62" s="40">
        <f t="shared" si="8"/>
        <v>0</v>
      </c>
      <c r="F62" s="40">
        <f t="shared" si="9"/>
        <v>0</v>
      </c>
      <c r="G62" s="40">
        <f t="shared" si="10"/>
        <v>0</v>
      </c>
      <c r="H62" s="40">
        <f>+G62</f>
        <v>0</v>
      </c>
      <c r="O62" s="40">
        <f t="shared" ca="1" si="11"/>
        <v>-2.2594584673043161E-3</v>
      </c>
      <c r="P62" s="40">
        <f t="shared" ca="1" si="12"/>
        <v>-1.6573709173214893E-2</v>
      </c>
      <c r="Q62" s="41">
        <f t="shared" si="13"/>
        <v>30141.934000000001</v>
      </c>
      <c r="R62" s="40">
        <f>G62</f>
        <v>0</v>
      </c>
    </row>
    <row r="63" spans="1:33" s="47" customFormat="1" ht="12.75" customHeight="1">
      <c r="A63" s="44" t="s">
        <v>226</v>
      </c>
      <c r="B63" s="49" t="s">
        <v>72</v>
      </c>
      <c r="C63" s="48">
        <v>45178.446900000003</v>
      </c>
      <c r="D63" s="48" t="s">
        <v>115</v>
      </c>
      <c r="E63" s="40">
        <f t="shared" si="8"/>
        <v>11.000695723208633</v>
      </c>
      <c r="F63" s="40">
        <f t="shared" si="9"/>
        <v>11</v>
      </c>
      <c r="G63" s="40">
        <f t="shared" si="10"/>
        <v>1.1392000014893711E-3</v>
      </c>
      <c r="H63" s="40"/>
      <c r="I63" s="40">
        <f>+G63</f>
        <v>1.1392000014893711E-3</v>
      </c>
      <c r="J63" s="40"/>
      <c r="K63" s="40"/>
      <c r="L63" s="40"/>
      <c r="M63" s="40"/>
      <c r="N63" s="40"/>
      <c r="O63" s="40">
        <f t="shared" ca="1" si="11"/>
        <v>-2.2701430406201883E-3</v>
      </c>
      <c r="P63" s="40">
        <f t="shared" ca="1" si="12"/>
        <v>-1.6529243847375637E-2</v>
      </c>
      <c r="Q63" s="41">
        <f t="shared" si="13"/>
        <v>30159.946900000003</v>
      </c>
      <c r="R63" s="40">
        <f>G63</f>
        <v>1.1392000014893711E-3</v>
      </c>
    </row>
    <row r="64" spans="1:33" s="47" customFormat="1" ht="12.75" customHeight="1">
      <c r="A64" s="44" t="s">
        <v>226</v>
      </c>
      <c r="B64" s="49" t="s">
        <v>72</v>
      </c>
      <c r="C64" s="48">
        <v>45283.2431</v>
      </c>
      <c r="D64" s="48" t="s">
        <v>115</v>
      </c>
      <c r="E64" s="40">
        <f t="shared" si="8"/>
        <v>75.001001567819202</v>
      </c>
      <c r="F64" s="40">
        <f t="shared" si="9"/>
        <v>75</v>
      </c>
      <c r="G64" s="40">
        <f t="shared" si="10"/>
        <v>1.6399999949499033E-3</v>
      </c>
      <c r="H64" s="40"/>
      <c r="I64" s="40">
        <f>+G64</f>
        <v>1.6399999949499033E-3</v>
      </c>
      <c r="J64" s="40"/>
      <c r="K64" s="40"/>
      <c r="L64" s="40"/>
      <c r="M64" s="40"/>
      <c r="N64" s="40"/>
      <c r="O64" s="40">
        <f t="shared" ca="1" si="11"/>
        <v>-2.3323078308216259E-3</v>
      </c>
      <c r="P64" s="40">
        <f t="shared" ca="1" si="12"/>
        <v>-1.6270536497038152E-2</v>
      </c>
      <c r="Q64" s="41">
        <f t="shared" si="13"/>
        <v>30264.7431</v>
      </c>
      <c r="R64" s="40">
        <f>G64</f>
        <v>1.6399999949499033E-3</v>
      </c>
    </row>
    <row r="65" spans="1:33" s="40" customFormat="1" ht="12.75" customHeight="1">
      <c r="A65" s="39" t="s">
        <v>35</v>
      </c>
      <c r="B65" s="50" t="s">
        <v>65</v>
      </c>
      <c r="C65" s="38">
        <v>45626.263099999996</v>
      </c>
      <c r="D65" s="38"/>
      <c r="E65" s="40">
        <f t="shared" si="8"/>
        <v>284.48746110374447</v>
      </c>
      <c r="F65" s="40">
        <f t="shared" si="9"/>
        <v>284.5</v>
      </c>
      <c r="G65" s="40">
        <f t="shared" si="10"/>
        <v>-2.0531600006506778E-2</v>
      </c>
      <c r="J65" s="40">
        <f t="shared" ref="J65:J70" si="14">+G65</f>
        <v>-2.0531600006506778E-2</v>
      </c>
      <c r="O65" s="40">
        <f t="shared" ca="1" si="11"/>
        <v>-2.5358003862466444E-3</v>
      </c>
      <c r="P65" s="40">
        <f t="shared" ca="1" si="12"/>
        <v>-1.5423674154917789E-2</v>
      </c>
      <c r="Q65" s="41">
        <f t="shared" si="13"/>
        <v>30607.763099999996</v>
      </c>
      <c r="S65" s="40">
        <f>G65</f>
        <v>-2.0531600006506778E-2</v>
      </c>
      <c r="AA65" s="40" t="s">
        <v>34</v>
      </c>
      <c r="AG65" s="40" t="s">
        <v>36</v>
      </c>
    </row>
    <row r="66" spans="1:33" s="40" customFormat="1" ht="12.75" customHeight="1">
      <c r="A66" s="39" t="s">
        <v>41</v>
      </c>
      <c r="B66" s="50"/>
      <c r="C66" s="38">
        <v>45864.529000000002</v>
      </c>
      <c r="D66" s="38"/>
      <c r="E66" s="40">
        <f t="shared" si="8"/>
        <v>429.9993257738584</v>
      </c>
      <c r="F66" s="40">
        <f t="shared" si="9"/>
        <v>430</v>
      </c>
      <c r="G66" s="40">
        <f t="shared" si="10"/>
        <v>-1.1039999953936785E-3</v>
      </c>
      <c r="J66" s="40">
        <f t="shared" si="14"/>
        <v>-1.1039999953936785E-3</v>
      </c>
      <c r="O66" s="40">
        <f t="shared" ca="1" si="11"/>
        <v>-2.6771281514702252E-3</v>
      </c>
      <c r="P66" s="40">
        <f t="shared" ca="1" si="12"/>
        <v>-1.483551916313491E-2</v>
      </c>
      <c r="Q66" s="41">
        <f t="shared" si="13"/>
        <v>30846.029000000002</v>
      </c>
      <c r="R66" s="40">
        <f>G66</f>
        <v>-1.1039999953936785E-3</v>
      </c>
      <c r="AA66" s="40" t="s">
        <v>34</v>
      </c>
      <c r="AG66" s="40" t="s">
        <v>36</v>
      </c>
    </row>
    <row r="67" spans="1:33" s="40" customFormat="1" ht="12.75" customHeight="1">
      <c r="A67" s="39" t="s">
        <v>43</v>
      </c>
      <c r="B67" s="50"/>
      <c r="C67" s="38">
        <v>45869.445</v>
      </c>
      <c r="D67" s="38"/>
      <c r="E67" s="40">
        <f t="shared" si="8"/>
        <v>433.00158638571219</v>
      </c>
      <c r="F67" s="40">
        <f t="shared" si="9"/>
        <v>433</v>
      </c>
      <c r="G67" s="40">
        <f t="shared" si="10"/>
        <v>2.5975999960792251E-3</v>
      </c>
      <c r="J67" s="40">
        <f t="shared" si="14"/>
        <v>2.5975999960792251E-3</v>
      </c>
      <c r="O67" s="40">
        <f t="shared" ca="1" si="11"/>
        <v>-2.6800421260109179E-3</v>
      </c>
      <c r="P67" s="40">
        <f t="shared" ca="1" si="12"/>
        <v>-1.4823392256087841E-2</v>
      </c>
      <c r="Q67" s="41">
        <f t="shared" si="13"/>
        <v>30850.945</v>
      </c>
      <c r="R67" s="40">
        <f>G67</f>
        <v>2.5975999960792251E-3</v>
      </c>
      <c r="AA67" s="40" t="s">
        <v>34</v>
      </c>
      <c r="AC67" s="40">
        <v>8</v>
      </c>
      <c r="AE67" s="40" t="s">
        <v>42</v>
      </c>
      <c r="AG67" s="40" t="s">
        <v>44</v>
      </c>
    </row>
    <row r="68" spans="1:33" s="40" customFormat="1" ht="12.75" customHeight="1">
      <c r="A68" s="39" t="s">
        <v>45</v>
      </c>
      <c r="B68" s="50"/>
      <c r="C68" s="38">
        <v>46596.46</v>
      </c>
      <c r="D68" s="38"/>
      <c r="E68" s="40">
        <f t="shared" si="8"/>
        <v>876.99843315707244</v>
      </c>
      <c r="F68" s="40">
        <f t="shared" si="9"/>
        <v>877</v>
      </c>
      <c r="G68" s="40">
        <f t="shared" si="10"/>
        <v>-2.5655999997979961E-3</v>
      </c>
      <c r="J68" s="40">
        <f t="shared" si="14"/>
        <v>-2.5655999997979961E-3</v>
      </c>
      <c r="O68" s="40">
        <f t="shared" ca="1" si="11"/>
        <v>-3.1113103580333915E-3</v>
      </c>
      <c r="P68" s="40">
        <f t="shared" ca="1" si="12"/>
        <v>-1.3028610013121533E-2</v>
      </c>
      <c r="Q68" s="41">
        <f t="shared" si="13"/>
        <v>31577.96</v>
      </c>
      <c r="R68" s="40">
        <f>G68</f>
        <v>-2.5655999997979961E-3</v>
      </c>
      <c r="AA68" s="40" t="s">
        <v>34</v>
      </c>
      <c r="AG68" s="40" t="s">
        <v>36</v>
      </c>
    </row>
    <row r="69" spans="1:33" s="40" customFormat="1" ht="12.75" customHeight="1">
      <c r="A69" s="39" t="s">
        <v>46</v>
      </c>
      <c r="B69" s="50"/>
      <c r="C69" s="38">
        <v>46614.482000000004</v>
      </c>
      <c r="D69" s="38"/>
      <c r="E69" s="40">
        <f t="shared" si="8"/>
        <v>888.00468636026005</v>
      </c>
      <c r="F69" s="40">
        <f t="shared" si="9"/>
        <v>888</v>
      </c>
      <c r="G69" s="40">
        <f t="shared" si="10"/>
        <v>7.6736000046366826E-3</v>
      </c>
      <c r="J69" s="40">
        <f t="shared" si="14"/>
        <v>7.6736000046366826E-3</v>
      </c>
      <c r="O69" s="40">
        <f t="shared" ca="1" si="11"/>
        <v>-3.1219949313492637E-3</v>
      </c>
      <c r="P69" s="40">
        <f t="shared" ca="1" si="12"/>
        <v>-1.2984144687282278E-2</v>
      </c>
      <c r="Q69" s="41">
        <f t="shared" si="13"/>
        <v>31595.982000000004</v>
      </c>
      <c r="R69" s="40">
        <f>G69</f>
        <v>7.6736000046366826E-3</v>
      </c>
      <c r="AA69" s="40" t="s">
        <v>34</v>
      </c>
      <c r="AC69" s="40">
        <v>5</v>
      </c>
      <c r="AE69" s="40" t="s">
        <v>42</v>
      </c>
      <c r="AG69" s="40" t="s">
        <v>44</v>
      </c>
    </row>
    <row r="70" spans="1:33" s="40" customFormat="1" ht="12.75" customHeight="1">
      <c r="A70" s="39" t="s">
        <v>47</v>
      </c>
      <c r="B70" s="50" t="s">
        <v>65</v>
      </c>
      <c r="C70" s="38">
        <v>47368.508000000002</v>
      </c>
      <c r="D70" s="38"/>
      <c r="E70" s="40">
        <f t="shared" si="8"/>
        <v>1348.4974772705179</v>
      </c>
      <c r="F70" s="40">
        <f t="shared" si="9"/>
        <v>1348.5</v>
      </c>
      <c r="G70" s="40">
        <f t="shared" si="10"/>
        <v>-4.1307999999844469E-3</v>
      </c>
      <c r="J70" s="40">
        <f t="shared" si="14"/>
        <v>-4.1307999999844469E-3</v>
      </c>
      <c r="O70" s="40">
        <f t="shared" ca="1" si="11"/>
        <v>-3.5692900233455453E-3</v>
      </c>
      <c r="P70" s="40">
        <f t="shared" ca="1" si="12"/>
        <v>-1.1122664455557088E-2</v>
      </c>
      <c r="Q70" s="41">
        <f t="shared" si="13"/>
        <v>32350.008000000002</v>
      </c>
      <c r="S70" s="40">
        <f>G70</f>
        <v>-4.1307999999844469E-3</v>
      </c>
      <c r="AA70" s="40" t="s">
        <v>34</v>
      </c>
      <c r="AC70" s="40">
        <v>9</v>
      </c>
      <c r="AE70" s="40" t="s">
        <v>42</v>
      </c>
      <c r="AG70" s="40" t="s">
        <v>44</v>
      </c>
    </row>
    <row r="71" spans="1:33" s="47" customFormat="1" ht="12.75" customHeight="1">
      <c r="A71" s="44" t="s">
        <v>294</v>
      </c>
      <c r="B71" s="49" t="s">
        <v>65</v>
      </c>
      <c r="C71" s="48">
        <v>47373.414799999999</v>
      </c>
      <c r="D71" s="48" t="s">
        <v>115</v>
      </c>
      <c r="E71" s="40">
        <f t="shared" si="8"/>
        <v>1351.4941193311856</v>
      </c>
      <c r="F71" s="40">
        <f t="shared" si="9"/>
        <v>1351.5</v>
      </c>
      <c r="G71" s="40">
        <f t="shared" si="10"/>
        <v>-9.6292000016546808E-3</v>
      </c>
      <c r="H71" s="40"/>
      <c r="I71" s="40">
        <f>+G71</f>
        <v>-9.6292000016546808E-3</v>
      </c>
      <c r="J71" s="40"/>
      <c r="K71" s="40"/>
      <c r="L71" s="40"/>
      <c r="M71" s="40"/>
      <c r="N71" s="40"/>
      <c r="O71" s="40">
        <f t="shared" ca="1" si="11"/>
        <v>-3.572203997886238E-3</v>
      </c>
      <c r="P71" s="40">
        <f t="shared" ca="1" si="12"/>
        <v>-1.1110537548510019E-2</v>
      </c>
      <c r="Q71" s="41">
        <f t="shared" si="13"/>
        <v>32354.914799999999</v>
      </c>
      <c r="S71" s="40">
        <f>G71</f>
        <v>-9.6292000016546808E-3</v>
      </c>
    </row>
    <row r="72" spans="1:33" s="47" customFormat="1" ht="12.75" customHeight="1">
      <c r="A72" s="44" t="s">
        <v>294</v>
      </c>
      <c r="B72" s="49" t="s">
        <v>72</v>
      </c>
      <c r="C72" s="48">
        <v>47382.4283</v>
      </c>
      <c r="D72" s="48" t="s">
        <v>115</v>
      </c>
      <c r="E72" s="40">
        <f t="shared" si="8"/>
        <v>1356.9987727129921</v>
      </c>
      <c r="F72" s="40">
        <f t="shared" si="9"/>
        <v>1357</v>
      </c>
      <c r="G72" s="40">
        <f t="shared" si="10"/>
        <v>-2.0096000007470138E-3</v>
      </c>
      <c r="H72" s="40"/>
      <c r="I72" s="40">
        <f>+G72</f>
        <v>-2.0096000007470138E-3</v>
      </c>
      <c r="J72" s="40"/>
      <c r="K72" s="40"/>
      <c r="L72" s="40"/>
      <c r="M72" s="40"/>
      <c r="N72" s="40"/>
      <c r="O72" s="40">
        <f t="shared" ca="1" si="11"/>
        <v>-3.5775462845441738E-3</v>
      </c>
      <c r="P72" s="40">
        <f t="shared" ca="1" si="12"/>
        <v>-1.1088304885590389E-2</v>
      </c>
      <c r="Q72" s="41">
        <f t="shared" si="13"/>
        <v>32363.9283</v>
      </c>
      <c r="R72" s="40">
        <f t="shared" ref="R72:R77" si="15">G72</f>
        <v>-2.0096000007470138E-3</v>
      </c>
    </row>
    <row r="73" spans="1:33" s="47" customFormat="1" ht="12.75" customHeight="1">
      <c r="A73" s="44" t="s">
        <v>302</v>
      </c>
      <c r="B73" s="49" t="s">
        <v>72</v>
      </c>
      <c r="C73" s="48">
        <v>47387.337200000002</v>
      </c>
      <c r="D73" s="48" t="s">
        <v>115</v>
      </c>
      <c r="E73" s="40">
        <f t="shared" si="8"/>
        <v>1359.9966972690424</v>
      </c>
      <c r="F73" s="40">
        <f t="shared" si="9"/>
        <v>1360</v>
      </c>
      <c r="G73" s="40">
        <f t="shared" si="10"/>
        <v>-5.407999997260049E-3</v>
      </c>
      <c r="H73" s="40"/>
      <c r="I73" s="40">
        <f>+G73</f>
        <v>-5.407999997260049E-3</v>
      </c>
      <c r="J73" s="40"/>
      <c r="K73" s="40"/>
      <c r="L73" s="40"/>
      <c r="M73" s="40"/>
      <c r="N73" s="40"/>
      <c r="O73" s="40">
        <f t="shared" ca="1" si="11"/>
        <v>-3.5804602590848661E-3</v>
      </c>
      <c r="P73" s="40">
        <f t="shared" ca="1" si="12"/>
        <v>-1.1076177978543321E-2</v>
      </c>
      <c r="Q73" s="41">
        <f t="shared" si="13"/>
        <v>32368.837200000002</v>
      </c>
      <c r="R73" s="40">
        <f t="shared" si="15"/>
        <v>-5.407999997260049E-3</v>
      </c>
    </row>
    <row r="74" spans="1:33" s="40" customFormat="1" ht="12.75" customHeight="1">
      <c r="A74" s="37" t="s">
        <v>48</v>
      </c>
      <c r="B74" s="50" t="s">
        <v>72</v>
      </c>
      <c r="C74" s="38">
        <v>47387.337209999998</v>
      </c>
      <c r="D74" s="82">
        <v>1.1100000000000001E-3</v>
      </c>
      <c r="E74" s="40">
        <f t="shared" si="8"/>
        <v>1359.9967033761609</v>
      </c>
      <c r="F74" s="40">
        <f t="shared" si="9"/>
        <v>1360</v>
      </c>
      <c r="G74" s="40">
        <f t="shared" si="10"/>
        <v>-5.398000001150649E-3</v>
      </c>
      <c r="K74" s="40">
        <f>+G74</f>
        <v>-5.398000001150649E-3</v>
      </c>
      <c r="O74" s="40">
        <f t="shared" ca="1" si="11"/>
        <v>-3.5804602590848661E-3</v>
      </c>
      <c r="P74" s="40">
        <f t="shared" ca="1" si="12"/>
        <v>-1.1076177978543321E-2</v>
      </c>
      <c r="Q74" s="41">
        <f t="shared" si="13"/>
        <v>32368.837209999998</v>
      </c>
      <c r="R74" s="40">
        <f t="shared" si="15"/>
        <v>-5.398000001150649E-3</v>
      </c>
    </row>
    <row r="75" spans="1:33" s="40" customFormat="1" ht="12.75" customHeight="1">
      <c r="A75" s="37" t="s">
        <v>48</v>
      </c>
      <c r="B75" s="50" t="s">
        <v>72</v>
      </c>
      <c r="C75" s="38">
        <v>47657.51786</v>
      </c>
      <c r="D75" s="82">
        <v>9.3999999999999997E-4</v>
      </c>
      <c r="E75" s="40">
        <f t="shared" si="8"/>
        <v>1524.9992915739801</v>
      </c>
      <c r="F75" s="40">
        <f t="shared" si="9"/>
        <v>1525</v>
      </c>
      <c r="G75" s="40">
        <f t="shared" si="10"/>
        <v>-1.1599999997997656E-3</v>
      </c>
      <c r="K75" s="40">
        <f>+G75</f>
        <v>-1.1599999997997656E-3</v>
      </c>
      <c r="O75" s="40">
        <f t="shared" ca="1" si="11"/>
        <v>-3.7407288588229481E-3</v>
      </c>
      <c r="P75" s="40">
        <f t="shared" ca="1" si="12"/>
        <v>-1.040919809095449E-2</v>
      </c>
      <c r="Q75" s="41">
        <f t="shared" si="13"/>
        <v>32639.01786</v>
      </c>
      <c r="R75" s="40">
        <f t="shared" si="15"/>
        <v>-1.1599999997997656E-3</v>
      </c>
    </row>
    <row r="76" spans="1:33" s="47" customFormat="1" ht="12.75" customHeight="1">
      <c r="A76" s="44" t="s">
        <v>302</v>
      </c>
      <c r="B76" s="49" t="s">
        <v>72</v>
      </c>
      <c r="C76" s="48">
        <v>47657.517899999999</v>
      </c>
      <c r="D76" s="48" t="s">
        <v>115</v>
      </c>
      <c r="E76" s="40">
        <f t="shared" si="8"/>
        <v>1524.999316002463</v>
      </c>
      <c r="F76" s="40">
        <f t="shared" si="9"/>
        <v>1525</v>
      </c>
      <c r="G76" s="40">
        <f t="shared" si="10"/>
        <v>-1.1200000008102506E-3</v>
      </c>
      <c r="H76" s="40"/>
      <c r="I76" s="40">
        <f>+G76</f>
        <v>-1.1200000008102506E-3</v>
      </c>
      <c r="J76" s="40"/>
      <c r="K76" s="40"/>
      <c r="L76" s="40"/>
      <c r="M76" s="40"/>
      <c r="N76" s="40"/>
      <c r="O76" s="40">
        <f t="shared" ca="1" si="11"/>
        <v>-3.7407288588229481E-3</v>
      </c>
      <c r="P76" s="40">
        <f t="shared" ca="1" si="12"/>
        <v>-1.040919809095449E-2</v>
      </c>
      <c r="Q76" s="41">
        <f t="shared" si="13"/>
        <v>32639.017899999999</v>
      </c>
      <c r="R76" s="40">
        <f t="shared" si="15"/>
        <v>-1.1200000008102506E-3</v>
      </c>
    </row>
    <row r="77" spans="1:33" s="47" customFormat="1" ht="12.75" customHeight="1">
      <c r="A77" s="44" t="s">
        <v>310</v>
      </c>
      <c r="B77" s="49" t="s">
        <v>72</v>
      </c>
      <c r="C77" s="48">
        <v>47775.411999999997</v>
      </c>
      <c r="D77" s="48" t="s">
        <v>115</v>
      </c>
      <c r="E77" s="40">
        <f t="shared" si="8"/>
        <v>1596.9986676705116</v>
      </c>
      <c r="F77" s="40">
        <f t="shared" si="9"/>
        <v>1597</v>
      </c>
      <c r="G77" s="40">
        <f t="shared" si="10"/>
        <v>-2.1816000080434605E-3</v>
      </c>
      <c r="H77" s="40"/>
      <c r="I77" s="40">
        <f>+G77</f>
        <v>-2.1816000080434605E-3</v>
      </c>
      <c r="J77" s="40"/>
      <c r="K77" s="40"/>
      <c r="L77" s="40"/>
      <c r="M77" s="40"/>
      <c r="N77" s="40"/>
      <c r="O77" s="40">
        <f t="shared" ca="1" si="11"/>
        <v>-3.8106642477995652E-3</v>
      </c>
      <c r="P77" s="40">
        <f t="shared" ca="1" si="12"/>
        <v>-1.0118152321824819E-2</v>
      </c>
      <c r="Q77" s="41">
        <f t="shared" si="13"/>
        <v>32756.911999999997</v>
      </c>
      <c r="R77" s="40">
        <f t="shared" si="15"/>
        <v>-2.1816000080434605E-3</v>
      </c>
    </row>
    <row r="78" spans="1:33" s="47" customFormat="1" ht="12.75" customHeight="1">
      <c r="A78" s="44" t="s">
        <v>294</v>
      </c>
      <c r="B78" s="49" t="s">
        <v>65</v>
      </c>
      <c r="C78" s="48">
        <v>48475.405200000001</v>
      </c>
      <c r="D78" s="48" t="s">
        <v>115</v>
      </c>
      <c r="E78" s="40">
        <f t="shared" si="8"/>
        <v>2024.4929746124542</v>
      </c>
      <c r="F78" s="40">
        <f t="shared" si="9"/>
        <v>2024.5</v>
      </c>
      <c r="G78" s="40">
        <f t="shared" si="10"/>
        <v>-1.1503599998832215E-2</v>
      </c>
      <c r="H78" s="40"/>
      <c r="I78" s="40">
        <f>+G78</f>
        <v>-1.1503599998832215E-2</v>
      </c>
      <c r="J78" s="40"/>
      <c r="K78" s="40"/>
      <c r="L78" s="40"/>
      <c r="M78" s="40"/>
      <c r="N78" s="40"/>
      <c r="O78" s="40">
        <f t="shared" ca="1" si="11"/>
        <v>-4.2259056198482303E-3</v>
      </c>
      <c r="P78" s="40">
        <f t="shared" ca="1" si="12"/>
        <v>-8.3900680676173948E-3</v>
      </c>
      <c r="Q78" s="41">
        <f t="shared" si="13"/>
        <v>33456.905200000001</v>
      </c>
      <c r="S78" s="40">
        <f>G78</f>
        <v>-1.1503599998832215E-2</v>
      </c>
    </row>
    <row r="79" spans="1:33" s="47" customFormat="1" ht="12.75" customHeight="1">
      <c r="A79" s="44" t="s">
        <v>294</v>
      </c>
      <c r="B79" s="49" t="s">
        <v>72</v>
      </c>
      <c r="C79" s="48">
        <v>48479.508300000001</v>
      </c>
      <c r="D79" s="48" t="s">
        <v>115</v>
      </c>
      <c r="E79" s="40">
        <f t="shared" si="8"/>
        <v>2026.9987873700834</v>
      </c>
      <c r="F79" s="40">
        <f t="shared" si="9"/>
        <v>2027</v>
      </c>
      <c r="G79" s="40">
        <f t="shared" si="10"/>
        <v>-1.9855999998981133E-3</v>
      </c>
      <c r="H79" s="40"/>
      <c r="I79" s="40">
        <f>+G79</f>
        <v>-1.9855999998981133E-3</v>
      </c>
      <c r="J79" s="40"/>
      <c r="K79" s="40"/>
      <c r="L79" s="40"/>
      <c r="M79" s="40"/>
      <c r="N79" s="40"/>
      <c r="O79" s="40">
        <f t="shared" ca="1" si="11"/>
        <v>-4.2283339319654743E-3</v>
      </c>
      <c r="P79" s="40">
        <f t="shared" ca="1" si="12"/>
        <v>-8.379962311744836E-3</v>
      </c>
      <c r="Q79" s="41">
        <f t="shared" si="13"/>
        <v>33461.008300000001</v>
      </c>
      <c r="R79" s="40">
        <f>G79</f>
        <v>-1.9855999998981133E-3</v>
      </c>
    </row>
    <row r="80" spans="1:33" s="47" customFormat="1" ht="12.75" customHeight="1">
      <c r="A80" s="44" t="s">
        <v>294</v>
      </c>
      <c r="B80" s="49" t="s">
        <v>65</v>
      </c>
      <c r="C80" s="48">
        <v>48480.317499999997</v>
      </c>
      <c r="D80" s="48" t="s">
        <v>115</v>
      </c>
      <c r="E80" s="40">
        <f t="shared" si="8"/>
        <v>2027.4929755895914</v>
      </c>
      <c r="F80" s="40">
        <f t="shared" si="9"/>
        <v>2027.5</v>
      </c>
      <c r="G80" s="40">
        <f t="shared" si="10"/>
        <v>-1.150200000120094E-2</v>
      </c>
      <c r="H80" s="40"/>
      <c r="I80" s="40">
        <f>+G80</f>
        <v>-1.150200000120094E-2</v>
      </c>
      <c r="J80" s="40"/>
      <c r="K80" s="40"/>
      <c r="L80" s="40"/>
      <c r="M80" s="40"/>
      <c r="N80" s="40"/>
      <c r="O80" s="40">
        <f t="shared" ca="1" si="11"/>
        <v>-4.2288195943889235E-3</v>
      </c>
      <c r="P80" s="40">
        <f t="shared" ca="1" si="12"/>
        <v>-8.3779411605703243E-3</v>
      </c>
      <c r="Q80" s="41">
        <f t="shared" si="13"/>
        <v>33461.817499999997</v>
      </c>
      <c r="S80" s="40">
        <f>G80</f>
        <v>-1.150200000120094E-2</v>
      </c>
    </row>
    <row r="81" spans="1:33" s="40" customFormat="1" ht="12.75" customHeight="1">
      <c r="A81" s="39" t="s">
        <v>50</v>
      </c>
      <c r="B81" s="50" t="s">
        <v>65</v>
      </c>
      <c r="C81" s="38">
        <v>48484.419399999999</v>
      </c>
      <c r="D81" s="38">
        <v>1E-3</v>
      </c>
      <c r="E81" s="40">
        <f t="shared" si="8"/>
        <v>2029.9980554927188</v>
      </c>
      <c r="F81" s="40">
        <f t="shared" si="9"/>
        <v>2030</v>
      </c>
      <c r="G81" s="40">
        <f t="shared" si="10"/>
        <v>-3.1840000010561198E-3</v>
      </c>
      <c r="K81" s="40">
        <f>+G81</f>
        <v>-3.1840000010561198E-3</v>
      </c>
      <c r="O81" s="40">
        <f t="shared" ca="1" si="11"/>
        <v>-4.2312479065061675E-3</v>
      </c>
      <c r="P81" s="40">
        <f t="shared" ca="1" si="12"/>
        <v>-8.3678354046977672E-3</v>
      </c>
      <c r="Q81" s="41">
        <f t="shared" si="13"/>
        <v>33465.919399999999</v>
      </c>
      <c r="R81" s="40">
        <f>G81</f>
        <v>-3.1840000010561198E-3</v>
      </c>
      <c r="AA81" s="40" t="s">
        <v>34</v>
      </c>
      <c r="AB81" s="40" t="s">
        <v>44</v>
      </c>
      <c r="AC81" s="40">
        <v>24</v>
      </c>
      <c r="AE81" s="40" t="s">
        <v>49</v>
      </c>
      <c r="AG81" s="40" t="s">
        <v>44</v>
      </c>
    </row>
    <row r="82" spans="1:33" s="47" customFormat="1" ht="12.75" customHeight="1">
      <c r="A82" s="44" t="s">
        <v>294</v>
      </c>
      <c r="B82" s="49" t="s">
        <v>72</v>
      </c>
      <c r="C82" s="48">
        <v>48484.420599999998</v>
      </c>
      <c r="D82" s="48" t="s">
        <v>115</v>
      </c>
      <c r="E82" s="40">
        <f t="shared" si="8"/>
        <v>2029.9987883472204</v>
      </c>
      <c r="F82" s="40">
        <f t="shared" si="9"/>
        <v>2030</v>
      </c>
      <c r="G82" s="40">
        <f t="shared" si="10"/>
        <v>-1.9840000022668391E-3</v>
      </c>
      <c r="H82" s="40"/>
      <c r="I82" s="40">
        <f>+G82</f>
        <v>-1.9840000022668391E-3</v>
      </c>
      <c r="J82" s="40"/>
      <c r="K82" s="40"/>
      <c r="L82" s="40"/>
      <c r="M82" s="40"/>
      <c r="N82" s="40"/>
      <c r="O82" s="40">
        <f t="shared" ca="1" si="11"/>
        <v>-4.2312479065061675E-3</v>
      </c>
      <c r="P82" s="40">
        <f t="shared" ca="1" si="12"/>
        <v>-8.3678354046977672E-3</v>
      </c>
      <c r="Q82" s="41">
        <f t="shared" si="13"/>
        <v>33465.920599999998</v>
      </c>
      <c r="R82" s="40">
        <f>G82</f>
        <v>-1.9840000022668391E-3</v>
      </c>
    </row>
    <row r="83" spans="1:33" s="47" customFormat="1" ht="12.75" customHeight="1">
      <c r="A83" s="44" t="s">
        <v>330</v>
      </c>
      <c r="B83" s="49" t="s">
        <v>72</v>
      </c>
      <c r="C83" s="48">
        <v>48744.7719</v>
      </c>
      <c r="D83" s="48" t="s">
        <v>115</v>
      </c>
      <c r="E83" s="40">
        <f t="shared" si="8"/>
        <v>2188.9984737083555</v>
      </c>
      <c r="F83" s="40">
        <f t="shared" si="9"/>
        <v>2189</v>
      </c>
      <c r="G83" s="40">
        <f t="shared" si="10"/>
        <v>-2.4992000035126694E-3</v>
      </c>
      <c r="H83" s="40"/>
      <c r="I83" s="40">
        <f>+G83</f>
        <v>-2.4992000035126694E-3</v>
      </c>
      <c r="J83" s="40"/>
      <c r="K83" s="40"/>
      <c r="L83" s="40"/>
      <c r="M83" s="40"/>
      <c r="N83" s="40"/>
      <c r="O83" s="40">
        <f t="shared" ca="1" si="11"/>
        <v>-4.3856885571628632E-3</v>
      </c>
      <c r="P83" s="40">
        <f t="shared" ca="1" si="12"/>
        <v>-7.7251093312030762E-3</v>
      </c>
      <c r="Q83" s="41">
        <f t="shared" si="13"/>
        <v>33726.2719</v>
      </c>
      <c r="R83" s="40">
        <f>G83</f>
        <v>-2.4992000035126694E-3</v>
      </c>
    </row>
    <row r="84" spans="1:33" s="40" customFormat="1" ht="12.75" customHeight="1">
      <c r="A84" s="37" t="s">
        <v>51</v>
      </c>
      <c r="B84" s="50" t="s">
        <v>72</v>
      </c>
      <c r="C84" s="38">
        <v>48744.771939999999</v>
      </c>
      <c r="D84" s="38">
        <v>3.1E-4</v>
      </c>
      <c r="E84" s="40">
        <f t="shared" si="8"/>
        <v>2188.998498136838</v>
      </c>
      <c r="F84" s="40">
        <f t="shared" si="9"/>
        <v>2189</v>
      </c>
      <c r="G84" s="40">
        <f t="shared" si="10"/>
        <v>-2.4592000045231543E-3</v>
      </c>
      <c r="K84" s="40">
        <f>+G84</f>
        <v>-2.4592000045231543E-3</v>
      </c>
      <c r="O84" s="40">
        <f t="shared" ca="1" si="11"/>
        <v>-4.3856885571628632E-3</v>
      </c>
      <c r="P84" s="40">
        <f t="shared" ca="1" si="12"/>
        <v>-7.7251093312030762E-3</v>
      </c>
      <c r="Q84" s="41">
        <f t="shared" si="13"/>
        <v>33726.271939999999</v>
      </c>
      <c r="R84" s="40">
        <f>G84</f>
        <v>-2.4592000045231543E-3</v>
      </c>
    </row>
    <row r="85" spans="1:33" s="40" customFormat="1" ht="12.75" customHeight="1">
      <c r="A85" s="39" t="s">
        <v>53</v>
      </c>
      <c r="B85" s="50"/>
      <c r="C85" s="38">
        <v>48859.389499999997</v>
      </c>
      <c r="D85" s="38">
        <v>1.1999999999999999E-3</v>
      </c>
      <c r="E85" s="40">
        <f t="shared" ref="E85:E116" si="16">+(C85-C$7)/C$8</f>
        <v>2258.9968272285719</v>
      </c>
      <c r="F85" s="40">
        <f t="shared" ref="F85:F116" si="17">ROUND(2*E85,0)/2</f>
        <v>2259</v>
      </c>
      <c r="G85" s="40">
        <f t="shared" ref="G85:G116" si="18">+C85-(C$7+F85*C$8)</f>
        <v>-5.1952000067103654E-3</v>
      </c>
      <c r="K85" s="40">
        <f>+G85</f>
        <v>-5.1952000067103654E-3</v>
      </c>
      <c r="O85" s="40">
        <f t="shared" ref="O85:O116" ca="1" si="19">+C$11+C$12*F85</f>
        <v>-4.4536812964456858E-3</v>
      </c>
      <c r="P85" s="40">
        <f t="shared" ref="P85:P116" ca="1" si="20">+D$11+D$12*$F85</f>
        <v>-7.4421481667714499E-3</v>
      </c>
      <c r="Q85" s="41">
        <f t="shared" ref="Q85:Q116" si="21">+C85-15018.5</f>
        <v>33840.889499999997</v>
      </c>
      <c r="R85" s="40">
        <f>G85</f>
        <v>-5.1952000067103654E-3</v>
      </c>
      <c r="AA85" s="40" t="s">
        <v>34</v>
      </c>
      <c r="AB85" s="40" t="s">
        <v>44</v>
      </c>
      <c r="AC85" s="40">
        <v>26</v>
      </c>
      <c r="AE85" s="40" t="s">
        <v>52</v>
      </c>
      <c r="AG85" s="40" t="s">
        <v>44</v>
      </c>
    </row>
    <row r="86" spans="1:33" s="47" customFormat="1" ht="12.75" customHeight="1">
      <c r="A86" s="44" t="s">
        <v>330</v>
      </c>
      <c r="B86" s="49" t="s">
        <v>65</v>
      </c>
      <c r="C86" s="48">
        <v>49105.816099999996</v>
      </c>
      <c r="D86" s="48" t="s">
        <v>115</v>
      </c>
      <c r="E86" s="40">
        <f t="shared" si="16"/>
        <v>2409.492530014053</v>
      </c>
      <c r="F86" s="40">
        <f t="shared" si="17"/>
        <v>2409.5</v>
      </c>
      <c r="G86" s="40">
        <f t="shared" si="18"/>
        <v>-1.2231600005179644E-2</v>
      </c>
      <c r="H86" s="40"/>
      <c r="I86" s="40">
        <f>+G86</f>
        <v>-1.2231600005179644E-2</v>
      </c>
      <c r="J86" s="40"/>
      <c r="K86" s="40"/>
      <c r="L86" s="40"/>
      <c r="M86" s="40"/>
      <c r="N86" s="40"/>
      <c r="O86" s="40">
        <f t="shared" ca="1" si="19"/>
        <v>-4.5998656859037538E-3</v>
      </c>
      <c r="P86" s="40">
        <f t="shared" ca="1" si="20"/>
        <v>-6.8337816632434573E-3</v>
      </c>
      <c r="Q86" s="41">
        <f t="shared" si="21"/>
        <v>34087.316099999996</v>
      </c>
      <c r="S86" s="40">
        <f>G86</f>
        <v>-1.2231600005179644E-2</v>
      </c>
    </row>
    <row r="87" spans="1:33" s="40" customFormat="1" ht="12.75" customHeight="1">
      <c r="A87" s="37" t="s">
        <v>51</v>
      </c>
      <c r="B87" s="50" t="s">
        <v>65</v>
      </c>
      <c r="C87" s="38">
        <v>49105.816120000003</v>
      </c>
      <c r="D87" s="38">
        <v>2.5000000000000001E-4</v>
      </c>
      <c r="E87" s="40">
        <f t="shared" si="16"/>
        <v>2409.492542228299</v>
      </c>
      <c r="F87" s="40">
        <f t="shared" si="17"/>
        <v>2409.5</v>
      </c>
      <c r="G87" s="40">
        <f t="shared" si="18"/>
        <v>-1.2211599998408929E-2</v>
      </c>
      <c r="K87" s="40">
        <f>+G87</f>
        <v>-1.2211599998408929E-2</v>
      </c>
      <c r="O87" s="40">
        <f t="shared" ca="1" si="19"/>
        <v>-4.5998656859037538E-3</v>
      </c>
      <c r="P87" s="40">
        <f t="shared" ca="1" si="20"/>
        <v>-6.8337816632434573E-3</v>
      </c>
      <c r="Q87" s="41">
        <f t="shared" si="21"/>
        <v>34087.316120000003</v>
      </c>
      <c r="S87" s="40">
        <f>G87</f>
        <v>-1.2211599998408929E-2</v>
      </c>
    </row>
    <row r="88" spans="1:33" s="40" customFormat="1" ht="12.75" customHeight="1">
      <c r="A88" s="39" t="s">
        <v>54</v>
      </c>
      <c r="B88" s="50"/>
      <c r="C88" s="38">
        <v>49193.425199999998</v>
      </c>
      <c r="D88" s="38"/>
      <c r="E88" s="40">
        <f t="shared" si="16"/>
        <v>2462.9964661755871</v>
      </c>
      <c r="F88" s="40">
        <f t="shared" si="17"/>
        <v>2463</v>
      </c>
      <c r="G88" s="40">
        <f t="shared" si="18"/>
        <v>-5.7864000045810826E-3</v>
      </c>
      <c r="I88" s="40">
        <f t="shared" ref="I88:I93" si="22">+G88</f>
        <v>-5.7864000045810826E-3</v>
      </c>
      <c r="O88" s="40">
        <f t="shared" ca="1" si="19"/>
        <v>-4.6518315652127685E-3</v>
      </c>
      <c r="P88" s="40">
        <f t="shared" ca="1" si="20"/>
        <v>-6.617518487570714E-3</v>
      </c>
      <c r="Q88" s="41">
        <f t="shared" si="21"/>
        <v>34174.925199999998</v>
      </c>
      <c r="R88" s="40">
        <f>G88</f>
        <v>-5.7864000045810826E-3</v>
      </c>
      <c r="AA88" s="40" t="s">
        <v>34</v>
      </c>
      <c r="AB88" s="40" t="s">
        <v>44</v>
      </c>
      <c r="AG88" s="40" t="s">
        <v>36</v>
      </c>
    </row>
    <row r="89" spans="1:33" s="40" customFormat="1" ht="12.75" customHeight="1">
      <c r="A89" s="39" t="s">
        <v>54</v>
      </c>
      <c r="B89" s="50"/>
      <c r="C89" s="38">
        <v>49193.425199999998</v>
      </c>
      <c r="D89" s="38"/>
      <c r="E89" s="40">
        <f t="shared" si="16"/>
        <v>2462.9964661755871</v>
      </c>
      <c r="F89" s="40">
        <f t="shared" si="17"/>
        <v>2463</v>
      </c>
      <c r="G89" s="40">
        <f t="shared" si="18"/>
        <v>-5.7864000045810826E-3</v>
      </c>
      <c r="I89" s="40">
        <f t="shared" si="22"/>
        <v>-5.7864000045810826E-3</v>
      </c>
      <c r="O89" s="40">
        <f t="shared" ca="1" si="19"/>
        <v>-4.6518315652127685E-3</v>
      </c>
      <c r="P89" s="40">
        <f t="shared" ca="1" si="20"/>
        <v>-6.617518487570714E-3</v>
      </c>
      <c r="Q89" s="41">
        <f t="shared" si="21"/>
        <v>34174.925199999998</v>
      </c>
      <c r="R89" s="40">
        <f>G89</f>
        <v>-5.7864000045810826E-3</v>
      </c>
      <c r="AA89" s="40" t="s">
        <v>34</v>
      </c>
      <c r="AB89" s="40" t="s">
        <v>39</v>
      </c>
      <c r="AG89" s="40" t="s">
        <v>36</v>
      </c>
    </row>
    <row r="90" spans="1:33" s="40" customFormat="1" ht="12.75" customHeight="1">
      <c r="A90" s="39" t="s">
        <v>54</v>
      </c>
      <c r="B90" s="50" t="s">
        <v>65</v>
      </c>
      <c r="C90" s="38">
        <v>49202.426299999999</v>
      </c>
      <c r="D90" s="38"/>
      <c r="E90" s="40">
        <f t="shared" si="16"/>
        <v>2468.4935467275345</v>
      </c>
      <c r="F90" s="40">
        <f t="shared" si="17"/>
        <v>2468.5</v>
      </c>
      <c r="G90" s="40">
        <f t="shared" si="18"/>
        <v>-1.0566800003289245E-2</v>
      </c>
      <c r="I90" s="40">
        <f t="shared" si="22"/>
        <v>-1.0566800003289245E-2</v>
      </c>
      <c r="O90" s="40">
        <f t="shared" ca="1" si="19"/>
        <v>-4.6571738518707047E-3</v>
      </c>
      <c r="P90" s="40">
        <f t="shared" ca="1" si="20"/>
        <v>-6.5952858246510863E-3</v>
      </c>
      <c r="Q90" s="41">
        <f t="shared" si="21"/>
        <v>34183.926299999999</v>
      </c>
      <c r="S90" s="40">
        <f>G90</f>
        <v>-1.0566800003289245E-2</v>
      </c>
      <c r="AA90" s="40" t="s">
        <v>34</v>
      </c>
      <c r="AB90" s="40" t="s">
        <v>39</v>
      </c>
      <c r="AG90" s="40" t="s">
        <v>36</v>
      </c>
    </row>
    <row r="91" spans="1:33" s="40" customFormat="1" ht="12.75" customHeight="1">
      <c r="A91" s="39" t="s">
        <v>54</v>
      </c>
      <c r="B91" s="50" t="s">
        <v>65</v>
      </c>
      <c r="C91" s="38">
        <v>49202.427000000003</v>
      </c>
      <c r="D91" s="38"/>
      <c r="E91" s="40">
        <f t="shared" si="16"/>
        <v>2468.4939742259971</v>
      </c>
      <c r="F91" s="40">
        <f t="shared" si="17"/>
        <v>2468.5</v>
      </c>
      <c r="G91" s="40">
        <f t="shared" si="18"/>
        <v>-9.8667999991448596E-3</v>
      </c>
      <c r="I91" s="40">
        <f t="shared" si="22"/>
        <v>-9.8667999991448596E-3</v>
      </c>
      <c r="O91" s="40">
        <f t="shared" ca="1" si="19"/>
        <v>-4.6571738518707047E-3</v>
      </c>
      <c r="P91" s="40">
        <f t="shared" ca="1" si="20"/>
        <v>-6.5952858246510863E-3</v>
      </c>
      <c r="Q91" s="41">
        <f t="shared" si="21"/>
        <v>34183.927000000003</v>
      </c>
      <c r="S91" s="40">
        <f>G91</f>
        <v>-9.8667999991448596E-3</v>
      </c>
      <c r="AA91" s="40" t="s">
        <v>34</v>
      </c>
      <c r="AB91" s="40" t="s">
        <v>44</v>
      </c>
      <c r="AG91" s="40" t="s">
        <v>36</v>
      </c>
    </row>
    <row r="92" spans="1:33" s="40" customFormat="1" ht="12.75" customHeight="1">
      <c r="A92" s="39" t="s">
        <v>54</v>
      </c>
      <c r="B92" s="50"/>
      <c r="C92" s="38">
        <v>49229.449699999997</v>
      </c>
      <c r="D92" s="38"/>
      <c r="E92" s="40">
        <f t="shared" si="16"/>
        <v>2484.9970636962912</v>
      </c>
      <c r="F92" s="40">
        <f t="shared" si="17"/>
        <v>2485</v>
      </c>
      <c r="G92" s="40">
        <f t="shared" si="18"/>
        <v>-4.8080000051413663E-3</v>
      </c>
      <c r="I92" s="40">
        <f t="shared" si="22"/>
        <v>-4.8080000051413663E-3</v>
      </c>
      <c r="O92" s="40">
        <f t="shared" ca="1" si="19"/>
        <v>-4.6732007118445128E-3</v>
      </c>
      <c r="P92" s="40">
        <f t="shared" ca="1" si="20"/>
        <v>-6.5285878358922033E-3</v>
      </c>
      <c r="Q92" s="41">
        <f t="shared" si="21"/>
        <v>34210.949699999997</v>
      </c>
      <c r="R92" s="40">
        <f>G92</f>
        <v>-4.8080000051413663E-3</v>
      </c>
      <c r="AA92" s="40" t="s">
        <v>34</v>
      </c>
      <c r="AB92" s="40" t="s">
        <v>39</v>
      </c>
      <c r="AG92" s="40" t="s">
        <v>36</v>
      </c>
    </row>
    <row r="93" spans="1:33" s="40" customFormat="1" ht="12.75" customHeight="1">
      <c r="A93" s="39" t="s">
        <v>54</v>
      </c>
      <c r="B93" s="50"/>
      <c r="C93" s="38">
        <v>49229.45</v>
      </c>
      <c r="D93" s="38"/>
      <c r="E93" s="40">
        <f t="shared" si="16"/>
        <v>2484.9972469099166</v>
      </c>
      <c r="F93" s="40">
        <f t="shared" si="17"/>
        <v>2485</v>
      </c>
      <c r="G93" s="40">
        <f t="shared" si="18"/>
        <v>-4.5080000054440461E-3</v>
      </c>
      <c r="I93" s="40">
        <f t="shared" si="22"/>
        <v>-4.5080000054440461E-3</v>
      </c>
      <c r="O93" s="40">
        <f t="shared" ca="1" si="19"/>
        <v>-4.6732007118445128E-3</v>
      </c>
      <c r="P93" s="40">
        <f t="shared" ca="1" si="20"/>
        <v>-6.5285878358922033E-3</v>
      </c>
      <c r="Q93" s="41">
        <f t="shared" si="21"/>
        <v>34210.949999999997</v>
      </c>
      <c r="R93" s="40">
        <f>G93</f>
        <v>-4.5080000054440461E-3</v>
      </c>
      <c r="AA93" s="40" t="s">
        <v>34</v>
      </c>
      <c r="AB93" s="40" t="s">
        <v>44</v>
      </c>
      <c r="AG93" s="40" t="s">
        <v>36</v>
      </c>
    </row>
    <row r="94" spans="1:33" s="40" customFormat="1" ht="12.75" customHeight="1">
      <c r="A94" s="39" t="s">
        <v>55</v>
      </c>
      <c r="B94" s="50"/>
      <c r="C94" s="38">
        <v>49509.4548</v>
      </c>
      <c r="D94" s="38"/>
      <c r="E94" s="40">
        <f t="shared" si="16"/>
        <v>2655.9995622415763</v>
      </c>
      <c r="F94" s="40">
        <f t="shared" si="17"/>
        <v>2656</v>
      </c>
      <c r="G94" s="40">
        <f t="shared" si="18"/>
        <v>-7.1680000110063702E-4</v>
      </c>
      <c r="K94" s="40">
        <f t="shared" ref="K94:K99" si="23">+G94</f>
        <v>-7.1680000110063702E-4</v>
      </c>
      <c r="O94" s="40">
        <f t="shared" ca="1" si="19"/>
        <v>-4.8392972606639793E-3</v>
      </c>
      <c r="P94" s="40">
        <f t="shared" ca="1" si="20"/>
        <v>-5.8373541342092335E-3</v>
      </c>
      <c r="Q94" s="41">
        <f t="shared" si="21"/>
        <v>34490.9548</v>
      </c>
      <c r="R94" s="40">
        <f>G94</f>
        <v>-7.1680000110063702E-4</v>
      </c>
      <c r="AA94" s="40" t="s">
        <v>34</v>
      </c>
      <c r="AG94" s="40" t="s">
        <v>36</v>
      </c>
    </row>
    <row r="95" spans="1:33" s="40" customFormat="1" ht="12.75" customHeight="1">
      <c r="A95" s="38" t="s">
        <v>55</v>
      </c>
      <c r="B95" s="50" t="s">
        <v>72</v>
      </c>
      <c r="C95" s="38">
        <v>49509.4548</v>
      </c>
      <c r="D95" s="38">
        <v>1.8E-3</v>
      </c>
      <c r="E95" s="40">
        <f t="shared" si="16"/>
        <v>2655.9995622415763</v>
      </c>
      <c r="F95" s="40">
        <f t="shared" si="17"/>
        <v>2656</v>
      </c>
      <c r="G95" s="40">
        <f t="shared" si="18"/>
        <v>-7.1680000110063702E-4</v>
      </c>
      <c r="K95" s="40">
        <f t="shared" si="23"/>
        <v>-7.1680000110063702E-4</v>
      </c>
      <c r="O95" s="40">
        <f t="shared" ca="1" si="19"/>
        <v>-4.8392972606639793E-3</v>
      </c>
      <c r="P95" s="40">
        <f t="shared" ca="1" si="20"/>
        <v>-5.8373541342092335E-3</v>
      </c>
      <c r="Q95" s="41">
        <f t="shared" si="21"/>
        <v>34490.9548</v>
      </c>
      <c r="R95" s="40">
        <f>G95</f>
        <v>-7.1680000110063702E-4</v>
      </c>
    </row>
    <row r="96" spans="1:33" s="40" customFormat="1" ht="12.75" customHeight="1">
      <c r="A96" s="39" t="s">
        <v>56</v>
      </c>
      <c r="B96" s="50" t="s">
        <v>65</v>
      </c>
      <c r="C96" s="38">
        <v>49518.453999999998</v>
      </c>
      <c r="D96" s="38">
        <v>2E-3</v>
      </c>
      <c r="E96" s="40">
        <f t="shared" si="16"/>
        <v>2661.49548244056</v>
      </c>
      <c r="F96" s="40">
        <f t="shared" si="17"/>
        <v>2661.5</v>
      </c>
      <c r="G96" s="40">
        <f t="shared" si="18"/>
        <v>-7.3972000027424656E-3</v>
      </c>
      <c r="K96" s="40">
        <f t="shared" si="23"/>
        <v>-7.3972000027424656E-3</v>
      </c>
      <c r="O96" s="40">
        <f t="shared" ca="1" si="19"/>
        <v>-4.8446395473219148E-3</v>
      </c>
      <c r="P96" s="40">
        <f t="shared" ca="1" si="20"/>
        <v>-5.8151214712896058E-3</v>
      </c>
      <c r="Q96" s="41">
        <f t="shared" si="21"/>
        <v>34499.953999999998</v>
      </c>
      <c r="S96" s="40">
        <f>G96</f>
        <v>-7.3972000027424656E-3</v>
      </c>
      <c r="AA96" s="40" t="s">
        <v>34</v>
      </c>
      <c r="AB96" s="40" t="s">
        <v>44</v>
      </c>
      <c r="AC96" s="40">
        <v>14</v>
      </c>
      <c r="AE96" s="40" t="s">
        <v>42</v>
      </c>
      <c r="AG96" s="40" t="s">
        <v>44</v>
      </c>
    </row>
    <row r="97" spans="1:33" s="40" customFormat="1" ht="12.75" customHeight="1">
      <c r="A97" s="38" t="s">
        <v>55</v>
      </c>
      <c r="B97" s="50" t="s">
        <v>65</v>
      </c>
      <c r="C97" s="38">
        <v>49523.375699999997</v>
      </c>
      <c r="D97" s="38">
        <v>2.8E-3</v>
      </c>
      <c r="E97" s="40">
        <f t="shared" si="16"/>
        <v>2664.5012241113013</v>
      </c>
      <c r="F97" s="40">
        <f t="shared" si="17"/>
        <v>2664.5</v>
      </c>
      <c r="G97" s="40">
        <f t="shared" si="18"/>
        <v>2.0043999975314364E-3</v>
      </c>
      <c r="K97" s="40">
        <f t="shared" si="23"/>
        <v>2.0043999975314364E-3</v>
      </c>
      <c r="O97" s="40">
        <f t="shared" ca="1" si="19"/>
        <v>-4.8475535218626079E-3</v>
      </c>
      <c r="P97" s="40">
        <f t="shared" ca="1" si="20"/>
        <v>-5.8029945642425369E-3</v>
      </c>
      <c r="Q97" s="41">
        <f t="shared" si="21"/>
        <v>34504.875699999997</v>
      </c>
      <c r="S97" s="40">
        <f>G97</f>
        <v>2.0043999975314364E-3</v>
      </c>
    </row>
    <row r="98" spans="1:33" s="40" customFormat="1" ht="12.75" customHeight="1">
      <c r="A98" s="38" t="s">
        <v>55</v>
      </c>
      <c r="B98" s="50" t="s">
        <v>72</v>
      </c>
      <c r="C98" s="38">
        <v>49545.472600000001</v>
      </c>
      <c r="D98" s="38">
        <v>1E-3</v>
      </c>
      <c r="E98" s="40">
        <f t="shared" si="16"/>
        <v>2677.9960679913092</v>
      </c>
      <c r="F98" s="40">
        <f t="shared" si="17"/>
        <v>2678</v>
      </c>
      <c r="G98" s="40">
        <f t="shared" si="18"/>
        <v>-6.4383999997517094E-3</v>
      </c>
      <c r="K98" s="40">
        <f t="shared" si="23"/>
        <v>-6.4383999997517094E-3</v>
      </c>
      <c r="O98" s="40">
        <f t="shared" ca="1" si="19"/>
        <v>-4.8606664072957228E-3</v>
      </c>
      <c r="P98" s="40">
        <f t="shared" ca="1" si="20"/>
        <v>-5.7484234825307227E-3</v>
      </c>
      <c r="Q98" s="41">
        <f t="shared" si="21"/>
        <v>34526.972600000001</v>
      </c>
      <c r="R98" s="40">
        <f>G98</f>
        <v>-6.4383999997517094E-3</v>
      </c>
    </row>
    <row r="99" spans="1:33" s="40" customFormat="1" ht="12.75" customHeight="1">
      <c r="A99" s="38" t="s">
        <v>55</v>
      </c>
      <c r="B99" s="50" t="s">
        <v>65</v>
      </c>
      <c r="C99" s="38">
        <v>49559.3891</v>
      </c>
      <c r="D99" s="38">
        <v>2.3999999999999998E-3</v>
      </c>
      <c r="E99" s="40">
        <f t="shared" si="16"/>
        <v>2686.49504272786</v>
      </c>
      <c r="F99" s="40">
        <f t="shared" si="17"/>
        <v>2686.5</v>
      </c>
      <c r="G99" s="40">
        <f t="shared" si="18"/>
        <v>-8.1171999991056509E-3</v>
      </c>
      <c r="K99" s="40">
        <f t="shared" si="23"/>
        <v>-8.1171999991056509E-3</v>
      </c>
      <c r="O99" s="40">
        <f t="shared" ca="1" si="19"/>
        <v>-4.8689226684943514E-3</v>
      </c>
      <c r="P99" s="40">
        <f t="shared" ca="1" si="20"/>
        <v>-5.7140639125640262E-3</v>
      </c>
      <c r="Q99" s="41">
        <f t="shared" si="21"/>
        <v>34540.8891</v>
      </c>
      <c r="S99" s="40">
        <f>G99</f>
        <v>-8.1171999991056509E-3</v>
      </c>
    </row>
    <row r="100" spans="1:33" s="40" customFormat="1" ht="12.75" customHeight="1">
      <c r="A100" s="39" t="s">
        <v>58</v>
      </c>
      <c r="B100" s="50"/>
      <c r="C100" s="38">
        <v>49568.394</v>
      </c>
      <c r="D100" s="38">
        <v>4.0000000000000001E-3</v>
      </c>
      <c r="E100" s="40">
        <f t="shared" si="16"/>
        <v>2691.9944439857313</v>
      </c>
      <c r="F100" s="40">
        <f t="shared" si="17"/>
        <v>2692</v>
      </c>
      <c r="G100" s="40">
        <f t="shared" si="18"/>
        <v>-9.0975999992224388E-3</v>
      </c>
      <c r="I100" s="40">
        <f>+G100</f>
        <v>-9.0975999992224388E-3</v>
      </c>
      <c r="O100" s="40">
        <f t="shared" ca="1" si="19"/>
        <v>-4.8742649551522877E-3</v>
      </c>
      <c r="P100" s="40">
        <f t="shared" ca="1" si="20"/>
        <v>-5.6918312496443985E-3</v>
      </c>
      <c r="Q100" s="41">
        <f t="shared" si="21"/>
        <v>34549.894</v>
      </c>
      <c r="R100" s="40">
        <f>G100</f>
        <v>-9.0975999992224388E-3</v>
      </c>
      <c r="AA100" s="40" t="s">
        <v>37</v>
      </c>
      <c r="AC100" s="40">
        <v>15</v>
      </c>
      <c r="AE100" s="40" t="s">
        <v>57</v>
      </c>
      <c r="AG100" s="40" t="s">
        <v>44</v>
      </c>
    </row>
    <row r="101" spans="1:33" s="40" customFormat="1" ht="12.75" customHeight="1">
      <c r="A101" s="37" t="s">
        <v>59</v>
      </c>
      <c r="B101" s="50" t="s">
        <v>65</v>
      </c>
      <c r="C101" s="38">
        <v>49811.545599999998</v>
      </c>
      <c r="D101" s="38"/>
      <c r="E101" s="40">
        <f t="shared" si="16"/>
        <v>2840.4900646915075</v>
      </c>
      <c r="F101" s="40">
        <f t="shared" si="17"/>
        <v>2840.5</v>
      </c>
      <c r="G101" s="40">
        <f t="shared" si="18"/>
        <v>-1.626840000244556E-2</v>
      </c>
      <c r="K101" s="40">
        <f t="shared" ref="K101:K115" si="24">+G101</f>
        <v>-1.626840000244556E-2</v>
      </c>
      <c r="O101" s="40">
        <f t="shared" ca="1" si="19"/>
        <v>-5.0185066949165608E-3</v>
      </c>
      <c r="P101" s="40">
        <f t="shared" ca="1" si="20"/>
        <v>-5.0915493508144512E-3</v>
      </c>
      <c r="Q101" s="41">
        <f t="shared" si="21"/>
        <v>34793.045599999998</v>
      </c>
      <c r="S101" s="40">
        <f>G101</f>
        <v>-1.626840000244556E-2</v>
      </c>
    </row>
    <row r="102" spans="1:33" s="40" customFormat="1" ht="12.75" customHeight="1">
      <c r="A102" s="37" t="s">
        <v>59</v>
      </c>
      <c r="B102" s="50" t="s">
        <v>65</v>
      </c>
      <c r="C102" s="38">
        <v>49811.552799999998</v>
      </c>
      <c r="D102" s="38"/>
      <c r="E102" s="40">
        <f t="shared" si="16"/>
        <v>2840.4944618185227</v>
      </c>
      <c r="F102" s="40">
        <f t="shared" si="17"/>
        <v>2840.5</v>
      </c>
      <c r="G102" s="40">
        <f t="shared" si="18"/>
        <v>-9.0684000024339184E-3</v>
      </c>
      <c r="K102" s="40">
        <f t="shared" si="24"/>
        <v>-9.0684000024339184E-3</v>
      </c>
      <c r="O102" s="40">
        <f t="shared" ca="1" si="19"/>
        <v>-5.0185066949165608E-3</v>
      </c>
      <c r="P102" s="40">
        <f t="shared" ca="1" si="20"/>
        <v>-5.0915493508144512E-3</v>
      </c>
      <c r="Q102" s="41">
        <f t="shared" si="21"/>
        <v>34793.052799999998</v>
      </c>
      <c r="S102" s="40">
        <f>G102</f>
        <v>-9.0684000024339184E-3</v>
      </c>
    </row>
    <row r="103" spans="1:33" s="40" customFormat="1" ht="12.75" customHeight="1">
      <c r="A103" s="37" t="s">
        <v>59</v>
      </c>
      <c r="B103" s="50" t="s">
        <v>72</v>
      </c>
      <c r="C103" s="38">
        <v>49861.500399999997</v>
      </c>
      <c r="D103" s="38"/>
      <c r="E103" s="40">
        <f t="shared" si="16"/>
        <v>2870.9980647755415</v>
      </c>
      <c r="F103" s="40">
        <f t="shared" si="17"/>
        <v>2871</v>
      </c>
      <c r="G103" s="40">
        <f t="shared" si="18"/>
        <v>-3.1688000017311424E-3</v>
      </c>
      <c r="K103" s="40">
        <f t="shared" si="24"/>
        <v>-3.1688000017311424E-3</v>
      </c>
      <c r="O103" s="40">
        <f t="shared" ca="1" si="19"/>
        <v>-5.0481321027469337E-3</v>
      </c>
      <c r="P103" s="40">
        <f t="shared" ca="1" si="20"/>
        <v>-4.9682591291692422E-3</v>
      </c>
      <c r="Q103" s="41">
        <f t="shared" si="21"/>
        <v>34843.000399999997</v>
      </c>
      <c r="R103" s="40">
        <f>G103</f>
        <v>-3.1688000017311424E-3</v>
      </c>
    </row>
    <row r="104" spans="1:33" s="40" customFormat="1" ht="12.75" customHeight="1">
      <c r="A104" s="37" t="s">
        <v>59</v>
      </c>
      <c r="B104" s="50" t="s">
        <v>72</v>
      </c>
      <c r="C104" s="38">
        <v>49861.501499999998</v>
      </c>
      <c r="D104" s="38"/>
      <c r="E104" s="40">
        <f t="shared" si="16"/>
        <v>2870.9987365588363</v>
      </c>
      <c r="F104" s="40">
        <f t="shared" si="17"/>
        <v>2871</v>
      </c>
      <c r="G104" s="40">
        <f t="shared" si="18"/>
        <v>-2.0688000004156493E-3</v>
      </c>
      <c r="K104" s="40">
        <f t="shared" si="24"/>
        <v>-2.0688000004156493E-3</v>
      </c>
      <c r="O104" s="40">
        <f t="shared" ca="1" si="19"/>
        <v>-5.0481321027469337E-3</v>
      </c>
      <c r="P104" s="40">
        <f t="shared" ca="1" si="20"/>
        <v>-4.9682591291692422E-3</v>
      </c>
      <c r="Q104" s="41">
        <f t="shared" si="21"/>
        <v>34843.001499999998</v>
      </c>
      <c r="R104" s="40">
        <f>G104</f>
        <v>-2.0688000004156493E-3</v>
      </c>
    </row>
    <row r="105" spans="1:33" s="40" customFormat="1" ht="12.75" customHeight="1">
      <c r="A105" s="37" t="s">
        <v>60</v>
      </c>
      <c r="B105" s="36" t="s">
        <v>65</v>
      </c>
      <c r="C105" s="37">
        <v>49929.448499999999</v>
      </c>
      <c r="D105" s="37">
        <v>1.1999999999999999E-3</v>
      </c>
      <c r="E105" s="40">
        <f t="shared" si="16"/>
        <v>2912.4947906259099</v>
      </c>
      <c r="F105" s="40">
        <f t="shared" si="17"/>
        <v>2912.5</v>
      </c>
      <c r="G105" s="40">
        <f t="shared" si="18"/>
        <v>-8.5300000064307824E-3</v>
      </c>
      <c r="K105" s="40">
        <f t="shared" si="24"/>
        <v>-8.5300000064307824E-3</v>
      </c>
      <c r="O105" s="40">
        <f t="shared" ca="1" si="19"/>
        <v>-5.0884420838931783E-3</v>
      </c>
      <c r="P105" s="40">
        <f t="shared" ca="1" si="20"/>
        <v>-4.8005035816847796E-3</v>
      </c>
      <c r="Q105" s="41">
        <f t="shared" si="21"/>
        <v>34910.948499999999</v>
      </c>
      <c r="S105" s="40">
        <f>G105</f>
        <v>-8.5300000064307824E-3</v>
      </c>
    </row>
    <row r="106" spans="1:33" s="40" customFormat="1" ht="12.75" customHeight="1">
      <c r="A106" s="37" t="s">
        <v>60</v>
      </c>
      <c r="B106" s="36" t="s">
        <v>65</v>
      </c>
      <c r="C106" s="37">
        <v>49929.450700000001</v>
      </c>
      <c r="D106" s="37">
        <v>8.9999999999999998E-4</v>
      </c>
      <c r="E106" s="40">
        <f t="shared" si="16"/>
        <v>2912.4961341924995</v>
      </c>
      <c r="F106" s="40">
        <f t="shared" si="17"/>
        <v>2912.5</v>
      </c>
      <c r="G106" s="40">
        <f t="shared" si="18"/>
        <v>-6.3300000037997961E-3</v>
      </c>
      <c r="K106" s="40">
        <f t="shared" si="24"/>
        <v>-6.3300000037997961E-3</v>
      </c>
      <c r="O106" s="40">
        <f t="shared" ca="1" si="19"/>
        <v>-5.0884420838931783E-3</v>
      </c>
      <c r="P106" s="40">
        <f t="shared" ca="1" si="20"/>
        <v>-4.8005035816847796E-3</v>
      </c>
      <c r="Q106" s="41">
        <f t="shared" si="21"/>
        <v>34910.950700000001</v>
      </c>
      <c r="S106" s="40">
        <f>G106</f>
        <v>-6.3300000037997961E-3</v>
      </c>
    </row>
    <row r="107" spans="1:33" s="40" customFormat="1" ht="12.75" customHeight="1">
      <c r="A107" s="38" t="s">
        <v>55</v>
      </c>
      <c r="B107" s="50" t="s">
        <v>72</v>
      </c>
      <c r="C107" s="38">
        <v>49961.376300000004</v>
      </c>
      <c r="D107" s="38">
        <v>1.1000000000000001E-3</v>
      </c>
      <c r="E107" s="40">
        <f t="shared" si="16"/>
        <v>2931.9934839463349</v>
      </c>
      <c r="F107" s="40">
        <f t="shared" si="17"/>
        <v>2932</v>
      </c>
      <c r="G107" s="40">
        <f t="shared" si="18"/>
        <v>-1.0669600000255741E-2</v>
      </c>
      <c r="K107" s="40">
        <f t="shared" si="24"/>
        <v>-1.0669600000255741E-2</v>
      </c>
      <c r="O107" s="40">
        <f t="shared" ca="1" si="19"/>
        <v>-5.1073829184076786E-3</v>
      </c>
      <c r="P107" s="40">
        <f t="shared" ca="1" si="20"/>
        <v>-4.7216786858788277E-3</v>
      </c>
      <c r="Q107" s="41">
        <f t="shared" si="21"/>
        <v>34942.876300000004</v>
      </c>
      <c r="R107" s="40">
        <f>G107</f>
        <v>-1.0669600000255741E-2</v>
      </c>
    </row>
    <row r="108" spans="1:33" s="40" customFormat="1" ht="12.75" customHeight="1">
      <c r="A108" s="37" t="s">
        <v>60</v>
      </c>
      <c r="B108" s="36"/>
      <c r="C108" s="37">
        <v>49979.3943</v>
      </c>
      <c r="D108" s="37">
        <v>8.0000000000000004E-4</v>
      </c>
      <c r="E108" s="40">
        <f t="shared" si="16"/>
        <v>2942.9972943011762</v>
      </c>
      <c r="F108" s="40">
        <f t="shared" si="17"/>
        <v>2943</v>
      </c>
      <c r="G108" s="40">
        <f t="shared" si="18"/>
        <v>-4.4304000039119273E-3</v>
      </c>
      <c r="K108" s="40">
        <f t="shared" si="24"/>
        <v>-4.4304000039119273E-3</v>
      </c>
      <c r="O108" s="40">
        <f t="shared" ca="1" si="19"/>
        <v>-5.1180674917235512E-3</v>
      </c>
      <c r="P108" s="40">
        <f t="shared" ca="1" si="20"/>
        <v>-4.6772133600395723E-3</v>
      </c>
      <c r="Q108" s="41">
        <f t="shared" si="21"/>
        <v>34960.8943</v>
      </c>
      <c r="R108" s="40">
        <f>G108</f>
        <v>-4.4304000039119273E-3</v>
      </c>
    </row>
    <row r="109" spans="1:33" s="40" customFormat="1" ht="12.75" customHeight="1">
      <c r="A109" s="37" t="s">
        <v>61</v>
      </c>
      <c r="B109" s="36"/>
      <c r="C109" s="37">
        <v>50281.5</v>
      </c>
      <c r="D109" s="37">
        <v>2E-3</v>
      </c>
      <c r="E109" s="40">
        <f t="shared" si="16"/>
        <v>3127.4968963611814</v>
      </c>
      <c r="F109" s="40">
        <f t="shared" si="17"/>
        <v>3127.5</v>
      </c>
      <c r="G109" s="40">
        <f t="shared" si="18"/>
        <v>-5.0820000033127144E-3</v>
      </c>
      <c r="K109" s="40">
        <f t="shared" si="24"/>
        <v>-5.0820000033127144E-3</v>
      </c>
      <c r="O109" s="40">
        <f t="shared" ca="1" si="19"/>
        <v>-5.2972769259761326E-3</v>
      </c>
      <c r="P109" s="40">
        <f t="shared" ca="1" si="20"/>
        <v>-3.9314085766447883E-3</v>
      </c>
      <c r="Q109" s="41">
        <f t="shared" si="21"/>
        <v>35263</v>
      </c>
      <c r="S109" s="40">
        <f>G109</f>
        <v>-5.0820000033127144E-3</v>
      </c>
    </row>
    <row r="110" spans="1:33" s="40" customFormat="1" ht="12.75" customHeight="1">
      <c r="A110" s="37" t="s">
        <v>61</v>
      </c>
      <c r="B110" s="36"/>
      <c r="C110" s="37">
        <v>50304.425999999999</v>
      </c>
      <c r="D110" s="37">
        <v>2E-3</v>
      </c>
      <c r="E110" s="40">
        <f t="shared" si="16"/>
        <v>3141.4980816311963</v>
      </c>
      <c r="F110" s="40">
        <f t="shared" si="17"/>
        <v>3141.5</v>
      </c>
      <c r="G110" s="40">
        <f t="shared" si="18"/>
        <v>-3.1412000025738962E-3</v>
      </c>
      <c r="K110" s="40">
        <f t="shared" si="24"/>
        <v>-3.1412000025738962E-3</v>
      </c>
      <c r="O110" s="40">
        <f t="shared" ca="1" si="19"/>
        <v>-5.3108754738326975E-3</v>
      </c>
      <c r="P110" s="40">
        <f t="shared" ca="1" si="20"/>
        <v>-3.8748163437584641E-3</v>
      </c>
      <c r="Q110" s="41">
        <f t="shared" si="21"/>
        <v>35285.925999999999</v>
      </c>
      <c r="S110" s="40">
        <f>G110</f>
        <v>-3.1412000025738962E-3</v>
      </c>
    </row>
    <row r="111" spans="1:33" s="40" customFormat="1" ht="12.75" customHeight="1">
      <c r="A111" s="37" t="s">
        <v>61</v>
      </c>
      <c r="B111" s="36"/>
      <c r="C111" s="37">
        <v>50304.427000000003</v>
      </c>
      <c r="D111" s="37">
        <v>2E-3</v>
      </c>
      <c r="E111" s="40">
        <f t="shared" si="16"/>
        <v>3141.4986923432839</v>
      </c>
      <c r="F111" s="40">
        <f t="shared" si="17"/>
        <v>3141.5</v>
      </c>
      <c r="G111" s="40">
        <f t="shared" si="18"/>
        <v>-2.1411999987321906E-3</v>
      </c>
      <c r="K111" s="40">
        <f t="shared" si="24"/>
        <v>-2.1411999987321906E-3</v>
      </c>
      <c r="O111" s="40">
        <f t="shared" ca="1" si="19"/>
        <v>-5.3108754738326975E-3</v>
      </c>
      <c r="P111" s="40">
        <f t="shared" ca="1" si="20"/>
        <v>-3.8748163437584641E-3</v>
      </c>
      <c r="Q111" s="41">
        <f t="shared" si="21"/>
        <v>35285.927000000003</v>
      </c>
      <c r="S111" s="40">
        <f>G111</f>
        <v>-2.1411999987321906E-3</v>
      </c>
    </row>
    <row r="112" spans="1:33" s="40" customFormat="1" ht="12.75" customHeight="1">
      <c r="A112" s="37" t="s">
        <v>61</v>
      </c>
      <c r="B112" s="36"/>
      <c r="C112" s="37">
        <v>50313.428699999997</v>
      </c>
      <c r="D112" s="37">
        <v>2.9999999999999997E-4</v>
      </c>
      <c r="E112" s="40">
        <f t="shared" si="16"/>
        <v>3146.996139322478</v>
      </c>
      <c r="F112" s="40">
        <f t="shared" si="17"/>
        <v>3147</v>
      </c>
      <c r="G112" s="40">
        <f t="shared" si="18"/>
        <v>-6.3216000053216703E-3</v>
      </c>
      <c r="K112" s="40">
        <f t="shared" si="24"/>
        <v>-6.3216000053216703E-3</v>
      </c>
      <c r="O112" s="40">
        <f t="shared" ca="1" si="19"/>
        <v>-5.3162177604906338E-3</v>
      </c>
      <c r="P112" s="40">
        <f t="shared" ca="1" si="20"/>
        <v>-3.8525836808388364E-3</v>
      </c>
      <c r="Q112" s="41">
        <f t="shared" si="21"/>
        <v>35294.928699999997</v>
      </c>
      <c r="R112" s="40">
        <f>G112</f>
        <v>-6.3216000053216703E-3</v>
      </c>
    </row>
    <row r="113" spans="1:19" s="40" customFormat="1" ht="12.75" customHeight="1">
      <c r="A113" s="37" t="s">
        <v>61</v>
      </c>
      <c r="B113" s="36"/>
      <c r="C113" s="37">
        <v>50313.429300000003</v>
      </c>
      <c r="D113" s="37">
        <v>2.9999999999999997E-4</v>
      </c>
      <c r="E113" s="40">
        <f t="shared" si="16"/>
        <v>3146.9965057497334</v>
      </c>
      <c r="F113" s="40">
        <f t="shared" si="17"/>
        <v>3147</v>
      </c>
      <c r="G113" s="40">
        <f t="shared" si="18"/>
        <v>-5.7215999986510724E-3</v>
      </c>
      <c r="K113" s="40">
        <f t="shared" si="24"/>
        <v>-5.7215999986510724E-3</v>
      </c>
      <c r="O113" s="40">
        <f t="shared" ca="1" si="19"/>
        <v>-5.3162177604906338E-3</v>
      </c>
      <c r="P113" s="40">
        <f t="shared" ca="1" si="20"/>
        <v>-3.8525836808388364E-3</v>
      </c>
      <c r="Q113" s="41">
        <f t="shared" si="21"/>
        <v>35294.929300000003</v>
      </c>
      <c r="R113" s="40">
        <f>G113</f>
        <v>-5.7215999986510724E-3</v>
      </c>
    </row>
    <row r="114" spans="1:19" s="40" customFormat="1" ht="12.75" customHeight="1">
      <c r="A114" s="38" t="s">
        <v>63</v>
      </c>
      <c r="B114" s="36"/>
      <c r="C114" s="38">
        <v>50688.403400000003</v>
      </c>
      <c r="D114" s="38">
        <v>5.0000000000000001E-4</v>
      </c>
      <c r="E114" s="40">
        <f t="shared" si="16"/>
        <v>3375.9977203339286</v>
      </c>
      <c r="F114" s="40">
        <f t="shared" si="17"/>
        <v>3376</v>
      </c>
      <c r="G114" s="40">
        <f t="shared" si="18"/>
        <v>-3.7327999962144531E-3</v>
      </c>
      <c r="K114" s="40">
        <f t="shared" si="24"/>
        <v>-3.7327999962144531E-3</v>
      </c>
      <c r="O114" s="40">
        <f t="shared" ca="1" si="19"/>
        <v>-5.538651150430153E-3</v>
      </c>
      <c r="P114" s="40">
        <f t="shared" ca="1" si="20"/>
        <v>-2.9268964429125192E-3</v>
      </c>
      <c r="Q114" s="41">
        <f t="shared" si="21"/>
        <v>35669.903400000003</v>
      </c>
      <c r="R114" s="40">
        <f>G114</f>
        <v>-3.7327999962144531E-3</v>
      </c>
    </row>
    <row r="115" spans="1:19" s="40" customFormat="1" ht="12.75" customHeight="1">
      <c r="A115" s="38" t="s">
        <v>64</v>
      </c>
      <c r="B115" s="50" t="s">
        <v>72</v>
      </c>
      <c r="C115" s="38">
        <v>50945.468999999997</v>
      </c>
      <c r="D115" s="38">
        <v>2E-3</v>
      </c>
      <c r="E115" s="40">
        <f t="shared" si="16"/>
        <v>3532.9907889960409</v>
      </c>
      <c r="F115" s="40">
        <f t="shared" si="17"/>
        <v>3533</v>
      </c>
      <c r="G115" s="40">
        <f t="shared" si="18"/>
        <v>-1.5082400001119822E-2</v>
      </c>
      <c r="K115" s="40">
        <f t="shared" si="24"/>
        <v>-1.5082400001119822E-2</v>
      </c>
      <c r="O115" s="40">
        <f t="shared" ca="1" si="19"/>
        <v>-5.6911491513930539E-3</v>
      </c>
      <c r="P115" s="40">
        <f t="shared" ca="1" si="20"/>
        <v>-2.2922549741158753E-3</v>
      </c>
      <c r="Q115" s="41">
        <f t="shared" si="21"/>
        <v>35926.968999999997</v>
      </c>
      <c r="R115" s="40">
        <f>G115</f>
        <v>-1.5082400001119822E-2</v>
      </c>
    </row>
    <row r="116" spans="1:19" s="47" customFormat="1" ht="12.75" customHeight="1">
      <c r="A116" s="44" t="s">
        <v>429</v>
      </c>
      <c r="B116" s="49" t="s">
        <v>72</v>
      </c>
      <c r="C116" s="48">
        <v>50945.474900000001</v>
      </c>
      <c r="D116" s="48" t="s">
        <v>115</v>
      </c>
      <c r="E116" s="40">
        <f t="shared" si="16"/>
        <v>3532.9943921973468</v>
      </c>
      <c r="F116" s="40">
        <f t="shared" si="17"/>
        <v>3533</v>
      </c>
      <c r="G116" s="40">
        <f t="shared" si="18"/>
        <v>-9.1823999973712489E-3</v>
      </c>
      <c r="H116" s="40"/>
      <c r="I116" s="40">
        <f>+G116</f>
        <v>-9.1823999973712489E-3</v>
      </c>
      <c r="J116" s="40"/>
      <c r="K116" s="40"/>
      <c r="L116" s="40"/>
      <c r="M116" s="40"/>
      <c r="N116" s="40"/>
      <c r="O116" s="40">
        <f t="shared" ca="1" si="19"/>
        <v>-5.6911491513930539E-3</v>
      </c>
      <c r="P116" s="40">
        <f t="shared" ca="1" si="20"/>
        <v>-2.2922549741158753E-3</v>
      </c>
      <c r="Q116" s="41">
        <f t="shared" si="21"/>
        <v>35926.974900000001</v>
      </c>
      <c r="R116" s="40">
        <f>G116</f>
        <v>-9.1823999973712489E-3</v>
      </c>
    </row>
    <row r="117" spans="1:19" s="40" customFormat="1" ht="12.75" customHeight="1">
      <c r="A117" s="38" t="s">
        <v>64</v>
      </c>
      <c r="B117" s="50" t="s">
        <v>65</v>
      </c>
      <c r="C117" s="38">
        <v>50972.489800000003</v>
      </c>
      <c r="D117" s="38">
        <v>2.9999999999999997E-4</v>
      </c>
      <c r="E117" s="40">
        <f t="shared" ref="E117:E138" si="25">+(C117-C$7)/C$8</f>
        <v>3549.4927181133794</v>
      </c>
      <c r="F117" s="40">
        <f t="shared" ref="F117:F138" si="26">ROUND(2*E117,0)/2</f>
        <v>3549.5</v>
      </c>
      <c r="G117" s="40">
        <f t="shared" ref="G117:G138" si="27">+C117-(C$7+F117*C$8)</f>
        <v>-1.192359999549808E-2</v>
      </c>
      <c r="K117" s="40">
        <f>+G117</f>
        <v>-1.192359999549808E-2</v>
      </c>
      <c r="O117" s="40">
        <f t="shared" ref="O117:O138" ca="1" si="28">+C$11+C$12*F117</f>
        <v>-5.7071760113668627E-3</v>
      </c>
      <c r="P117" s="40">
        <f t="shared" ref="P117:P138" ca="1" si="29">+D$11+D$12*$F117</f>
        <v>-2.2255569853569922E-3</v>
      </c>
      <c r="Q117" s="41">
        <f t="shared" ref="Q117:Q138" si="30">+C117-15018.5</f>
        <v>35953.989800000003</v>
      </c>
      <c r="S117" s="40">
        <f>G117</f>
        <v>-1.192359999549808E-2</v>
      </c>
    </row>
    <row r="118" spans="1:19" s="47" customFormat="1" ht="12.75" customHeight="1">
      <c r="A118" s="44" t="s">
        <v>429</v>
      </c>
      <c r="B118" s="49" t="s">
        <v>65</v>
      </c>
      <c r="C118" s="48">
        <v>50972.494599999998</v>
      </c>
      <c r="D118" s="48" t="s">
        <v>115</v>
      </c>
      <c r="E118" s="40">
        <f t="shared" si="25"/>
        <v>3549.4956495313868</v>
      </c>
      <c r="F118" s="40">
        <f t="shared" si="26"/>
        <v>3549.5</v>
      </c>
      <c r="G118" s="40">
        <f t="shared" si="27"/>
        <v>-7.1236000003409572E-3</v>
      </c>
      <c r="H118" s="40"/>
      <c r="I118" s="40">
        <f>+G118</f>
        <v>-7.1236000003409572E-3</v>
      </c>
      <c r="J118" s="40"/>
      <c r="K118" s="40"/>
      <c r="L118" s="40"/>
      <c r="M118" s="40"/>
      <c r="N118" s="40"/>
      <c r="O118" s="40">
        <f t="shared" ca="1" si="28"/>
        <v>-5.7071760113668627E-3</v>
      </c>
      <c r="P118" s="40">
        <f t="shared" ca="1" si="29"/>
        <v>-2.2255569853569922E-3</v>
      </c>
      <c r="Q118" s="41">
        <f t="shared" si="30"/>
        <v>35953.994599999998</v>
      </c>
      <c r="S118" s="40">
        <f>G118</f>
        <v>-7.1236000003409572E-3</v>
      </c>
    </row>
    <row r="119" spans="1:19" s="40" customFormat="1" ht="12.75" customHeight="1">
      <c r="A119" s="38" t="s">
        <v>64</v>
      </c>
      <c r="B119" s="50" t="s">
        <v>72</v>
      </c>
      <c r="C119" s="38">
        <v>50981.496899999998</v>
      </c>
      <c r="D119" s="38">
        <v>2.9999999999999997E-4</v>
      </c>
      <c r="E119" s="40">
        <f t="shared" si="25"/>
        <v>3554.9934629378358</v>
      </c>
      <c r="F119" s="40">
        <f t="shared" si="26"/>
        <v>3555</v>
      </c>
      <c r="G119" s="40">
        <f t="shared" si="27"/>
        <v>-1.0704000000259839E-2</v>
      </c>
      <c r="K119" s="40">
        <f>+G119</f>
        <v>-1.0704000000259839E-2</v>
      </c>
      <c r="O119" s="40">
        <f t="shared" ca="1" si="28"/>
        <v>-5.712518298024799E-3</v>
      </c>
      <c r="P119" s="40">
        <f t="shared" ca="1" si="29"/>
        <v>-2.2033243224373646E-3</v>
      </c>
      <c r="Q119" s="41">
        <f t="shared" si="30"/>
        <v>35962.996899999998</v>
      </c>
      <c r="R119" s="40">
        <f>G119</f>
        <v>-1.0704000000259839E-2</v>
      </c>
    </row>
    <row r="120" spans="1:19" s="47" customFormat="1" ht="12.75" customHeight="1">
      <c r="A120" s="44" t="s">
        <v>429</v>
      </c>
      <c r="B120" s="49" t="s">
        <v>72</v>
      </c>
      <c r="C120" s="48">
        <v>50981.501100000001</v>
      </c>
      <c r="D120" s="48" t="s">
        <v>115</v>
      </c>
      <c r="E120" s="40">
        <f t="shared" si="25"/>
        <v>3554.9960279285965</v>
      </c>
      <c r="F120" s="40">
        <f t="shared" si="26"/>
        <v>3555</v>
      </c>
      <c r="G120" s="40">
        <f t="shared" si="27"/>
        <v>-6.5039999972213991E-3</v>
      </c>
      <c r="H120" s="40"/>
      <c r="I120" s="40">
        <f>+G120</f>
        <v>-6.5039999972213991E-3</v>
      </c>
      <c r="J120" s="40"/>
      <c r="K120" s="40"/>
      <c r="L120" s="40"/>
      <c r="M120" s="40"/>
      <c r="N120" s="40"/>
      <c r="O120" s="40">
        <f t="shared" ca="1" si="28"/>
        <v>-5.712518298024799E-3</v>
      </c>
      <c r="P120" s="40">
        <f t="shared" ca="1" si="29"/>
        <v>-2.2033243224373646E-3</v>
      </c>
      <c r="Q120" s="41">
        <f t="shared" si="30"/>
        <v>35963.001100000001</v>
      </c>
      <c r="R120" s="40">
        <f>G120</f>
        <v>-6.5039999972213991E-3</v>
      </c>
    </row>
    <row r="121" spans="1:19" s="40" customFormat="1" ht="12.75" customHeight="1">
      <c r="A121" s="39" t="s">
        <v>71</v>
      </c>
      <c r="B121" s="50" t="s">
        <v>72</v>
      </c>
      <c r="C121" s="38">
        <v>51302.433199999999</v>
      </c>
      <c r="D121" s="38">
        <v>2.0000000000000001E-4</v>
      </c>
      <c r="E121" s="40">
        <f t="shared" si="25"/>
        <v>3750.9931399932861</v>
      </c>
      <c r="F121" s="40">
        <f t="shared" si="26"/>
        <v>3751</v>
      </c>
      <c r="G121" s="40">
        <f t="shared" si="27"/>
        <v>-1.1232800003199372E-2</v>
      </c>
      <c r="K121" s="40">
        <f>+G121</f>
        <v>-1.1232800003199372E-2</v>
      </c>
      <c r="O121" s="40">
        <f t="shared" ca="1" si="28"/>
        <v>-5.9028979680167014E-3</v>
      </c>
      <c r="P121" s="40">
        <f t="shared" ca="1" si="29"/>
        <v>-1.4110330620288134E-3</v>
      </c>
      <c r="Q121" s="41">
        <f t="shared" si="30"/>
        <v>36283.933199999999</v>
      </c>
      <c r="R121" s="40">
        <f>G121</f>
        <v>-1.1232800003199372E-2</v>
      </c>
    </row>
    <row r="122" spans="1:19" s="40" customFormat="1" ht="12.75" customHeight="1">
      <c r="A122" s="52" t="s">
        <v>103</v>
      </c>
      <c r="B122" s="49" t="s">
        <v>72</v>
      </c>
      <c r="C122" s="48">
        <v>51364.669000000002</v>
      </c>
      <c r="D122" s="48"/>
      <c r="E122" s="40">
        <f t="shared" si="25"/>
        <v>3789.0012951981912</v>
      </c>
      <c r="F122" s="40">
        <f t="shared" si="26"/>
        <v>3789</v>
      </c>
      <c r="G122" s="40">
        <f t="shared" si="27"/>
        <v>2.1208000034675933E-3</v>
      </c>
      <c r="I122" s="40">
        <f>+G122</f>
        <v>2.1208000034675933E-3</v>
      </c>
      <c r="O122" s="40">
        <f t="shared" ca="1" si="28"/>
        <v>-5.9398083121988045E-3</v>
      </c>
      <c r="P122" s="40">
        <f t="shared" ca="1" si="29"/>
        <v>-1.2574255727659314E-3</v>
      </c>
      <c r="Q122" s="41">
        <f t="shared" si="30"/>
        <v>36346.169000000002</v>
      </c>
      <c r="S122" s="40">
        <f>G122</f>
        <v>2.1208000034675933E-3</v>
      </c>
    </row>
    <row r="123" spans="1:19" s="47" customFormat="1" ht="12.75" customHeight="1">
      <c r="A123" s="44" t="s">
        <v>446</v>
      </c>
      <c r="B123" s="49" t="s">
        <v>72</v>
      </c>
      <c r="C123" s="48">
        <v>51397.406799999997</v>
      </c>
      <c r="D123" s="48" t="s">
        <v>115</v>
      </c>
      <c r="E123" s="40">
        <f t="shared" si="25"/>
        <v>3808.9946653077891</v>
      </c>
      <c r="F123" s="40">
        <f t="shared" si="26"/>
        <v>3809</v>
      </c>
      <c r="G123" s="40">
        <f t="shared" si="27"/>
        <v>-8.7352000045939349E-3</v>
      </c>
      <c r="H123" s="40"/>
      <c r="I123" s="40">
        <f>+G123</f>
        <v>-8.7352000045939349E-3</v>
      </c>
      <c r="J123" s="40"/>
      <c r="K123" s="40"/>
      <c r="L123" s="40"/>
      <c r="M123" s="40"/>
      <c r="N123" s="40"/>
      <c r="O123" s="40">
        <f t="shared" ca="1" si="28"/>
        <v>-5.9592348091367549E-3</v>
      </c>
      <c r="P123" s="40">
        <f t="shared" ca="1" si="29"/>
        <v>-1.1765795257854678E-3</v>
      </c>
      <c r="Q123" s="41">
        <f t="shared" si="30"/>
        <v>36378.906799999997</v>
      </c>
      <c r="R123" s="40">
        <f>G123</f>
        <v>-8.7352000045939349E-3</v>
      </c>
    </row>
    <row r="124" spans="1:19" s="40" customFormat="1" ht="12.75" customHeight="1">
      <c r="A124" s="39" t="s">
        <v>70</v>
      </c>
      <c r="B124" s="50"/>
      <c r="C124" s="38">
        <v>51397.407399999996</v>
      </c>
      <c r="D124" s="38">
        <v>5.0000000000000001E-4</v>
      </c>
      <c r="E124" s="40">
        <f t="shared" si="25"/>
        <v>3808.9950317350399</v>
      </c>
      <c r="F124" s="40">
        <f t="shared" si="26"/>
        <v>3809</v>
      </c>
      <c r="G124" s="40">
        <f t="shared" si="27"/>
        <v>-8.1352000051992945E-3</v>
      </c>
      <c r="K124" s="40">
        <f>+G124</f>
        <v>-8.1352000051992945E-3</v>
      </c>
      <c r="O124" s="40">
        <f t="shared" ca="1" si="28"/>
        <v>-5.9592348091367549E-3</v>
      </c>
      <c r="P124" s="40">
        <f t="shared" ca="1" si="29"/>
        <v>-1.1765795257854678E-3</v>
      </c>
      <c r="Q124" s="41">
        <f t="shared" si="30"/>
        <v>36378.907399999996</v>
      </c>
      <c r="R124" s="40">
        <f>G124</f>
        <v>-8.1352000051992945E-3</v>
      </c>
    </row>
    <row r="125" spans="1:19" s="47" customFormat="1" ht="12.75" customHeight="1">
      <c r="A125" s="44" t="s">
        <v>446</v>
      </c>
      <c r="B125" s="49" t="s">
        <v>72</v>
      </c>
      <c r="C125" s="48">
        <v>51397.408000000003</v>
      </c>
      <c r="D125" s="48" t="s">
        <v>115</v>
      </c>
      <c r="E125" s="40">
        <f t="shared" si="25"/>
        <v>3808.9953981622953</v>
      </c>
      <c r="F125" s="40">
        <f t="shared" si="26"/>
        <v>3809</v>
      </c>
      <c r="G125" s="40">
        <f t="shared" si="27"/>
        <v>-7.5351999985286966E-3</v>
      </c>
      <c r="H125" s="40"/>
      <c r="I125" s="40">
        <f>+G125</f>
        <v>-7.5351999985286966E-3</v>
      </c>
      <c r="J125" s="40"/>
      <c r="K125" s="40"/>
      <c r="L125" s="40"/>
      <c r="M125" s="40"/>
      <c r="N125" s="40"/>
      <c r="O125" s="40">
        <f t="shared" ca="1" si="28"/>
        <v>-5.9592348091367549E-3</v>
      </c>
      <c r="P125" s="40">
        <f t="shared" ca="1" si="29"/>
        <v>-1.1765795257854678E-3</v>
      </c>
      <c r="Q125" s="41">
        <f t="shared" si="30"/>
        <v>36378.908000000003</v>
      </c>
      <c r="R125" s="40">
        <f>G125</f>
        <v>-7.5351999985286966E-3</v>
      </c>
    </row>
    <row r="126" spans="1:19" s="40" customFormat="1" ht="12.75" customHeight="1">
      <c r="A126" s="39" t="s">
        <v>71</v>
      </c>
      <c r="B126" s="50" t="s">
        <v>65</v>
      </c>
      <c r="C126" s="38">
        <v>51681.508999999998</v>
      </c>
      <c r="D126" s="38">
        <v>0.01</v>
      </c>
      <c r="E126" s="40">
        <f t="shared" si="25"/>
        <v>3982.4993123381901</v>
      </c>
      <c r="F126" s="40">
        <f t="shared" si="26"/>
        <v>3982.5</v>
      </c>
      <c r="G126" s="40">
        <f t="shared" si="27"/>
        <v>-1.1260000028414652E-3</v>
      </c>
      <c r="K126" s="40">
        <f>+G126</f>
        <v>-1.1260000028414652E-3</v>
      </c>
      <c r="O126" s="40">
        <f t="shared" ca="1" si="28"/>
        <v>-6.1277596700734637E-3</v>
      </c>
      <c r="P126" s="40">
        <f t="shared" ca="1" si="29"/>
        <v>-4.7524006822994083E-4</v>
      </c>
      <c r="Q126" s="41">
        <f t="shared" si="30"/>
        <v>36663.008999999998</v>
      </c>
      <c r="S126" s="40">
        <f>G126</f>
        <v>-1.1260000028414652E-3</v>
      </c>
    </row>
    <row r="127" spans="1:19" s="40" customFormat="1" ht="12.75" customHeight="1">
      <c r="A127" s="38" t="s">
        <v>79</v>
      </c>
      <c r="B127" s="50" t="s">
        <v>65</v>
      </c>
      <c r="C127" s="82">
        <v>51758.467100000002</v>
      </c>
      <c r="D127" s="82">
        <v>1.8E-3</v>
      </c>
      <c r="E127" s="40">
        <f t="shared" si="25"/>
        <v>4029.4985540780667</v>
      </c>
      <c r="F127" s="40">
        <f t="shared" si="26"/>
        <v>4029.5</v>
      </c>
      <c r="G127" s="40">
        <f t="shared" si="27"/>
        <v>-2.367599998251535E-3</v>
      </c>
      <c r="K127" s="40">
        <f>+G127</f>
        <v>-2.367599998251535E-3</v>
      </c>
      <c r="O127" s="40">
        <f t="shared" ca="1" si="28"/>
        <v>-6.1734119378776455E-3</v>
      </c>
      <c r="P127" s="40">
        <f t="shared" ca="1" si="29"/>
        <v>-2.852518578258488E-4</v>
      </c>
      <c r="Q127" s="41">
        <f t="shared" si="30"/>
        <v>36739.967100000002</v>
      </c>
      <c r="S127" s="40">
        <f>G127</f>
        <v>-2.367599998251535E-3</v>
      </c>
    </row>
    <row r="128" spans="1:19" s="40" customFormat="1" ht="12.75" customHeight="1">
      <c r="A128" s="38" t="s">
        <v>79</v>
      </c>
      <c r="B128" s="36"/>
      <c r="C128" s="82">
        <v>51767.466500000002</v>
      </c>
      <c r="D128" s="82">
        <v>5.9999999999999995E-4</v>
      </c>
      <c r="E128" s="40">
        <f t="shared" si="25"/>
        <v>4034.994596419469</v>
      </c>
      <c r="F128" s="40">
        <f t="shared" si="26"/>
        <v>4035</v>
      </c>
      <c r="G128" s="40">
        <f t="shared" si="27"/>
        <v>-8.8479999976698309E-3</v>
      </c>
      <c r="K128" s="40">
        <f>+G128</f>
        <v>-8.8479999976698309E-3</v>
      </c>
      <c r="O128" s="40">
        <f t="shared" ca="1" si="28"/>
        <v>-6.1787542245355809E-3</v>
      </c>
      <c r="P128" s="40">
        <f t="shared" ca="1" si="29"/>
        <v>-2.6301919490621939E-4</v>
      </c>
      <c r="Q128" s="41">
        <f t="shared" si="30"/>
        <v>36748.966500000002</v>
      </c>
      <c r="R128" s="40">
        <f>G128</f>
        <v>-8.8479999976698309E-3</v>
      </c>
    </row>
    <row r="129" spans="1:19" s="40" customFormat="1" ht="12.75" customHeight="1">
      <c r="A129" s="38" t="s">
        <v>113</v>
      </c>
      <c r="B129" s="36" t="s">
        <v>72</v>
      </c>
      <c r="C129" s="82">
        <v>52063.842100000002</v>
      </c>
      <c r="D129" s="82">
        <v>1E-4</v>
      </c>
      <c r="E129" s="40">
        <f t="shared" si="25"/>
        <v>4215.9947571588891</v>
      </c>
      <c r="F129" s="40">
        <f t="shared" si="26"/>
        <v>4216</v>
      </c>
      <c r="G129" s="40">
        <f t="shared" si="27"/>
        <v>-8.5848000016994774E-3</v>
      </c>
      <c r="K129" s="40">
        <f>+G129</f>
        <v>-8.5848000016994774E-3</v>
      </c>
      <c r="O129" s="40">
        <f t="shared" ca="1" si="28"/>
        <v>-6.3545640218240218E-3</v>
      </c>
      <c r="P129" s="40">
        <f t="shared" ca="1" si="29"/>
        <v>4.6863753026698055E-4</v>
      </c>
      <c r="Q129" s="41">
        <f t="shared" si="30"/>
        <v>37045.342100000002</v>
      </c>
    </row>
    <row r="130" spans="1:19" s="40" customFormat="1" ht="12.75" customHeight="1">
      <c r="A130" s="38" t="s">
        <v>113</v>
      </c>
      <c r="B130" s="36" t="s">
        <v>72</v>
      </c>
      <c r="C130" s="82">
        <v>52068.753799999999</v>
      </c>
      <c r="D130" s="82">
        <v>1E-4</v>
      </c>
      <c r="E130" s="40">
        <f t="shared" si="25"/>
        <v>4218.9943917087758</v>
      </c>
      <c r="F130" s="40">
        <f t="shared" si="26"/>
        <v>4219</v>
      </c>
      <c r="G130" s="40">
        <f t="shared" si="27"/>
        <v>-9.1832000034628436E-3</v>
      </c>
      <c r="K130" s="40">
        <f>+G130</f>
        <v>-9.1832000034628436E-3</v>
      </c>
      <c r="O130" s="40">
        <f t="shared" ca="1" si="28"/>
        <v>-6.357477996364715E-3</v>
      </c>
      <c r="P130" s="40">
        <f t="shared" ca="1" si="29"/>
        <v>4.8076443731405114E-4</v>
      </c>
      <c r="Q130" s="41">
        <f t="shared" si="30"/>
        <v>37050.253799999999</v>
      </c>
    </row>
    <row r="131" spans="1:19" s="47" customFormat="1" ht="12.75" customHeight="1">
      <c r="A131" s="44" t="s">
        <v>464</v>
      </c>
      <c r="B131" s="49" t="s">
        <v>65</v>
      </c>
      <c r="C131" s="48">
        <v>52097.414799999999</v>
      </c>
      <c r="D131" s="48" t="s">
        <v>115</v>
      </c>
      <c r="E131" s="40">
        <f t="shared" si="25"/>
        <v>4236.498010788594</v>
      </c>
      <c r="F131" s="40">
        <f t="shared" si="26"/>
        <v>4236.5</v>
      </c>
      <c r="G131" s="40">
        <f t="shared" si="27"/>
        <v>-3.2572000054642558E-3</v>
      </c>
      <c r="H131" s="40"/>
      <c r="I131" s="40">
        <f>+G131</f>
        <v>-3.2572000054642558E-3</v>
      </c>
      <c r="J131" s="40"/>
      <c r="K131" s="40"/>
      <c r="L131" s="40"/>
      <c r="M131" s="40"/>
      <c r="N131" s="40"/>
      <c r="O131" s="40">
        <f t="shared" ca="1" si="28"/>
        <v>-6.3744761811854195E-3</v>
      </c>
      <c r="P131" s="40">
        <f t="shared" ca="1" si="29"/>
        <v>5.5150472842195597E-4</v>
      </c>
      <c r="Q131" s="41">
        <f t="shared" si="30"/>
        <v>37078.914799999999</v>
      </c>
      <c r="S131" s="40">
        <f>G131</f>
        <v>-3.2572000054642558E-3</v>
      </c>
    </row>
    <row r="132" spans="1:19" s="40" customFormat="1" ht="12.75" customHeight="1">
      <c r="A132" s="38" t="s">
        <v>113</v>
      </c>
      <c r="B132" s="36" t="s">
        <v>65</v>
      </c>
      <c r="C132" s="82">
        <v>52097.415800000002</v>
      </c>
      <c r="D132" s="82"/>
      <c r="E132" s="40">
        <f t="shared" si="25"/>
        <v>4236.498621500682</v>
      </c>
      <c r="F132" s="40">
        <f t="shared" si="26"/>
        <v>4236.5</v>
      </c>
      <c r="G132" s="40">
        <f t="shared" si="27"/>
        <v>-2.2572000016225502E-3</v>
      </c>
      <c r="K132" s="40">
        <f>+G132</f>
        <v>-2.2572000016225502E-3</v>
      </c>
      <c r="O132" s="40">
        <f t="shared" ca="1" si="28"/>
        <v>-6.3744761811854195E-3</v>
      </c>
      <c r="P132" s="40">
        <f t="shared" ca="1" si="29"/>
        <v>5.5150472842195597E-4</v>
      </c>
      <c r="Q132" s="41">
        <f t="shared" si="30"/>
        <v>37078.915800000002</v>
      </c>
    </row>
    <row r="133" spans="1:19" s="40" customFormat="1" ht="12.75" customHeight="1">
      <c r="A133" s="38" t="s">
        <v>113</v>
      </c>
      <c r="B133" s="36" t="s">
        <v>65</v>
      </c>
      <c r="C133" s="82">
        <v>52151.453699999998</v>
      </c>
      <c r="D133" s="82"/>
      <c r="E133" s="40">
        <f t="shared" si="25"/>
        <v>4269.5002201006337</v>
      </c>
      <c r="F133" s="40">
        <f t="shared" si="26"/>
        <v>4269.5</v>
      </c>
      <c r="G133" s="40">
        <f t="shared" si="27"/>
        <v>3.6039999395143241E-4</v>
      </c>
      <c r="K133" s="40">
        <f>+G133</f>
        <v>3.6039999395143241E-4</v>
      </c>
      <c r="O133" s="40">
        <f t="shared" ca="1" si="28"/>
        <v>-6.4065299011330356E-3</v>
      </c>
      <c r="P133" s="40">
        <f t="shared" ca="1" si="29"/>
        <v>6.8490070593972205E-4</v>
      </c>
      <c r="Q133" s="41">
        <f t="shared" si="30"/>
        <v>37132.953699999998</v>
      </c>
    </row>
    <row r="134" spans="1:19" s="40" customFormat="1" ht="12.75" customHeight="1">
      <c r="A134" s="39" t="s">
        <v>69</v>
      </c>
      <c r="B134" s="50"/>
      <c r="C134" s="38">
        <v>52417.527499999997</v>
      </c>
      <c r="D134" s="38">
        <v>2.0000000000000001E-4</v>
      </c>
      <c r="E134" s="40">
        <f t="shared" si="25"/>
        <v>4431.9947053705018</v>
      </c>
      <c r="F134" s="40">
        <f t="shared" si="26"/>
        <v>4432</v>
      </c>
      <c r="G134" s="40">
        <f t="shared" si="27"/>
        <v>-8.6696000071242452E-3</v>
      </c>
      <c r="K134" s="40">
        <f>+G134</f>
        <v>-8.6696000071242452E-3</v>
      </c>
      <c r="O134" s="40">
        <f t="shared" ca="1" si="28"/>
        <v>-6.5643701887538736E-3</v>
      </c>
      <c r="P134" s="40">
        <f t="shared" ca="1" si="29"/>
        <v>1.3417748376559936E-3</v>
      </c>
      <c r="Q134" s="41">
        <f t="shared" si="30"/>
        <v>37399.027499999997</v>
      </c>
      <c r="R134" s="40">
        <f>G134</f>
        <v>-8.6696000071242452E-3</v>
      </c>
    </row>
    <row r="135" spans="1:19" s="40" customFormat="1" ht="12.75" customHeight="1">
      <c r="A135" s="37" t="s">
        <v>69</v>
      </c>
      <c r="B135" s="36" t="s">
        <v>72</v>
      </c>
      <c r="C135" s="37">
        <v>52417.527499999997</v>
      </c>
      <c r="D135" s="38">
        <v>2.0000000000000001E-4</v>
      </c>
      <c r="E135" s="40">
        <f t="shared" si="25"/>
        <v>4431.9947053705018</v>
      </c>
      <c r="F135" s="40">
        <f t="shared" si="26"/>
        <v>4432</v>
      </c>
      <c r="G135" s="40">
        <f t="shared" si="27"/>
        <v>-8.6696000071242452E-3</v>
      </c>
      <c r="K135" s="40">
        <f>+G135</f>
        <v>-8.6696000071242452E-3</v>
      </c>
      <c r="O135" s="40">
        <f t="shared" ca="1" si="28"/>
        <v>-6.5643701887538736E-3</v>
      </c>
      <c r="P135" s="40">
        <f t="shared" ca="1" si="29"/>
        <v>1.3417748376559936E-3</v>
      </c>
      <c r="Q135" s="41">
        <f t="shared" si="30"/>
        <v>37399.027499999997</v>
      </c>
      <c r="R135" s="40">
        <f>G135</f>
        <v>-8.6696000071242452E-3</v>
      </c>
    </row>
    <row r="136" spans="1:19" s="47" customFormat="1" ht="12.75" customHeight="1">
      <c r="A136" s="44" t="s">
        <v>482</v>
      </c>
      <c r="B136" s="49" t="s">
        <v>65</v>
      </c>
      <c r="C136" s="48">
        <v>52472.3943</v>
      </c>
      <c r="D136" s="48" t="s">
        <v>115</v>
      </c>
      <c r="E136" s="40">
        <f t="shared" si="25"/>
        <v>4465.5025232180515</v>
      </c>
      <c r="F136" s="40">
        <f t="shared" si="26"/>
        <v>4465.5</v>
      </c>
      <c r="G136" s="40">
        <f t="shared" si="27"/>
        <v>4.131599998800084E-3</v>
      </c>
      <c r="H136" s="40"/>
      <c r="I136" s="40">
        <f>+G136</f>
        <v>4.131599998800084E-3</v>
      </c>
      <c r="J136" s="40"/>
      <c r="K136" s="40"/>
      <c r="L136" s="40"/>
      <c r="M136" s="40"/>
      <c r="N136" s="40"/>
      <c r="O136" s="40">
        <f t="shared" ca="1" si="28"/>
        <v>-6.5969095711249388E-3</v>
      </c>
      <c r="P136" s="40">
        <f t="shared" ca="1" si="29"/>
        <v>1.4771919663482715E-3</v>
      </c>
      <c r="Q136" s="41">
        <f t="shared" si="30"/>
        <v>37453.8943</v>
      </c>
      <c r="S136" s="40">
        <f>G136</f>
        <v>4.131599998800084E-3</v>
      </c>
    </row>
    <row r="137" spans="1:19" s="47" customFormat="1" ht="12.75" customHeight="1">
      <c r="A137" s="44" t="s">
        <v>482</v>
      </c>
      <c r="B137" s="49" t="s">
        <v>65</v>
      </c>
      <c r="C137" s="48">
        <v>52513.3223</v>
      </c>
      <c r="D137" s="48" t="s">
        <v>115</v>
      </c>
      <c r="E137" s="40">
        <f t="shared" si="25"/>
        <v>4490.4977474495436</v>
      </c>
      <c r="F137" s="40">
        <f t="shared" si="26"/>
        <v>4490.5</v>
      </c>
      <c r="G137" s="40">
        <f t="shared" si="27"/>
        <v>-3.6884000001009554E-3</v>
      </c>
      <c r="H137" s="40"/>
      <c r="I137" s="40">
        <f>+G137</f>
        <v>-3.6884000001009554E-3</v>
      </c>
      <c r="J137" s="40"/>
      <c r="K137" s="40"/>
      <c r="L137" s="40"/>
      <c r="M137" s="40"/>
      <c r="N137" s="40"/>
      <c r="O137" s="40">
        <f t="shared" ca="1" si="28"/>
        <v>-6.6211926922973754E-3</v>
      </c>
      <c r="P137" s="40">
        <f t="shared" ca="1" si="29"/>
        <v>1.5782495250738528E-3</v>
      </c>
      <c r="Q137" s="41">
        <f t="shared" si="30"/>
        <v>37494.8223</v>
      </c>
      <c r="S137" s="40">
        <f>G137</f>
        <v>-3.6884000001009554E-3</v>
      </c>
    </row>
    <row r="138" spans="1:19" s="47" customFormat="1" ht="12.75" customHeight="1">
      <c r="A138" s="44" t="s">
        <v>482</v>
      </c>
      <c r="B138" s="49" t="s">
        <v>72</v>
      </c>
      <c r="C138" s="48">
        <v>52833.434300000001</v>
      </c>
      <c r="D138" s="48" t="s">
        <v>115</v>
      </c>
      <c r="E138" s="40">
        <f t="shared" si="25"/>
        <v>4685.9940145329929</v>
      </c>
      <c r="F138" s="40">
        <f t="shared" si="26"/>
        <v>4686</v>
      </c>
      <c r="G138" s="40">
        <f t="shared" si="27"/>
        <v>-9.8007999986293726E-3</v>
      </c>
      <c r="H138" s="40"/>
      <c r="I138" s="40">
        <f>+G138</f>
        <v>-9.8007999986293726E-3</v>
      </c>
      <c r="J138" s="40"/>
      <c r="K138" s="40"/>
      <c r="L138" s="40"/>
      <c r="M138" s="40"/>
      <c r="N138" s="40"/>
      <c r="O138" s="40">
        <f t="shared" ca="1" si="28"/>
        <v>-6.8110866998658294E-3</v>
      </c>
      <c r="P138" s="40">
        <f t="shared" ca="1" si="29"/>
        <v>2.3685196343078904E-3</v>
      </c>
      <c r="Q138" s="41">
        <f t="shared" si="30"/>
        <v>37814.934300000001</v>
      </c>
      <c r="R138" s="40">
        <f>G138</f>
        <v>-9.8007999986293726E-3</v>
      </c>
    </row>
    <row r="139" spans="1:19" s="47" customFormat="1" ht="12.75" customHeight="1">
      <c r="A139" s="44" t="s">
        <v>482</v>
      </c>
      <c r="B139" s="49" t="s">
        <v>65</v>
      </c>
      <c r="C139" s="48">
        <v>52842.453099999999</v>
      </c>
      <c r="D139" s="48" t="s">
        <v>115</v>
      </c>
      <c r="E139" s="40">
        <f t="shared" ref="E139:E170" si="31">+(C139-C$7)/C$8</f>
        <v>4691.5019046888501</v>
      </c>
      <c r="F139" s="40">
        <f t="shared" ref="F139:F170" si="32">ROUND(2*E139,0)/2</f>
        <v>4691.5</v>
      </c>
      <c r="G139" s="40">
        <f t="shared" ref="G139:G170" si="33">+C139-(C$7+F139*C$8)</f>
        <v>3.1187999993562698E-3</v>
      </c>
      <c r="H139" s="40"/>
      <c r="I139" s="40">
        <f>+G139</f>
        <v>3.1187999993562698E-3</v>
      </c>
      <c r="J139" s="40"/>
      <c r="K139" s="40"/>
      <c r="L139" s="40"/>
      <c r="M139" s="40"/>
      <c r="N139" s="40"/>
      <c r="O139" s="40">
        <f t="shared" ref="O139:O170" ca="1" si="34">+C$11+C$12*F139</f>
        <v>-6.8164289865237666E-3</v>
      </c>
      <c r="P139" s="40">
        <f t="shared" ref="P139:P170" ca="1" si="35">+D$11+D$12*$F139</f>
        <v>2.3907522972275198E-3</v>
      </c>
      <c r="Q139" s="41">
        <f t="shared" ref="Q139:Q170" si="36">+C139-15018.5</f>
        <v>37823.953099999999</v>
      </c>
      <c r="S139" s="40">
        <f>G139</f>
        <v>3.1187999993562698E-3</v>
      </c>
    </row>
    <row r="140" spans="1:19" s="47" customFormat="1" ht="12.75" customHeight="1">
      <c r="A140" s="44" t="s">
        <v>482</v>
      </c>
      <c r="B140" s="49" t="s">
        <v>72</v>
      </c>
      <c r="C140" s="48">
        <v>52856.359400000001</v>
      </c>
      <c r="D140" s="48" t="s">
        <v>115</v>
      </c>
      <c r="E140" s="40">
        <f t="shared" si="31"/>
        <v>4699.9946501621316</v>
      </c>
      <c r="F140" s="40">
        <f t="shared" si="32"/>
        <v>4700</v>
      </c>
      <c r="G140" s="40">
        <f t="shared" si="33"/>
        <v>-8.7599999969825149E-3</v>
      </c>
      <c r="H140" s="40"/>
      <c r="I140" s="40">
        <f>+G140</f>
        <v>-8.7599999969825149E-3</v>
      </c>
      <c r="J140" s="40"/>
      <c r="K140" s="40"/>
      <c r="L140" s="40"/>
      <c r="M140" s="40"/>
      <c r="N140" s="40"/>
      <c r="O140" s="40">
        <f t="shared" ca="1" si="34"/>
        <v>-6.8246852477223934E-3</v>
      </c>
      <c r="P140" s="40">
        <f t="shared" ca="1" si="35"/>
        <v>2.4251118671942164E-3</v>
      </c>
      <c r="Q140" s="41">
        <f t="shared" si="36"/>
        <v>37837.859400000001</v>
      </c>
      <c r="R140" s="40">
        <f>G140</f>
        <v>-8.7599999969825149E-3</v>
      </c>
    </row>
    <row r="141" spans="1:19" s="40" customFormat="1" ht="12.75" customHeight="1">
      <c r="A141" s="39" t="s">
        <v>85</v>
      </c>
      <c r="B141" s="36" t="s">
        <v>72</v>
      </c>
      <c r="C141" s="37">
        <v>53208.405899999998</v>
      </c>
      <c r="D141" s="82">
        <v>2.9999999999999997E-4</v>
      </c>
      <c r="E141" s="40">
        <f t="shared" si="31"/>
        <v>4914.993702336973</v>
      </c>
      <c r="F141" s="40">
        <f t="shared" si="32"/>
        <v>4915</v>
      </c>
      <c r="G141" s="40">
        <f t="shared" si="33"/>
        <v>-1.0312000005797017E-2</v>
      </c>
      <c r="K141" s="40">
        <f>+G141</f>
        <v>-1.0312000005797017E-2</v>
      </c>
      <c r="O141" s="40">
        <f t="shared" ca="1" si="34"/>
        <v>-7.0335200898053486E-3</v>
      </c>
      <c r="P141" s="40">
        <f t="shared" ca="1" si="35"/>
        <v>3.2942068722342094E-3</v>
      </c>
      <c r="Q141" s="41">
        <f t="shared" si="36"/>
        <v>38189.905899999998</v>
      </c>
      <c r="R141" s="40">
        <f>G141</f>
        <v>-1.0312000005797017E-2</v>
      </c>
    </row>
    <row r="142" spans="1:19" s="47" customFormat="1" ht="12.75" customHeight="1">
      <c r="A142" s="44" t="s">
        <v>504</v>
      </c>
      <c r="B142" s="49" t="s">
        <v>72</v>
      </c>
      <c r="C142" s="48">
        <v>53228.056199999999</v>
      </c>
      <c r="D142" s="48" t="s">
        <v>115</v>
      </c>
      <c r="E142" s="40">
        <f t="shared" si="31"/>
        <v>4926.9943780288249</v>
      </c>
      <c r="F142" s="40">
        <f t="shared" si="32"/>
        <v>4927</v>
      </c>
      <c r="G142" s="40">
        <f t="shared" si="33"/>
        <v>-9.2055999994045123E-3</v>
      </c>
      <c r="H142" s="40"/>
      <c r="I142" s="40">
        <f>+G142</f>
        <v>-9.2055999994045123E-3</v>
      </c>
      <c r="J142" s="40"/>
      <c r="K142" s="40"/>
      <c r="L142" s="40"/>
      <c r="M142" s="40"/>
      <c r="N142" s="40"/>
      <c r="O142" s="40">
        <f t="shared" ca="1" si="34"/>
        <v>-7.0451759879681178E-3</v>
      </c>
      <c r="P142" s="40">
        <f t="shared" ca="1" si="35"/>
        <v>3.3427145004224883E-3</v>
      </c>
      <c r="Q142" s="41">
        <f t="shared" si="36"/>
        <v>38209.556199999999</v>
      </c>
      <c r="R142" s="40">
        <f>G142</f>
        <v>-9.2055999994045123E-3</v>
      </c>
    </row>
    <row r="143" spans="1:19" s="40" customFormat="1" ht="12.75" customHeight="1">
      <c r="A143" s="38" t="s">
        <v>100</v>
      </c>
      <c r="B143" s="50" t="s">
        <v>65</v>
      </c>
      <c r="C143" s="38">
        <v>53451.587200000002</v>
      </c>
      <c r="D143" s="38">
        <v>6.9999999999999999E-4</v>
      </c>
      <c r="E143" s="40">
        <f t="shared" si="31"/>
        <v>5063.5074611916898</v>
      </c>
      <c r="F143" s="40">
        <f t="shared" si="32"/>
        <v>5063.5</v>
      </c>
      <c r="G143" s="40">
        <f t="shared" si="33"/>
        <v>1.2217200004670303E-2</v>
      </c>
      <c r="K143" s="40">
        <f t="shared" ref="K143:K152" si="37">+G143</f>
        <v>1.2217200004670303E-2</v>
      </c>
      <c r="O143" s="40">
        <f t="shared" ca="1" si="34"/>
        <v>-7.1777618295696226E-3</v>
      </c>
      <c r="P143" s="40">
        <f t="shared" ca="1" si="35"/>
        <v>3.894488771064155E-3</v>
      </c>
      <c r="Q143" s="41">
        <f t="shared" si="36"/>
        <v>38433.087200000002</v>
      </c>
      <c r="S143" s="40">
        <f>G143</f>
        <v>1.2217200004670303E-2</v>
      </c>
    </row>
    <row r="144" spans="1:19" s="40" customFormat="1" ht="12.75" customHeight="1">
      <c r="A144" s="39" t="s">
        <v>89</v>
      </c>
      <c r="B144" s="51"/>
      <c r="C144" s="38">
        <v>53542.442000000003</v>
      </c>
      <c r="D144" s="38">
        <v>1E-3</v>
      </c>
      <c r="E144" s="40">
        <f t="shared" si="31"/>
        <v>5118.9935855688254</v>
      </c>
      <c r="F144" s="40">
        <f t="shared" si="32"/>
        <v>5119</v>
      </c>
      <c r="G144" s="40">
        <f t="shared" si="33"/>
        <v>-1.0503199999220669E-2</v>
      </c>
      <c r="K144" s="40">
        <f t="shared" si="37"/>
        <v>-1.0503199999220669E-2</v>
      </c>
      <c r="O144" s="40">
        <f t="shared" ca="1" si="34"/>
        <v>-7.2316703585724312E-3</v>
      </c>
      <c r="P144" s="40">
        <f t="shared" ca="1" si="35"/>
        <v>4.1188365514349436E-3</v>
      </c>
      <c r="Q144" s="41">
        <f t="shared" si="36"/>
        <v>38523.942000000003</v>
      </c>
      <c r="R144" s="40">
        <f t="shared" ref="R144:R149" si="38">G144</f>
        <v>-1.0503199999220669E-2</v>
      </c>
    </row>
    <row r="145" spans="1:19" s="40" customFormat="1" ht="12.75" customHeight="1">
      <c r="A145" s="39" t="s">
        <v>89</v>
      </c>
      <c r="B145" s="51"/>
      <c r="C145" s="38">
        <v>53555.542000000001</v>
      </c>
      <c r="D145" s="38">
        <v>1E-3</v>
      </c>
      <c r="E145" s="40">
        <f t="shared" si="31"/>
        <v>5126.9939138876416</v>
      </c>
      <c r="F145" s="40">
        <f t="shared" si="32"/>
        <v>5127</v>
      </c>
      <c r="G145" s="40">
        <f t="shared" si="33"/>
        <v>-9.9656000020331703E-3</v>
      </c>
      <c r="K145" s="40">
        <f t="shared" si="37"/>
        <v>-9.9656000020331703E-3</v>
      </c>
      <c r="O145" s="40">
        <f t="shared" ca="1" si="34"/>
        <v>-7.2394409573476107E-3</v>
      </c>
      <c r="P145" s="40">
        <f t="shared" ca="1" si="35"/>
        <v>4.1511749702271283E-3</v>
      </c>
      <c r="Q145" s="41">
        <f t="shared" si="36"/>
        <v>38537.042000000001</v>
      </c>
      <c r="R145" s="40">
        <f t="shared" si="38"/>
        <v>-9.9656000020331703E-3</v>
      </c>
    </row>
    <row r="146" spans="1:19" s="40" customFormat="1" ht="12.75" customHeight="1">
      <c r="A146" s="39" t="s">
        <v>84</v>
      </c>
      <c r="B146" s="36" t="s">
        <v>72</v>
      </c>
      <c r="C146" s="37">
        <v>53601.390200000002</v>
      </c>
      <c r="D146" s="37">
        <v>5.9999999999999995E-4</v>
      </c>
      <c r="E146" s="40">
        <f t="shared" si="31"/>
        <v>5154.9939637217485</v>
      </c>
      <c r="F146" s="40">
        <f t="shared" si="32"/>
        <v>5155</v>
      </c>
      <c r="G146" s="40">
        <f t="shared" si="33"/>
        <v>-9.8839999991469085E-3</v>
      </c>
      <c r="K146" s="40">
        <f t="shared" si="37"/>
        <v>-9.8839999991469085E-3</v>
      </c>
      <c r="O146" s="40">
        <f t="shared" ca="1" si="34"/>
        <v>-7.2666380530607404E-3</v>
      </c>
      <c r="P146" s="40">
        <f t="shared" ca="1" si="35"/>
        <v>4.2643594359997802E-3</v>
      </c>
      <c r="Q146" s="41">
        <f t="shared" si="36"/>
        <v>38582.890200000002</v>
      </c>
      <c r="R146" s="40">
        <f t="shared" si="38"/>
        <v>-9.8839999991469085E-3</v>
      </c>
    </row>
    <row r="147" spans="1:19" s="40" customFormat="1" ht="12.75" customHeight="1">
      <c r="A147" s="39" t="s">
        <v>84</v>
      </c>
      <c r="B147" s="36" t="s">
        <v>72</v>
      </c>
      <c r="C147" s="37">
        <v>53601.390200000002</v>
      </c>
      <c r="D147" s="37">
        <v>5.9999999999999995E-4</v>
      </c>
      <c r="E147" s="40">
        <f t="shared" si="31"/>
        <v>5154.9939637217485</v>
      </c>
      <c r="F147" s="40">
        <f t="shared" si="32"/>
        <v>5155</v>
      </c>
      <c r="G147" s="40">
        <f t="shared" si="33"/>
        <v>-9.8839999991469085E-3</v>
      </c>
      <c r="K147" s="40">
        <f t="shared" si="37"/>
        <v>-9.8839999991469085E-3</v>
      </c>
      <c r="O147" s="40">
        <f t="shared" ca="1" si="34"/>
        <v>-7.2666380530607404E-3</v>
      </c>
      <c r="P147" s="40">
        <f t="shared" ca="1" si="35"/>
        <v>4.2643594359997802E-3</v>
      </c>
      <c r="Q147" s="41">
        <f t="shared" si="36"/>
        <v>38582.890200000002</v>
      </c>
      <c r="R147" s="40">
        <f t="shared" si="38"/>
        <v>-9.8839999991469085E-3</v>
      </c>
    </row>
    <row r="148" spans="1:19" s="40" customFormat="1" ht="12.75" customHeight="1">
      <c r="A148" s="38" t="s">
        <v>97</v>
      </c>
      <c r="B148" s="50" t="s">
        <v>72</v>
      </c>
      <c r="C148" s="38">
        <v>53935.4277</v>
      </c>
      <c r="D148" s="38">
        <v>4.0000000000000002E-4</v>
      </c>
      <c r="E148" s="40">
        <f t="shared" si="31"/>
        <v>5358.9947019505162</v>
      </c>
      <c r="F148" s="40">
        <f t="shared" si="32"/>
        <v>5359</v>
      </c>
      <c r="G148" s="40">
        <f t="shared" si="33"/>
        <v>-8.6751999988337047E-3</v>
      </c>
      <c r="K148" s="40">
        <f t="shared" si="37"/>
        <v>-8.6751999988337047E-3</v>
      </c>
      <c r="O148" s="40">
        <f t="shared" ca="1" si="34"/>
        <v>-7.4647883218278231E-3</v>
      </c>
      <c r="P148" s="40">
        <f t="shared" ca="1" si="35"/>
        <v>5.0889891152005144E-3</v>
      </c>
      <c r="Q148" s="41">
        <f t="shared" si="36"/>
        <v>38916.9277</v>
      </c>
      <c r="R148" s="40">
        <f t="shared" si="38"/>
        <v>-8.6751999988337047E-3</v>
      </c>
    </row>
    <row r="149" spans="1:19" s="40" customFormat="1" ht="12.75" customHeight="1">
      <c r="A149" s="38" t="s">
        <v>98</v>
      </c>
      <c r="B149" s="50" t="s">
        <v>72</v>
      </c>
      <c r="C149" s="38">
        <v>54017.294399999999</v>
      </c>
      <c r="D149" s="38">
        <v>1.9E-3</v>
      </c>
      <c r="E149" s="40">
        <f t="shared" si="31"/>
        <v>5408.9916850328136</v>
      </c>
      <c r="F149" s="40">
        <f t="shared" si="32"/>
        <v>5409</v>
      </c>
      <c r="G149" s="40">
        <f t="shared" si="33"/>
        <v>-1.3615200005006045E-2</v>
      </c>
      <c r="K149" s="40">
        <f t="shared" si="37"/>
        <v>-1.3615200005006045E-2</v>
      </c>
      <c r="O149" s="40">
        <f t="shared" ca="1" si="34"/>
        <v>-7.5133545641726963E-3</v>
      </c>
      <c r="P149" s="40">
        <f t="shared" ca="1" si="35"/>
        <v>5.291104232651677E-3</v>
      </c>
      <c r="Q149" s="41">
        <f t="shared" si="36"/>
        <v>38998.794399999999</v>
      </c>
      <c r="R149" s="40">
        <f t="shared" si="38"/>
        <v>-1.3615200005006045E-2</v>
      </c>
    </row>
    <row r="150" spans="1:19" s="40" customFormat="1" ht="12.75" customHeight="1">
      <c r="A150" s="38" t="s">
        <v>100</v>
      </c>
      <c r="B150" s="50" t="s">
        <v>65</v>
      </c>
      <c r="C150" s="38">
        <v>54260.472829999999</v>
      </c>
      <c r="D150" s="38">
        <v>4.0000000000000002E-4</v>
      </c>
      <c r="E150" s="40">
        <f t="shared" si="31"/>
        <v>5557.5036911438428</v>
      </c>
      <c r="F150" s="40">
        <f t="shared" si="32"/>
        <v>5557.5</v>
      </c>
      <c r="G150" s="40">
        <f t="shared" si="33"/>
        <v>6.0439999942900613E-3</v>
      </c>
      <c r="K150" s="40">
        <f t="shared" si="37"/>
        <v>6.0439999942900613E-3</v>
      </c>
      <c r="O150" s="40">
        <f t="shared" ca="1" si="34"/>
        <v>-7.6575963039369685E-3</v>
      </c>
      <c r="P150" s="40">
        <f t="shared" ca="1" si="35"/>
        <v>5.8913861314816227E-3</v>
      </c>
      <c r="Q150" s="41">
        <f t="shared" si="36"/>
        <v>39241.972829999999</v>
      </c>
      <c r="S150" s="40">
        <f>G150</f>
        <v>6.0439999942900613E-3</v>
      </c>
    </row>
    <row r="151" spans="1:19" s="40" customFormat="1" ht="12.75" customHeight="1">
      <c r="A151" s="38" t="s">
        <v>100</v>
      </c>
      <c r="B151" s="50" t="s">
        <v>72</v>
      </c>
      <c r="C151" s="38">
        <v>54328.412929999999</v>
      </c>
      <c r="D151" s="38" t="s">
        <v>101</v>
      </c>
      <c r="E151" s="40">
        <f t="shared" si="31"/>
        <v>5598.9955312975271</v>
      </c>
      <c r="F151" s="40">
        <f t="shared" si="32"/>
        <v>5599</v>
      </c>
      <c r="G151" s="40">
        <f t="shared" si="33"/>
        <v>-7.3172000047634356E-3</v>
      </c>
      <c r="K151" s="40">
        <f t="shared" si="37"/>
        <v>-7.3172000047634356E-3</v>
      </c>
      <c r="O151" s="40">
        <f t="shared" ca="1" si="34"/>
        <v>-7.6979062850832131E-3</v>
      </c>
      <c r="P151" s="40">
        <f t="shared" ca="1" si="35"/>
        <v>6.0591416789660853E-3</v>
      </c>
      <c r="Q151" s="41">
        <f t="shared" si="36"/>
        <v>39309.912929999999</v>
      </c>
      <c r="R151" s="40">
        <f t="shared" ref="R151:R156" si="39">G151</f>
        <v>-7.3172000047634356E-3</v>
      </c>
    </row>
    <row r="152" spans="1:19" s="40" customFormat="1" ht="12.75" customHeight="1">
      <c r="A152" s="48" t="s">
        <v>93</v>
      </c>
      <c r="B152" s="49" t="s">
        <v>72</v>
      </c>
      <c r="C152" s="48">
        <v>54685.3698</v>
      </c>
      <c r="D152" s="48">
        <v>2.9999999999999997E-4</v>
      </c>
      <c r="E152" s="40">
        <f t="shared" si="31"/>
        <v>5816.9934057751861</v>
      </c>
      <c r="F152" s="40">
        <f t="shared" si="32"/>
        <v>5817</v>
      </c>
      <c r="G152" s="40">
        <f t="shared" si="33"/>
        <v>-1.0797599999932572E-2</v>
      </c>
      <c r="K152" s="40">
        <f t="shared" si="37"/>
        <v>-1.0797599999932572E-2</v>
      </c>
      <c r="O152" s="40">
        <f t="shared" ca="1" si="34"/>
        <v>-7.9096551017068615E-3</v>
      </c>
      <c r="P152" s="40">
        <f t="shared" ca="1" si="35"/>
        <v>6.9403635910531489E-3</v>
      </c>
      <c r="Q152" s="41">
        <f t="shared" si="36"/>
        <v>39666.8698</v>
      </c>
      <c r="R152" s="40">
        <f t="shared" si="39"/>
        <v>-1.0797599999932572E-2</v>
      </c>
    </row>
    <row r="153" spans="1:19" s="47" customFormat="1" ht="12.75" customHeight="1">
      <c r="A153" s="44" t="s">
        <v>548</v>
      </c>
      <c r="B153" s="49" t="s">
        <v>72</v>
      </c>
      <c r="C153" s="48">
        <v>55060.340900000003</v>
      </c>
      <c r="D153" s="48" t="s">
        <v>115</v>
      </c>
      <c r="E153" s="40">
        <f t="shared" si="31"/>
        <v>6045.9927882231268</v>
      </c>
      <c r="F153" s="40">
        <f t="shared" si="32"/>
        <v>6046</v>
      </c>
      <c r="G153" s="40">
        <f t="shared" si="33"/>
        <v>-1.1808799994469155E-2</v>
      </c>
      <c r="H153" s="40"/>
      <c r="I153" s="40">
        <f>+G153</f>
        <v>-1.1808799994469155E-2</v>
      </c>
      <c r="J153" s="40"/>
      <c r="K153" s="40"/>
      <c r="L153" s="40"/>
      <c r="M153" s="40"/>
      <c r="N153" s="40"/>
      <c r="O153" s="40">
        <f t="shared" ca="1" si="34"/>
        <v>-8.1320884916463807E-3</v>
      </c>
      <c r="P153" s="40">
        <f t="shared" ca="1" si="35"/>
        <v>7.8660508289794644E-3</v>
      </c>
      <c r="Q153" s="41">
        <f t="shared" si="36"/>
        <v>40041.840900000003</v>
      </c>
      <c r="R153" s="40">
        <f t="shared" si="39"/>
        <v>-1.1808799994469155E-2</v>
      </c>
    </row>
    <row r="154" spans="1:19" s="40" customFormat="1" ht="12.75" customHeight="1">
      <c r="A154" s="52" t="s">
        <v>96</v>
      </c>
      <c r="B154" s="49" t="s">
        <v>72</v>
      </c>
      <c r="C154" s="48">
        <v>55060.340969999997</v>
      </c>
      <c r="D154" s="48">
        <v>2.9999999999999997E-4</v>
      </c>
      <c r="E154" s="40">
        <f t="shared" si="31"/>
        <v>6045.9928309729694</v>
      </c>
      <c r="F154" s="40">
        <f t="shared" si="32"/>
        <v>6046</v>
      </c>
      <c r="G154" s="40">
        <f t="shared" si="33"/>
        <v>-1.1738799999875482E-2</v>
      </c>
      <c r="K154" s="40">
        <f>+G154</f>
        <v>-1.1738799999875482E-2</v>
      </c>
      <c r="O154" s="40">
        <f t="shared" ca="1" si="34"/>
        <v>-8.1320884916463807E-3</v>
      </c>
      <c r="P154" s="40">
        <f t="shared" ca="1" si="35"/>
        <v>7.8660508289794644E-3</v>
      </c>
      <c r="Q154" s="41">
        <f t="shared" si="36"/>
        <v>40041.840969999997</v>
      </c>
      <c r="R154" s="40">
        <f t="shared" si="39"/>
        <v>-1.1738799999875482E-2</v>
      </c>
    </row>
    <row r="155" spans="1:19" s="47" customFormat="1" ht="12.75" customHeight="1">
      <c r="A155" s="44" t="s">
        <v>548</v>
      </c>
      <c r="B155" s="49" t="s">
        <v>72</v>
      </c>
      <c r="C155" s="48">
        <v>55060.341500000002</v>
      </c>
      <c r="D155" s="48" t="s">
        <v>115</v>
      </c>
      <c r="E155" s="40">
        <f t="shared" si="31"/>
        <v>6045.9931546503776</v>
      </c>
      <c r="F155" s="40">
        <f t="shared" si="32"/>
        <v>6046</v>
      </c>
      <c r="G155" s="40">
        <f t="shared" si="33"/>
        <v>-1.1208799995074514E-2</v>
      </c>
      <c r="H155" s="40"/>
      <c r="I155" s="40">
        <f>+G155</f>
        <v>-1.1208799995074514E-2</v>
      </c>
      <c r="J155" s="40"/>
      <c r="K155" s="40"/>
      <c r="L155" s="40"/>
      <c r="M155" s="40"/>
      <c r="N155" s="40"/>
      <c r="O155" s="40">
        <f t="shared" ca="1" si="34"/>
        <v>-8.1320884916463807E-3</v>
      </c>
      <c r="P155" s="40">
        <f t="shared" ca="1" si="35"/>
        <v>7.8660508289794644E-3</v>
      </c>
      <c r="Q155" s="41">
        <f t="shared" si="36"/>
        <v>40041.841500000002</v>
      </c>
      <c r="R155" s="40">
        <f t="shared" si="39"/>
        <v>-1.1208799995074514E-2</v>
      </c>
    </row>
    <row r="156" spans="1:19" s="40" customFormat="1" ht="12.75" customHeight="1">
      <c r="A156" s="52" t="s">
        <v>96</v>
      </c>
      <c r="B156" s="49" t="s">
        <v>72</v>
      </c>
      <c r="C156" s="48">
        <v>55060.341569999997</v>
      </c>
      <c r="D156" s="48">
        <v>4.0000000000000002E-4</v>
      </c>
      <c r="E156" s="40">
        <f t="shared" si="31"/>
        <v>6045.9931974002202</v>
      </c>
      <c r="F156" s="40">
        <f t="shared" si="32"/>
        <v>6046</v>
      </c>
      <c r="G156" s="40">
        <f t="shared" si="33"/>
        <v>-1.1138800000480842E-2</v>
      </c>
      <c r="K156" s="40">
        <f>+G156</f>
        <v>-1.1138800000480842E-2</v>
      </c>
      <c r="O156" s="40">
        <f t="shared" ca="1" si="34"/>
        <v>-8.1320884916463807E-3</v>
      </c>
      <c r="P156" s="40">
        <f t="shared" ca="1" si="35"/>
        <v>7.8660508289794644E-3</v>
      </c>
      <c r="Q156" s="41">
        <f t="shared" si="36"/>
        <v>40041.841569999997</v>
      </c>
      <c r="R156" s="40">
        <f t="shared" si="39"/>
        <v>-1.1138800000480842E-2</v>
      </c>
    </row>
    <row r="157" spans="1:19" s="47" customFormat="1" ht="12.75" customHeight="1">
      <c r="A157" s="44" t="s">
        <v>548</v>
      </c>
      <c r="B157" s="49" t="s">
        <v>65</v>
      </c>
      <c r="C157" s="48">
        <v>55082.469299999997</v>
      </c>
      <c r="D157" s="48" t="s">
        <v>115</v>
      </c>
      <c r="E157" s="40">
        <f t="shared" si="31"/>
        <v>6059.5068695338186</v>
      </c>
      <c r="F157" s="40">
        <f t="shared" si="32"/>
        <v>6059.5</v>
      </c>
      <c r="G157" s="40">
        <f t="shared" si="33"/>
        <v>1.124839999829419E-2</v>
      </c>
      <c r="H157" s="40"/>
      <c r="I157" s="40">
        <f>+G157</f>
        <v>1.124839999829419E-2</v>
      </c>
      <c r="J157" s="40"/>
      <c r="K157" s="40"/>
      <c r="L157" s="40"/>
      <c r="M157" s="40"/>
      <c r="N157" s="40"/>
      <c r="O157" s="40">
        <f t="shared" ca="1" si="34"/>
        <v>-8.1452013770794956E-3</v>
      </c>
      <c r="P157" s="40">
        <f t="shared" ca="1" si="35"/>
        <v>7.9206219106912785E-3</v>
      </c>
      <c r="Q157" s="41">
        <f t="shared" si="36"/>
        <v>40063.969299999997</v>
      </c>
      <c r="S157" s="40">
        <f>G157</f>
        <v>1.124839999829419E-2</v>
      </c>
    </row>
    <row r="158" spans="1:19" s="40" customFormat="1" ht="12.75" customHeight="1">
      <c r="A158" s="52" t="s">
        <v>96</v>
      </c>
      <c r="B158" s="49" t="s">
        <v>65</v>
      </c>
      <c r="C158" s="48">
        <v>55082.469360000003</v>
      </c>
      <c r="D158" s="48">
        <v>6.9999999999999999E-4</v>
      </c>
      <c r="E158" s="40">
        <f t="shared" si="31"/>
        <v>6059.506906176548</v>
      </c>
      <c r="F158" s="40">
        <f t="shared" si="32"/>
        <v>6059.5</v>
      </c>
      <c r="G158" s="40">
        <f t="shared" si="33"/>
        <v>1.130840000405442E-2</v>
      </c>
      <c r="K158" s="40">
        <f>+G158</f>
        <v>1.130840000405442E-2</v>
      </c>
      <c r="O158" s="40">
        <f t="shared" ca="1" si="34"/>
        <v>-8.1452013770794956E-3</v>
      </c>
      <c r="P158" s="40">
        <f t="shared" ca="1" si="35"/>
        <v>7.9206219106912785E-3</v>
      </c>
      <c r="Q158" s="41">
        <f t="shared" si="36"/>
        <v>40063.969360000003</v>
      </c>
      <c r="S158" s="40">
        <f>G158</f>
        <v>1.130840000405442E-2</v>
      </c>
    </row>
    <row r="159" spans="1:19" s="47" customFormat="1" ht="12.75" customHeight="1">
      <c r="A159" s="44" t="s">
        <v>548</v>
      </c>
      <c r="B159" s="49" t="s">
        <v>65</v>
      </c>
      <c r="C159" s="48">
        <v>55082.470300000001</v>
      </c>
      <c r="D159" s="48" t="s">
        <v>115</v>
      </c>
      <c r="E159" s="40">
        <f t="shared" si="31"/>
        <v>6059.5074802459067</v>
      </c>
      <c r="F159" s="40">
        <f t="shared" si="32"/>
        <v>6059.5</v>
      </c>
      <c r="G159" s="40">
        <f t="shared" si="33"/>
        <v>1.2248400002135895E-2</v>
      </c>
      <c r="H159" s="40"/>
      <c r="I159" s="40">
        <f>+G159</f>
        <v>1.2248400002135895E-2</v>
      </c>
      <c r="J159" s="40"/>
      <c r="K159" s="40"/>
      <c r="L159" s="40"/>
      <c r="M159" s="40"/>
      <c r="N159" s="40"/>
      <c r="O159" s="40">
        <f t="shared" ca="1" si="34"/>
        <v>-8.1452013770794956E-3</v>
      </c>
      <c r="P159" s="40">
        <f t="shared" ca="1" si="35"/>
        <v>7.9206219106912785E-3</v>
      </c>
      <c r="Q159" s="41">
        <f t="shared" si="36"/>
        <v>40063.970300000001</v>
      </c>
      <c r="S159" s="40">
        <f>G159</f>
        <v>1.2248400002135895E-2</v>
      </c>
    </row>
    <row r="160" spans="1:19" s="40" customFormat="1" ht="12.75" customHeight="1">
      <c r="A160" s="52" t="s">
        <v>96</v>
      </c>
      <c r="B160" s="49" t="s">
        <v>65</v>
      </c>
      <c r="C160" s="48">
        <v>55082.470359999999</v>
      </c>
      <c r="D160" s="48">
        <v>6.9999999999999999E-4</v>
      </c>
      <c r="E160" s="40">
        <f t="shared" si="31"/>
        <v>6059.5075168886306</v>
      </c>
      <c r="F160" s="40">
        <f t="shared" si="32"/>
        <v>6059.5</v>
      </c>
      <c r="G160" s="40">
        <f t="shared" si="33"/>
        <v>1.2308400000620168E-2</v>
      </c>
      <c r="K160" s="40">
        <f>+G160</f>
        <v>1.2308400000620168E-2</v>
      </c>
      <c r="O160" s="40">
        <f t="shared" ca="1" si="34"/>
        <v>-8.1452013770794956E-3</v>
      </c>
      <c r="P160" s="40">
        <f t="shared" ca="1" si="35"/>
        <v>7.9206219106912785E-3</v>
      </c>
      <c r="Q160" s="41">
        <f t="shared" si="36"/>
        <v>40063.970359999999</v>
      </c>
      <c r="S160" s="40">
        <f>G160</f>
        <v>1.2308400000620168E-2</v>
      </c>
    </row>
    <row r="161" spans="1:19" s="47" customFormat="1" ht="12.75" customHeight="1">
      <c r="A161" s="44" t="s">
        <v>548</v>
      </c>
      <c r="B161" s="49" t="s">
        <v>72</v>
      </c>
      <c r="C161" s="48">
        <v>55101.277600000001</v>
      </c>
      <c r="D161" s="48" t="s">
        <v>115</v>
      </c>
      <c r="E161" s="40">
        <f t="shared" si="31"/>
        <v>6070.9933256497607</v>
      </c>
      <c r="F161" s="40">
        <f t="shared" si="32"/>
        <v>6071</v>
      </c>
      <c r="G161" s="40">
        <f t="shared" si="33"/>
        <v>-1.0928800002147909E-2</v>
      </c>
      <c r="H161" s="40"/>
      <c r="I161" s="40">
        <f>+G161</f>
        <v>-1.0928800002147909E-2</v>
      </c>
      <c r="J161" s="40"/>
      <c r="K161" s="40"/>
      <c r="L161" s="40"/>
      <c r="M161" s="40"/>
      <c r="N161" s="40"/>
      <c r="O161" s="40">
        <f t="shared" ca="1" si="34"/>
        <v>-8.1563716128188173E-3</v>
      </c>
      <c r="P161" s="40">
        <f t="shared" ca="1" si="35"/>
        <v>7.9671083877050457E-3</v>
      </c>
      <c r="Q161" s="41">
        <f t="shared" si="36"/>
        <v>40082.777600000001</v>
      </c>
      <c r="R161" s="40">
        <f>G161</f>
        <v>-1.0928800002147909E-2</v>
      </c>
    </row>
    <row r="162" spans="1:19" s="40" customFormat="1" ht="12.75" customHeight="1">
      <c r="A162" s="52" t="s">
        <v>96</v>
      </c>
      <c r="B162" s="49" t="s">
        <v>72</v>
      </c>
      <c r="C162" s="48">
        <v>55101.277609999997</v>
      </c>
      <c r="D162" s="48">
        <v>2.0000000000000001E-4</v>
      </c>
      <c r="E162" s="40">
        <f t="shared" si="31"/>
        <v>6070.9933317568793</v>
      </c>
      <c r="F162" s="40">
        <f t="shared" si="32"/>
        <v>6071</v>
      </c>
      <c r="G162" s="40">
        <f t="shared" si="33"/>
        <v>-1.0918800006038509E-2</v>
      </c>
      <c r="K162" s="40">
        <f>+G162</f>
        <v>-1.0918800006038509E-2</v>
      </c>
      <c r="O162" s="40">
        <f t="shared" ca="1" si="34"/>
        <v>-8.1563716128188173E-3</v>
      </c>
      <c r="P162" s="40">
        <f t="shared" ca="1" si="35"/>
        <v>7.9671083877050457E-3</v>
      </c>
      <c r="Q162" s="41">
        <f t="shared" si="36"/>
        <v>40082.777609999997</v>
      </c>
      <c r="R162" s="40">
        <f>G162</f>
        <v>-1.0918800006038509E-2</v>
      </c>
    </row>
    <row r="163" spans="1:19" s="47" customFormat="1" ht="12.75" customHeight="1">
      <c r="A163" s="44" t="s">
        <v>548</v>
      </c>
      <c r="B163" s="49" t="s">
        <v>72</v>
      </c>
      <c r="C163" s="48">
        <v>55101.2785</v>
      </c>
      <c r="D163" s="48" t="s">
        <v>115</v>
      </c>
      <c r="E163" s="40">
        <f t="shared" si="31"/>
        <v>6070.9938752906373</v>
      </c>
      <c r="F163" s="40">
        <f t="shared" si="32"/>
        <v>6071</v>
      </c>
      <c r="G163" s="40">
        <f t="shared" si="33"/>
        <v>-1.0028800003055949E-2</v>
      </c>
      <c r="H163" s="40"/>
      <c r="I163" s="40">
        <f>+G163</f>
        <v>-1.0028800003055949E-2</v>
      </c>
      <c r="J163" s="40"/>
      <c r="K163" s="40"/>
      <c r="L163" s="40"/>
      <c r="M163" s="40"/>
      <c r="N163" s="40"/>
      <c r="O163" s="40">
        <f t="shared" ca="1" si="34"/>
        <v>-8.1563716128188173E-3</v>
      </c>
      <c r="P163" s="40">
        <f t="shared" ca="1" si="35"/>
        <v>7.9671083877050457E-3</v>
      </c>
      <c r="Q163" s="41">
        <f t="shared" si="36"/>
        <v>40082.7785</v>
      </c>
      <c r="R163" s="40">
        <f>G163</f>
        <v>-1.0028800003055949E-2</v>
      </c>
    </row>
    <row r="164" spans="1:19" s="40" customFormat="1" ht="12.75" customHeight="1">
      <c r="A164" s="52" t="s">
        <v>96</v>
      </c>
      <c r="B164" s="49" t="s">
        <v>72</v>
      </c>
      <c r="C164" s="48">
        <v>55101.278509999996</v>
      </c>
      <c r="D164" s="48">
        <v>4.0000000000000002E-4</v>
      </c>
      <c r="E164" s="40">
        <f t="shared" si="31"/>
        <v>6070.993881397756</v>
      </c>
      <c r="F164" s="40">
        <f t="shared" si="32"/>
        <v>6071</v>
      </c>
      <c r="G164" s="40">
        <f t="shared" si="33"/>
        <v>-1.0018800006946549E-2</v>
      </c>
      <c r="K164" s="40">
        <f>+G164</f>
        <v>-1.0018800006946549E-2</v>
      </c>
      <c r="O164" s="40">
        <f t="shared" ca="1" si="34"/>
        <v>-8.1563716128188173E-3</v>
      </c>
      <c r="P164" s="40">
        <f t="shared" ca="1" si="35"/>
        <v>7.9671083877050457E-3</v>
      </c>
      <c r="Q164" s="41">
        <f t="shared" si="36"/>
        <v>40082.778509999996</v>
      </c>
      <c r="R164" s="40">
        <f>G164</f>
        <v>-1.0018800006946549E-2</v>
      </c>
    </row>
    <row r="165" spans="1:19" s="40" customFormat="1" ht="12.75" customHeight="1">
      <c r="A165" s="38" t="s">
        <v>94</v>
      </c>
      <c r="B165" s="50" t="s">
        <v>65</v>
      </c>
      <c r="C165" s="38">
        <v>55342.818700000003</v>
      </c>
      <c r="D165" s="38">
        <v>1.2999999999999999E-3</v>
      </c>
      <c r="E165" s="40">
        <f t="shared" si="31"/>
        <v>6218.5053945419941</v>
      </c>
      <c r="F165" s="40">
        <f t="shared" si="32"/>
        <v>6218.5</v>
      </c>
      <c r="G165" s="40">
        <f t="shared" si="33"/>
        <v>8.8332000013906509E-3</v>
      </c>
      <c r="K165" s="40">
        <f>+G165</f>
        <v>8.8332000013906509E-3</v>
      </c>
      <c r="O165" s="40">
        <f t="shared" ca="1" si="34"/>
        <v>-8.299642027736193E-3</v>
      </c>
      <c r="P165" s="40">
        <f t="shared" ca="1" si="35"/>
        <v>8.5633479841859678E-3</v>
      </c>
      <c r="Q165" s="41">
        <f t="shared" si="36"/>
        <v>40324.318700000003</v>
      </c>
      <c r="S165" s="40">
        <f>G165</f>
        <v>8.8332000013906509E-3</v>
      </c>
    </row>
    <row r="166" spans="1:19" s="47" customFormat="1" ht="12.75" customHeight="1">
      <c r="A166" s="44" t="s">
        <v>548</v>
      </c>
      <c r="B166" s="49" t="s">
        <v>72</v>
      </c>
      <c r="C166" s="48">
        <v>55353.4421</v>
      </c>
      <c r="D166" s="48" t="s">
        <v>115</v>
      </c>
      <c r="E166" s="40">
        <f t="shared" si="31"/>
        <v>6224.9932333100933</v>
      </c>
      <c r="F166" s="40">
        <f t="shared" si="32"/>
        <v>6225</v>
      </c>
      <c r="G166" s="40">
        <f t="shared" si="33"/>
        <v>-1.1079999996582046E-2</v>
      </c>
      <c r="H166" s="40"/>
      <c r="I166" s="40">
        <f>+G166</f>
        <v>-1.1079999996582046E-2</v>
      </c>
      <c r="J166" s="40"/>
      <c r="K166" s="40"/>
      <c r="L166" s="40"/>
      <c r="M166" s="40"/>
      <c r="N166" s="40"/>
      <c r="O166" s="40">
        <f t="shared" ca="1" si="34"/>
        <v>-8.3059556392410267E-3</v>
      </c>
      <c r="P166" s="40">
        <f t="shared" ca="1" si="35"/>
        <v>8.5896229494546207E-3</v>
      </c>
      <c r="Q166" s="41">
        <f t="shared" si="36"/>
        <v>40334.9421</v>
      </c>
      <c r="R166" s="40">
        <f t="shared" ref="R166:R171" si="40">G166</f>
        <v>-1.1079999996582046E-2</v>
      </c>
    </row>
    <row r="167" spans="1:19" s="40" customFormat="1" ht="12.75" customHeight="1">
      <c r="A167" s="52" t="s">
        <v>96</v>
      </c>
      <c r="B167" s="49" t="s">
        <v>72</v>
      </c>
      <c r="C167" s="48">
        <v>55353.442190000002</v>
      </c>
      <c r="D167" s="48">
        <v>2.9999999999999997E-4</v>
      </c>
      <c r="E167" s="40">
        <f t="shared" si="31"/>
        <v>6224.9932882741814</v>
      </c>
      <c r="F167" s="40">
        <f t="shared" si="32"/>
        <v>6225</v>
      </c>
      <c r="G167" s="40">
        <f t="shared" si="33"/>
        <v>-1.0989999995217659E-2</v>
      </c>
      <c r="K167" s="40">
        <f>+G167</f>
        <v>-1.0989999995217659E-2</v>
      </c>
      <c r="O167" s="40">
        <f t="shared" ca="1" si="34"/>
        <v>-8.3059556392410267E-3</v>
      </c>
      <c r="P167" s="40">
        <f t="shared" ca="1" si="35"/>
        <v>8.5896229494546207E-3</v>
      </c>
      <c r="Q167" s="41">
        <f t="shared" si="36"/>
        <v>40334.942190000002</v>
      </c>
      <c r="R167" s="40">
        <f t="shared" si="40"/>
        <v>-1.0989999995217659E-2</v>
      </c>
    </row>
    <row r="168" spans="1:19" s="47" customFormat="1" ht="12.75" customHeight="1">
      <c r="A168" s="44" t="s">
        <v>548</v>
      </c>
      <c r="B168" s="49" t="s">
        <v>72</v>
      </c>
      <c r="C168" s="48">
        <v>55353.4427</v>
      </c>
      <c r="D168" s="48" t="s">
        <v>115</v>
      </c>
      <c r="E168" s="40">
        <f t="shared" si="31"/>
        <v>6224.9935997373441</v>
      </c>
      <c r="F168" s="40">
        <f t="shared" si="32"/>
        <v>6225</v>
      </c>
      <c r="G168" s="40">
        <f t="shared" si="33"/>
        <v>-1.0479999997187406E-2</v>
      </c>
      <c r="H168" s="40"/>
      <c r="I168" s="40">
        <f>+G168</f>
        <v>-1.0479999997187406E-2</v>
      </c>
      <c r="J168" s="40"/>
      <c r="K168" s="40"/>
      <c r="L168" s="40"/>
      <c r="M168" s="40"/>
      <c r="N168" s="40"/>
      <c r="O168" s="40">
        <f t="shared" ca="1" si="34"/>
        <v>-8.3059556392410267E-3</v>
      </c>
      <c r="P168" s="40">
        <f t="shared" ca="1" si="35"/>
        <v>8.5896229494546207E-3</v>
      </c>
      <c r="Q168" s="41">
        <f t="shared" si="36"/>
        <v>40334.9427</v>
      </c>
      <c r="R168" s="40">
        <f t="shared" si="40"/>
        <v>-1.0479999997187406E-2</v>
      </c>
    </row>
    <row r="169" spans="1:19" s="40" customFormat="1" ht="12.75" customHeight="1">
      <c r="A169" s="52" t="s">
        <v>96</v>
      </c>
      <c r="B169" s="49" t="s">
        <v>72</v>
      </c>
      <c r="C169" s="48">
        <v>55353.442790000001</v>
      </c>
      <c r="D169" s="48">
        <v>2.0000000000000001E-4</v>
      </c>
      <c r="E169" s="40">
        <f t="shared" si="31"/>
        <v>6224.9936547014322</v>
      </c>
      <c r="F169" s="40">
        <f t="shared" si="32"/>
        <v>6225</v>
      </c>
      <c r="G169" s="40">
        <f t="shared" si="33"/>
        <v>-1.0389999995823018E-2</v>
      </c>
      <c r="K169" s="40">
        <f>+G169</f>
        <v>-1.0389999995823018E-2</v>
      </c>
      <c r="O169" s="40">
        <f t="shared" ca="1" si="34"/>
        <v>-8.3059556392410267E-3</v>
      </c>
      <c r="P169" s="40">
        <f t="shared" ca="1" si="35"/>
        <v>8.5896229494546207E-3</v>
      </c>
      <c r="Q169" s="41">
        <f t="shared" si="36"/>
        <v>40334.942790000001</v>
      </c>
      <c r="R169" s="40">
        <f t="shared" si="40"/>
        <v>-1.0389999995823018E-2</v>
      </c>
    </row>
    <row r="170" spans="1:19" s="47" customFormat="1" ht="12.75" customHeight="1">
      <c r="A170" s="44" t="s">
        <v>548</v>
      </c>
      <c r="B170" s="49" t="s">
        <v>72</v>
      </c>
      <c r="C170" s="48">
        <v>55353.442799999997</v>
      </c>
      <c r="D170" s="48" t="s">
        <v>115</v>
      </c>
      <c r="E170" s="40">
        <f t="shared" si="31"/>
        <v>6224.9936608085509</v>
      </c>
      <c r="F170" s="40">
        <f t="shared" si="32"/>
        <v>6225</v>
      </c>
      <c r="G170" s="40">
        <f t="shared" si="33"/>
        <v>-1.0379999999713618E-2</v>
      </c>
      <c r="H170" s="40"/>
      <c r="I170" s="40">
        <f>+G170</f>
        <v>-1.0379999999713618E-2</v>
      </c>
      <c r="J170" s="40"/>
      <c r="K170" s="40"/>
      <c r="L170" s="40"/>
      <c r="M170" s="40"/>
      <c r="N170" s="40"/>
      <c r="O170" s="40">
        <f t="shared" ca="1" si="34"/>
        <v>-8.3059556392410267E-3</v>
      </c>
      <c r="P170" s="40">
        <f t="shared" ca="1" si="35"/>
        <v>8.5896229494546207E-3</v>
      </c>
      <c r="Q170" s="41">
        <f t="shared" si="36"/>
        <v>40334.942799999997</v>
      </c>
      <c r="R170" s="40">
        <f t="shared" si="40"/>
        <v>-1.0379999999713618E-2</v>
      </c>
    </row>
    <row r="171" spans="1:19" s="40" customFormat="1" ht="12.75" customHeight="1">
      <c r="A171" s="52" t="s">
        <v>96</v>
      </c>
      <c r="B171" s="49" t="s">
        <v>72</v>
      </c>
      <c r="C171" s="48">
        <v>55353.442889999998</v>
      </c>
      <c r="D171" s="48">
        <v>2.9999999999999997E-4</v>
      </c>
      <c r="E171" s="40">
        <f t="shared" ref="E171:E201" si="41">+(C171-C$7)/C$8</f>
        <v>6224.9937157726399</v>
      </c>
      <c r="F171" s="40">
        <f t="shared" ref="F171:F201" si="42">ROUND(2*E171,0)/2</f>
        <v>6225</v>
      </c>
      <c r="G171" s="40">
        <f t="shared" ref="G171:G201" si="43">+C171-(C$7+F171*C$8)</f>
        <v>-1.0289999998349231E-2</v>
      </c>
      <c r="K171" s="40">
        <f>+G171</f>
        <v>-1.0289999998349231E-2</v>
      </c>
      <c r="O171" s="40">
        <f t="shared" ref="O171:O201" ca="1" si="44">+C$11+C$12*F171</f>
        <v>-8.3059556392410267E-3</v>
      </c>
      <c r="P171" s="40">
        <f t="shared" ref="P171:P201" ca="1" si="45">+D$11+D$12*$F171</f>
        <v>8.5896229494546207E-3</v>
      </c>
      <c r="Q171" s="41">
        <f t="shared" ref="Q171:Q201" si="46">+C171-15018.5</f>
        <v>40334.942889999998</v>
      </c>
      <c r="R171" s="40">
        <f t="shared" si="40"/>
        <v>-1.0289999998349231E-2</v>
      </c>
    </row>
    <row r="172" spans="1:19" s="40" customFormat="1" ht="12.75" customHeight="1">
      <c r="A172" s="53" t="s">
        <v>95</v>
      </c>
      <c r="B172" s="54" t="s">
        <v>65</v>
      </c>
      <c r="C172" s="55">
        <v>55362.4683</v>
      </c>
      <c r="D172" s="48">
        <v>6.9999999999999999E-4</v>
      </c>
      <c r="E172" s="40">
        <f t="shared" si="41"/>
        <v>6230.5056427353838</v>
      </c>
      <c r="F172" s="40">
        <f t="shared" si="42"/>
        <v>6230.5</v>
      </c>
      <c r="G172" s="40">
        <f t="shared" si="43"/>
        <v>9.2396000036387704E-3</v>
      </c>
      <c r="K172" s="40">
        <f>+G172</f>
        <v>9.2396000036387704E-3</v>
      </c>
      <c r="O172" s="40">
        <f t="shared" ca="1" si="44"/>
        <v>-8.3112979258989621E-3</v>
      </c>
      <c r="P172" s="40">
        <f t="shared" ca="1" si="45"/>
        <v>8.6118556123742467E-3</v>
      </c>
      <c r="Q172" s="41">
        <f t="shared" si="46"/>
        <v>40343.9683</v>
      </c>
      <c r="S172" s="40">
        <f>G172</f>
        <v>9.2396000036387704E-3</v>
      </c>
    </row>
    <row r="173" spans="1:19" s="40" customFormat="1" ht="12.75" customHeight="1">
      <c r="A173" s="53" t="s">
        <v>95</v>
      </c>
      <c r="B173" s="54" t="s">
        <v>72</v>
      </c>
      <c r="C173" s="55">
        <v>55430.402000000002</v>
      </c>
      <c r="D173" s="48">
        <v>1E-3</v>
      </c>
      <c r="E173" s="40">
        <f t="shared" si="41"/>
        <v>6271.9935743317228</v>
      </c>
      <c r="F173" s="40">
        <f t="shared" si="42"/>
        <v>6272</v>
      </c>
      <c r="G173" s="40">
        <f t="shared" si="43"/>
        <v>-1.0521600001084153E-2</v>
      </c>
      <c r="K173" s="40">
        <f>+G173</f>
        <v>-1.0521600001084153E-2</v>
      </c>
      <c r="O173" s="40">
        <f t="shared" ca="1" si="44"/>
        <v>-8.3516079070452068E-3</v>
      </c>
      <c r="P173" s="40">
        <f t="shared" ca="1" si="45"/>
        <v>8.7796111598587093E-3</v>
      </c>
      <c r="Q173" s="41">
        <f t="shared" si="46"/>
        <v>40411.902000000002</v>
      </c>
      <c r="R173" s="40">
        <f>G173</f>
        <v>-1.0521600001084153E-2</v>
      </c>
    </row>
    <row r="174" spans="1:19" s="47" customFormat="1" ht="12.75" customHeight="1">
      <c r="A174" s="44" t="s">
        <v>548</v>
      </c>
      <c r="B174" s="49" t="s">
        <v>65</v>
      </c>
      <c r="C174" s="48">
        <v>55462.3534</v>
      </c>
      <c r="D174" s="48" t="s">
        <v>115</v>
      </c>
      <c r="E174" s="40">
        <f t="shared" si="41"/>
        <v>6291.5066804573589</v>
      </c>
      <c r="F174" s="40">
        <f t="shared" si="42"/>
        <v>6291.5</v>
      </c>
      <c r="G174" s="40">
        <f t="shared" si="43"/>
        <v>1.0938799998257309E-2</v>
      </c>
      <c r="H174" s="40"/>
      <c r="I174" s="40">
        <f>+G174</f>
        <v>1.0938799998257309E-2</v>
      </c>
      <c r="J174" s="40"/>
      <c r="K174" s="40"/>
      <c r="L174" s="40"/>
      <c r="M174" s="40"/>
      <c r="N174" s="40"/>
      <c r="O174" s="40">
        <f t="shared" ca="1" si="44"/>
        <v>-8.370548741559708E-3</v>
      </c>
      <c r="P174" s="40">
        <f t="shared" ca="1" si="45"/>
        <v>8.8584360556646646E-3</v>
      </c>
      <c r="Q174" s="41">
        <f t="shared" si="46"/>
        <v>40443.8534</v>
      </c>
      <c r="S174" s="40">
        <f t="shared" ref="S174:S182" si="47">G174</f>
        <v>1.0938799998257309E-2</v>
      </c>
    </row>
    <row r="175" spans="1:19" s="40" customFormat="1" ht="12.75" customHeight="1">
      <c r="A175" s="52" t="s">
        <v>96</v>
      </c>
      <c r="B175" s="49" t="s">
        <v>65</v>
      </c>
      <c r="C175" s="48">
        <v>55462.353470000002</v>
      </c>
      <c r="D175" s="48">
        <v>8.0000000000000004E-4</v>
      </c>
      <c r="E175" s="40">
        <f t="shared" si="41"/>
        <v>6291.5067232072061</v>
      </c>
      <c r="F175" s="40">
        <f t="shared" si="42"/>
        <v>6291.5</v>
      </c>
      <c r="G175" s="40">
        <f t="shared" si="43"/>
        <v>1.1008800000126939E-2</v>
      </c>
      <c r="K175" s="40">
        <f>+G175</f>
        <v>1.1008800000126939E-2</v>
      </c>
      <c r="O175" s="40">
        <f t="shared" ca="1" si="44"/>
        <v>-8.370548741559708E-3</v>
      </c>
      <c r="P175" s="40">
        <f t="shared" ca="1" si="45"/>
        <v>8.8584360556646646E-3</v>
      </c>
      <c r="Q175" s="41">
        <f t="shared" si="46"/>
        <v>40443.853470000002</v>
      </c>
      <c r="S175" s="40">
        <f t="shared" si="47"/>
        <v>1.1008800000126939E-2</v>
      </c>
    </row>
    <row r="176" spans="1:19" s="47" customFormat="1" ht="12.75" customHeight="1">
      <c r="A176" s="44" t="s">
        <v>548</v>
      </c>
      <c r="B176" s="49" t="s">
        <v>65</v>
      </c>
      <c r="C176" s="48">
        <v>55462.354099999997</v>
      </c>
      <c r="D176" s="48" t="s">
        <v>115</v>
      </c>
      <c r="E176" s="40">
        <f t="shared" si="41"/>
        <v>6291.5071079558165</v>
      </c>
      <c r="F176" s="40">
        <f t="shared" si="42"/>
        <v>6291.5</v>
      </c>
      <c r="G176" s="40">
        <f t="shared" si="43"/>
        <v>1.1638799995125737E-2</v>
      </c>
      <c r="H176" s="40"/>
      <c r="I176" s="40">
        <f>+G176</f>
        <v>1.1638799995125737E-2</v>
      </c>
      <c r="J176" s="40"/>
      <c r="K176" s="40"/>
      <c r="L176" s="40"/>
      <c r="M176" s="40"/>
      <c r="N176" s="40"/>
      <c r="O176" s="40">
        <f t="shared" ca="1" si="44"/>
        <v>-8.370548741559708E-3</v>
      </c>
      <c r="P176" s="40">
        <f t="shared" ca="1" si="45"/>
        <v>8.8584360556646646E-3</v>
      </c>
      <c r="Q176" s="41">
        <f t="shared" si="46"/>
        <v>40443.854099999997</v>
      </c>
      <c r="S176" s="40">
        <f t="shared" si="47"/>
        <v>1.1638799995125737E-2</v>
      </c>
    </row>
    <row r="177" spans="1:19" s="40" customFormat="1" ht="12.75" customHeight="1">
      <c r="A177" s="52" t="s">
        <v>96</v>
      </c>
      <c r="B177" s="49" t="s">
        <v>65</v>
      </c>
      <c r="C177" s="48">
        <v>55462.354169999999</v>
      </c>
      <c r="D177" s="48">
        <v>6.9999999999999999E-4</v>
      </c>
      <c r="E177" s="40">
        <f t="shared" si="41"/>
        <v>6291.5071507056637</v>
      </c>
      <c r="F177" s="40">
        <f t="shared" si="42"/>
        <v>6291.5</v>
      </c>
      <c r="G177" s="40">
        <f t="shared" si="43"/>
        <v>1.1708799996995367E-2</v>
      </c>
      <c r="K177" s="40">
        <f>+G177</f>
        <v>1.1708799996995367E-2</v>
      </c>
      <c r="O177" s="40">
        <f t="shared" ca="1" si="44"/>
        <v>-8.370548741559708E-3</v>
      </c>
      <c r="P177" s="40">
        <f t="shared" ca="1" si="45"/>
        <v>8.8584360556646646E-3</v>
      </c>
      <c r="Q177" s="41">
        <f t="shared" si="46"/>
        <v>40443.854169999999</v>
      </c>
      <c r="S177" s="40">
        <f t="shared" si="47"/>
        <v>1.1708799996995367E-2</v>
      </c>
    </row>
    <row r="178" spans="1:19" s="47" customFormat="1" ht="12.75" customHeight="1">
      <c r="A178" s="44" t="s">
        <v>548</v>
      </c>
      <c r="B178" s="49" t="s">
        <v>65</v>
      </c>
      <c r="C178" s="48">
        <v>55462.356800000001</v>
      </c>
      <c r="D178" s="48" t="s">
        <v>115</v>
      </c>
      <c r="E178" s="40">
        <f t="shared" si="41"/>
        <v>6291.5087568784502</v>
      </c>
      <c r="F178" s="40">
        <f t="shared" si="42"/>
        <v>6291.5</v>
      </c>
      <c r="G178" s="40">
        <f t="shared" si="43"/>
        <v>1.4338799999677576E-2</v>
      </c>
      <c r="H178" s="40"/>
      <c r="I178" s="40">
        <f>+G178</f>
        <v>1.4338799999677576E-2</v>
      </c>
      <c r="J178" s="40"/>
      <c r="K178" s="40"/>
      <c r="L178" s="40"/>
      <c r="M178" s="40"/>
      <c r="N178" s="40"/>
      <c r="O178" s="40">
        <f t="shared" ca="1" si="44"/>
        <v>-8.370548741559708E-3</v>
      </c>
      <c r="P178" s="40">
        <f t="shared" ca="1" si="45"/>
        <v>8.8584360556646646E-3</v>
      </c>
      <c r="Q178" s="41">
        <f t="shared" si="46"/>
        <v>40443.856800000001</v>
      </c>
      <c r="S178" s="40">
        <f t="shared" si="47"/>
        <v>1.4338799999677576E-2</v>
      </c>
    </row>
    <row r="179" spans="1:19" s="40" customFormat="1" ht="12.75" customHeight="1">
      <c r="A179" s="52" t="s">
        <v>96</v>
      </c>
      <c r="B179" s="49" t="s">
        <v>65</v>
      </c>
      <c r="C179" s="48">
        <v>55462.356870000003</v>
      </c>
      <c r="D179" s="48">
        <v>1.1000000000000001E-3</v>
      </c>
      <c r="E179" s="40">
        <f t="shared" si="41"/>
        <v>6291.5087996282973</v>
      </c>
      <c r="F179" s="40">
        <f t="shared" si="42"/>
        <v>6291.5</v>
      </c>
      <c r="G179" s="40">
        <f t="shared" si="43"/>
        <v>1.4408800001547206E-2</v>
      </c>
      <c r="K179" s="40">
        <f t="shared" ref="K179:K190" si="48">+G179</f>
        <v>1.4408800001547206E-2</v>
      </c>
      <c r="O179" s="40">
        <f t="shared" ca="1" si="44"/>
        <v>-8.370548741559708E-3</v>
      </c>
      <c r="P179" s="40">
        <f t="shared" ca="1" si="45"/>
        <v>8.8584360556646646E-3</v>
      </c>
      <c r="Q179" s="41">
        <f t="shared" si="46"/>
        <v>40443.856870000003</v>
      </c>
      <c r="S179" s="40">
        <f t="shared" si="47"/>
        <v>1.4408800001547206E-2</v>
      </c>
    </row>
    <row r="180" spans="1:19" s="40" customFormat="1" ht="12.75" customHeight="1">
      <c r="A180" s="52" t="s">
        <v>104</v>
      </c>
      <c r="B180" s="49" t="s">
        <v>65</v>
      </c>
      <c r="C180" s="48">
        <v>55701.416230000003</v>
      </c>
      <c r="D180" s="48">
        <v>1.5E-3</v>
      </c>
      <c r="E180" s="40">
        <f t="shared" si="41"/>
        <v>6437.505239909694</v>
      </c>
      <c r="F180" s="40">
        <f t="shared" si="42"/>
        <v>6437.5</v>
      </c>
      <c r="G180" s="40">
        <f t="shared" si="43"/>
        <v>8.5800000015296973E-3</v>
      </c>
      <c r="K180" s="40">
        <f t="shared" si="48"/>
        <v>8.5800000015296973E-3</v>
      </c>
      <c r="O180" s="40">
        <f t="shared" ca="1" si="44"/>
        <v>-8.5123621692067362E-3</v>
      </c>
      <c r="P180" s="40">
        <f t="shared" ca="1" si="45"/>
        <v>9.4486121986220514E-3</v>
      </c>
      <c r="Q180" s="41">
        <f t="shared" si="46"/>
        <v>40682.916230000003</v>
      </c>
      <c r="S180" s="40">
        <f t="shared" si="47"/>
        <v>8.5800000015296973E-3</v>
      </c>
    </row>
    <row r="181" spans="1:19" s="40" customFormat="1" ht="12.75" customHeight="1">
      <c r="A181" s="52" t="s">
        <v>104</v>
      </c>
      <c r="B181" s="49" t="s">
        <v>65</v>
      </c>
      <c r="C181" s="48">
        <v>55701.416230000003</v>
      </c>
      <c r="D181" s="48">
        <v>1E-3</v>
      </c>
      <c r="E181" s="40">
        <f t="shared" si="41"/>
        <v>6437.505239909694</v>
      </c>
      <c r="F181" s="40">
        <f t="shared" si="42"/>
        <v>6437.5</v>
      </c>
      <c r="G181" s="40">
        <f t="shared" si="43"/>
        <v>8.5800000015296973E-3</v>
      </c>
      <c r="K181" s="40">
        <f t="shared" si="48"/>
        <v>8.5800000015296973E-3</v>
      </c>
      <c r="O181" s="40">
        <f t="shared" ca="1" si="44"/>
        <v>-8.5123621692067362E-3</v>
      </c>
      <c r="P181" s="40">
        <f t="shared" ca="1" si="45"/>
        <v>9.4486121986220514E-3</v>
      </c>
      <c r="Q181" s="41">
        <f t="shared" si="46"/>
        <v>40682.916230000003</v>
      </c>
      <c r="S181" s="40">
        <f t="shared" si="47"/>
        <v>8.5800000015296973E-3</v>
      </c>
    </row>
    <row r="182" spans="1:19" s="40" customFormat="1" ht="12.75" customHeight="1">
      <c r="A182" s="52" t="s">
        <v>104</v>
      </c>
      <c r="B182" s="49" t="s">
        <v>65</v>
      </c>
      <c r="C182" s="48">
        <v>55701.417430000001</v>
      </c>
      <c r="D182" s="48">
        <v>8.0000000000000004E-4</v>
      </c>
      <c r="E182" s="40">
        <f t="shared" si="41"/>
        <v>6437.5059727641956</v>
      </c>
      <c r="F182" s="40">
        <f t="shared" si="42"/>
        <v>6437.5</v>
      </c>
      <c r="G182" s="40">
        <f t="shared" si="43"/>
        <v>9.780000000318978E-3</v>
      </c>
      <c r="K182" s="40">
        <f t="shared" si="48"/>
        <v>9.780000000318978E-3</v>
      </c>
      <c r="O182" s="40">
        <f t="shared" ca="1" si="44"/>
        <v>-8.5123621692067362E-3</v>
      </c>
      <c r="P182" s="40">
        <f t="shared" ca="1" si="45"/>
        <v>9.4486121986220514E-3</v>
      </c>
      <c r="Q182" s="41">
        <f t="shared" si="46"/>
        <v>40682.917430000001</v>
      </c>
      <c r="S182" s="40">
        <f t="shared" si="47"/>
        <v>9.780000000318978E-3</v>
      </c>
    </row>
    <row r="183" spans="1:19" s="40" customFormat="1" ht="12.75" customHeight="1">
      <c r="A183" s="52" t="s">
        <v>104</v>
      </c>
      <c r="B183" s="49" t="s">
        <v>72</v>
      </c>
      <c r="C183" s="48">
        <v>55705.490030000001</v>
      </c>
      <c r="D183" s="48">
        <v>5.9999999999999995E-4</v>
      </c>
      <c r="E183" s="40">
        <f t="shared" si="41"/>
        <v>6439.9931588032186</v>
      </c>
      <c r="F183" s="40">
        <f t="shared" si="42"/>
        <v>6440</v>
      </c>
      <c r="G183" s="40">
        <f t="shared" si="43"/>
        <v>-1.120200000150362E-2</v>
      </c>
      <c r="K183" s="40">
        <f t="shared" si="48"/>
        <v>-1.120200000150362E-2</v>
      </c>
      <c r="O183" s="40">
        <f t="shared" ca="1" si="44"/>
        <v>-8.5147904813239802E-3</v>
      </c>
      <c r="P183" s="40">
        <f t="shared" ca="1" si="45"/>
        <v>9.4587179544946103E-3</v>
      </c>
      <c r="Q183" s="41">
        <f t="shared" si="46"/>
        <v>40686.990030000001</v>
      </c>
      <c r="R183" s="40">
        <f>G183</f>
        <v>-1.120200000150362E-2</v>
      </c>
    </row>
    <row r="184" spans="1:19" s="40" customFormat="1" ht="12.75" customHeight="1">
      <c r="A184" s="52" t="s">
        <v>104</v>
      </c>
      <c r="B184" s="49" t="s">
        <v>72</v>
      </c>
      <c r="C184" s="48">
        <v>55705.490429999998</v>
      </c>
      <c r="D184" s="48">
        <v>4.0000000000000002E-4</v>
      </c>
      <c r="E184" s="40">
        <f t="shared" si="41"/>
        <v>6439.9934030880513</v>
      </c>
      <c r="F184" s="40">
        <f t="shared" si="42"/>
        <v>6440</v>
      </c>
      <c r="G184" s="40">
        <f t="shared" si="43"/>
        <v>-1.0802000004332513E-2</v>
      </c>
      <c r="K184" s="40">
        <f t="shared" si="48"/>
        <v>-1.0802000004332513E-2</v>
      </c>
      <c r="O184" s="40">
        <f t="shared" ca="1" si="44"/>
        <v>-8.5147904813239802E-3</v>
      </c>
      <c r="P184" s="40">
        <f t="shared" ca="1" si="45"/>
        <v>9.4587179544946103E-3</v>
      </c>
      <c r="Q184" s="41">
        <f t="shared" si="46"/>
        <v>40686.990429999998</v>
      </c>
      <c r="R184" s="40">
        <f>G184</f>
        <v>-1.0802000004332513E-2</v>
      </c>
    </row>
    <row r="185" spans="1:19" s="40" customFormat="1" ht="12.75" customHeight="1">
      <c r="A185" s="38" t="s">
        <v>99</v>
      </c>
      <c r="B185" s="50" t="s">
        <v>72</v>
      </c>
      <c r="C185" s="38">
        <v>55726.775900000001</v>
      </c>
      <c r="D185" s="38">
        <v>4.0000000000000002E-4</v>
      </c>
      <c r="E185" s="40">
        <f t="shared" si="41"/>
        <v>6452.9926968605978</v>
      </c>
      <c r="F185" s="40">
        <f t="shared" si="42"/>
        <v>6453</v>
      </c>
      <c r="G185" s="40">
        <f t="shared" si="43"/>
        <v>-1.1958399998547975E-2</v>
      </c>
      <c r="K185" s="40">
        <f t="shared" si="48"/>
        <v>-1.1958399998547975E-2</v>
      </c>
      <c r="O185" s="40">
        <f t="shared" ca="1" si="44"/>
        <v>-8.5274177043336476E-3</v>
      </c>
      <c r="P185" s="40">
        <f t="shared" ca="1" si="45"/>
        <v>9.5112678850319127E-3</v>
      </c>
      <c r="Q185" s="41">
        <f t="shared" si="46"/>
        <v>40708.275900000001</v>
      </c>
      <c r="R185" s="40">
        <f>G185</f>
        <v>-1.1958399998547975E-2</v>
      </c>
    </row>
    <row r="186" spans="1:19" s="47" customFormat="1" ht="12.75" customHeight="1">
      <c r="A186" s="95" t="s">
        <v>634</v>
      </c>
      <c r="B186" s="96" t="s">
        <v>72</v>
      </c>
      <c r="C186" s="97">
        <v>55741.517699999997</v>
      </c>
      <c r="D186" s="97">
        <v>2.9999999999999997E-4</v>
      </c>
      <c r="E186" s="39">
        <f t="shared" si="41"/>
        <v>6461.9956922812316</v>
      </c>
      <c r="F186" s="40">
        <f t="shared" si="42"/>
        <v>6462</v>
      </c>
      <c r="G186" s="40">
        <f t="shared" si="43"/>
        <v>-7.0536000057472847E-3</v>
      </c>
      <c r="H186" s="40"/>
      <c r="I186" s="40"/>
      <c r="J186" s="40"/>
      <c r="K186" s="40">
        <f t="shared" si="48"/>
        <v>-7.0536000057472847E-3</v>
      </c>
      <c r="L186" s="40"/>
      <c r="M186" s="40"/>
      <c r="N186" s="40"/>
      <c r="O186" s="40">
        <f t="shared" ca="1" si="44"/>
        <v>-8.5361596279557254E-3</v>
      </c>
      <c r="P186" s="40">
        <f t="shared" ca="1" si="45"/>
        <v>9.547648606173121E-3</v>
      </c>
      <c r="Q186" s="41">
        <f t="shared" si="46"/>
        <v>40723.017699999997</v>
      </c>
      <c r="R186" s="40">
        <f>G186</f>
        <v>-7.0536000057472847E-3</v>
      </c>
    </row>
    <row r="187" spans="1:19" s="40" customFormat="1" ht="12.75" customHeight="1">
      <c r="A187" s="48" t="s">
        <v>102</v>
      </c>
      <c r="B187" s="49" t="s">
        <v>65</v>
      </c>
      <c r="C187" s="48">
        <v>56046.911999999997</v>
      </c>
      <c r="D187" s="48">
        <v>5.0000000000000001E-3</v>
      </c>
      <c r="E187" s="40">
        <f t="shared" si="41"/>
        <v>6648.5036821053027</v>
      </c>
      <c r="F187" s="40">
        <f t="shared" si="42"/>
        <v>6648.5</v>
      </c>
      <c r="G187" s="40">
        <f t="shared" si="43"/>
        <v>6.0291999980108812E-3</v>
      </c>
      <c r="K187" s="40">
        <f t="shared" si="48"/>
        <v>6.0291999980108812E-3</v>
      </c>
      <c r="O187" s="40">
        <f t="shared" ca="1" si="44"/>
        <v>-8.7173117119021017E-3</v>
      </c>
      <c r="P187" s="40">
        <f t="shared" ca="1" si="45"/>
        <v>1.030153799426595E-2</v>
      </c>
      <c r="Q187" s="41">
        <f t="shared" si="46"/>
        <v>41028.411999999997</v>
      </c>
      <c r="S187" s="40">
        <f>G187</f>
        <v>6.0291999980108812E-3</v>
      </c>
    </row>
    <row r="188" spans="1:19" s="40" customFormat="1" ht="12.75" customHeight="1">
      <c r="A188" s="48" t="s">
        <v>102</v>
      </c>
      <c r="B188" s="49" t="s">
        <v>72</v>
      </c>
      <c r="C188" s="48">
        <v>56073.913999999997</v>
      </c>
      <c r="D188" s="48">
        <v>5.0000000000000001E-3</v>
      </c>
      <c r="E188" s="40">
        <f t="shared" si="41"/>
        <v>6664.9941298354324</v>
      </c>
      <c r="F188" s="40">
        <f t="shared" si="42"/>
        <v>6665</v>
      </c>
      <c r="G188" s="40">
        <f t="shared" si="43"/>
        <v>-9.6120000016526319E-3</v>
      </c>
      <c r="K188" s="40">
        <f t="shared" si="48"/>
        <v>-9.6120000016526319E-3</v>
      </c>
      <c r="O188" s="40">
        <f t="shared" ca="1" si="44"/>
        <v>-8.7333385718759097E-3</v>
      </c>
      <c r="P188" s="40">
        <f t="shared" ca="1" si="45"/>
        <v>1.0368235983024835E-2</v>
      </c>
      <c r="Q188" s="41">
        <f t="shared" si="46"/>
        <v>41055.413999999997</v>
      </c>
      <c r="R188" s="40">
        <f>G188</f>
        <v>-9.6120000016526319E-3</v>
      </c>
    </row>
    <row r="189" spans="1:19" s="40" customFormat="1" ht="12.75" customHeight="1">
      <c r="A189" s="52" t="s">
        <v>104</v>
      </c>
      <c r="B189" s="49" t="s">
        <v>65</v>
      </c>
      <c r="C189" s="48">
        <v>56148.43694</v>
      </c>
      <c r="D189" s="48">
        <v>4.0000000000000002E-4</v>
      </c>
      <c r="E189" s="40">
        <f t="shared" si="41"/>
        <v>6710.5061899334114</v>
      </c>
      <c r="F189" s="40">
        <f t="shared" si="42"/>
        <v>6710.5</v>
      </c>
      <c r="G189" s="40">
        <f t="shared" si="43"/>
        <v>1.013559999410063E-2</v>
      </c>
      <c r="K189" s="40">
        <f t="shared" si="48"/>
        <v>1.013559999410063E-2</v>
      </c>
      <c r="O189" s="40">
        <f t="shared" ca="1" si="44"/>
        <v>-8.777533852409744E-3</v>
      </c>
      <c r="P189" s="40">
        <f t="shared" ca="1" si="45"/>
        <v>1.0552160739905392E-2</v>
      </c>
      <c r="Q189" s="41">
        <f t="shared" si="46"/>
        <v>41129.93694</v>
      </c>
      <c r="S189" s="40">
        <f>G189</f>
        <v>1.013559999410063E-2</v>
      </c>
    </row>
    <row r="190" spans="1:19" s="40" customFormat="1" ht="12.75" customHeight="1">
      <c r="A190" s="48" t="s">
        <v>105</v>
      </c>
      <c r="B190" s="49" t="s">
        <v>72</v>
      </c>
      <c r="C190" s="48">
        <v>56491.456400000003</v>
      </c>
      <c r="D190" s="48">
        <v>1.06E-2</v>
      </c>
      <c r="E190" s="39">
        <f t="shared" si="41"/>
        <v>6919.9923196848149</v>
      </c>
      <c r="F190" s="40">
        <f t="shared" si="42"/>
        <v>6920</v>
      </c>
      <c r="G190" s="40">
        <f t="shared" si="43"/>
        <v>-1.2576000000990462E-2</v>
      </c>
      <c r="K190" s="40">
        <f t="shared" si="48"/>
        <v>-1.2576000000990462E-2</v>
      </c>
      <c r="O190" s="40">
        <f t="shared" ca="1" si="44"/>
        <v>-8.9810264078347638E-3</v>
      </c>
      <c r="P190" s="40">
        <f t="shared" ca="1" si="45"/>
        <v>1.1399023082025755E-2</v>
      </c>
      <c r="Q190" s="41">
        <f t="shared" si="46"/>
        <v>41472.956400000003</v>
      </c>
      <c r="R190" s="40">
        <f>G190</f>
        <v>-1.2576000000990462E-2</v>
      </c>
    </row>
    <row r="191" spans="1:19" s="47" customFormat="1" ht="12.75" customHeight="1">
      <c r="A191" s="44" t="s">
        <v>628</v>
      </c>
      <c r="B191" s="49" t="s">
        <v>65</v>
      </c>
      <c r="C191" s="48">
        <v>56500.489000000001</v>
      </c>
      <c r="D191" s="48" t="s">
        <v>115</v>
      </c>
      <c r="E191" s="39">
        <f t="shared" si="41"/>
        <v>6925.5086376674508</v>
      </c>
      <c r="F191" s="40">
        <f t="shared" si="42"/>
        <v>6925.5</v>
      </c>
      <c r="G191" s="40">
        <f t="shared" si="43"/>
        <v>1.4143599997623824E-2</v>
      </c>
      <c r="H191" s="40"/>
      <c r="I191" s="40">
        <f>+G191</f>
        <v>1.4143599997623824E-2</v>
      </c>
      <c r="J191" s="40"/>
      <c r="K191" s="40"/>
      <c r="L191" s="40"/>
      <c r="M191" s="40"/>
      <c r="N191" s="40"/>
      <c r="O191" s="40">
        <f t="shared" ca="1" si="44"/>
        <v>-8.9863686944926992E-3</v>
      </c>
      <c r="P191" s="40">
        <f t="shared" ca="1" si="45"/>
        <v>1.1421255744945381E-2</v>
      </c>
      <c r="Q191" s="41">
        <f t="shared" si="46"/>
        <v>41481.989000000001</v>
      </c>
      <c r="S191" s="40">
        <f>G191</f>
        <v>1.4143599997623824E-2</v>
      </c>
    </row>
    <row r="192" spans="1:19" s="40" customFormat="1" ht="12.75" customHeight="1">
      <c r="A192" s="52" t="s">
        <v>627</v>
      </c>
      <c r="B192" s="49" t="s">
        <v>65</v>
      </c>
      <c r="C192" s="48">
        <v>56500.489099999999</v>
      </c>
      <c r="D192" s="48">
        <v>5.0000000000000001E-4</v>
      </c>
      <c r="E192" s="39">
        <f t="shared" si="41"/>
        <v>6925.5086987386585</v>
      </c>
      <c r="F192" s="40">
        <f t="shared" si="42"/>
        <v>6925.5</v>
      </c>
      <c r="G192" s="40">
        <f t="shared" si="43"/>
        <v>1.4243599995097611E-2</v>
      </c>
      <c r="K192" s="40">
        <f t="shared" ref="K192:K201" si="49">+G192</f>
        <v>1.4243599995097611E-2</v>
      </c>
      <c r="O192" s="40">
        <f t="shared" ca="1" si="44"/>
        <v>-8.9863686944926992E-3</v>
      </c>
      <c r="P192" s="40">
        <f t="shared" ca="1" si="45"/>
        <v>1.1421255744945381E-2</v>
      </c>
      <c r="Q192" s="41">
        <f t="shared" si="46"/>
        <v>41481.989099999999</v>
      </c>
      <c r="S192" s="40">
        <f>G192</f>
        <v>1.4243599995097611E-2</v>
      </c>
    </row>
    <row r="193" spans="1:19" s="47" customFormat="1" ht="12.75" customHeight="1">
      <c r="A193" s="53" t="s">
        <v>629</v>
      </c>
      <c r="B193" s="54" t="s">
        <v>72</v>
      </c>
      <c r="C193" s="48">
        <v>56527.483</v>
      </c>
      <c r="D193" s="55">
        <v>5.9999999999999995E-4</v>
      </c>
      <c r="E193" s="39">
        <f t="shared" si="41"/>
        <v>6941.9941997008973</v>
      </c>
      <c r="F193" s="40">
        <f t="shared" si="42"/>
        <v>6942</v>
      </c>
      <c r="G193" s="40">
        <f t="shared" si="43"/>
        <v>-9.4976000036695041E-3</v>
      </c>
      <c r="H193" s="40"/>
      <c r="I193" s="40"/>
      <c r="J193" s="40"/>
      <c r="K193" s="40">
        <f t="shared" si="49"/>
        <v>-9.4976000036695041E-3</v>
      </c>
      <c r="L193" s="40"/>
      <c r="M193" s="40"/>
      <c r="N193" s="40"/>
      <c r="O193" s="40">
        <f t="shared" ca="1" si="44"/>
        <v>-9.0023955544665073E-3</v>
      </c>
      <c r="P193" s="40">
        <f t="shared" ca="1" si="45"/>
        <v>1.1487953733704266E-2</v>
      </c>
      <c r="Q193" s="41">
        <f t="shared" si="46"/>
        <v>41508.983</v>
      </c>
      <c r="R193" s="40">
        <f>G193</f>
        <v>-9.4976000036695041E-3</v>
      </c>
    </row>
    <row r="194" spans="1:19" s="47" customFormat="1" ht="12.75" customHeight="1">
      <c r="A194" s="92" t="s">
        <v>633</v>
      </c>
      <c r="B194" s="93" t="s">
        <v>72</v>
      </c>
      <c r="C194" s="94">
        <v>56769.828300000001</v>
      </c>
      <c r="D194" s="94">
        <v>8.0000000000000004E-4</v>
      </c>
      <c r="E194" s="39">
        <f t="shared" si="41"/>
        <v>7089.9974032522123</v>
      </c>
      <c r="F194" s="40">
        <f t="shared" si="42"/>
        <v>7090</v>
      </c>
      <c r="G194" s="40">
        <f t="shared" si="43"/>
        <v>-4.2519999988144264E-3</v>
      </c>
      <c r="H194" s="40"/>
      <c r="I194" s="40"/>
      <c r="J194" s="40"/>
      <c r="K194" s="40">
        <f t="shared" si="49"/>
        <v>-4.2519999988144264E-3</v>
      </c>
      <c r="L194" s="40"/>
      <c r="M194" s="40"/>
      <c r="N194" s="40"/>
      <c r="O194" s="40">
        <f t="shared" ca="1" si="44"/>
        <v>-9.1461516318073321E-3</v>
      </c>
      <c r="P194" s="40">
        <f t="shared" ca="1" si="45"/>
        <v>1.20862144813597E-2</v>
      </c>
      <c r="Q194" s="41">
        <f t="shared" si="46"/>
        <v>41751.328300000001</v>
      </c>
      <c r="R194" s="40">
        <f>G194</f>
        <v>-4.2519999988144264E-3</v>
      </c>
    </row>
    <row r="195" spans="1:19" s="47" customFormat="1" ht="12.75" customHeight="1">
      <c r="A195" s="84" t="s">
        <v>630</v>
      </c>
      <c r="B195" s="85" t="s">
        <v>72</v>
      </c>
      <c r="C195" s="84">
        <v>56798.490599999997</v>
      </c>
      <c r="D195" s="84">
        <v>3.5000000000000001E-3</v>
      </c>
      <c r="E195" s="39">
        <f t="shared" si="41"/>
        <v>7107.5018162577398</v>
      </c>
      <c r="F195" s="40">
        <f t="shared" si="42"/>
        <v>7107.5</v>
      </c>
      <c r="G195" s="40">
        <f t="shared" si="43"/>
        <v>2.9739999954472296E-3</v>
      </c>
      <c r="H195" s="40"/>
      <c r="I195" s="40"/>
      <c r="J195" s="40"/>
      <c r="K195" s="40">
        <f t="shared" si="49"/>
        <v>2.9739999954472296E-3</v>
      </c>
      <c r="L195" s="40"/>
      <c r="M195" s="40"/>
      <c r="N195" s="40"/>
      <c r="O195" s="40">
        <f t="shared" ca="1" si="44"/>
        <v>-9.1631498166280367E-3</v>
      </c>
      <c r="P195" s="40">
        <f t="shared" ca="1" si="45"/>
        <v>1.2156954772467605E-2</v>
      </c>
      <c r="Q195" s="41">
        <f t="shared" si="46"/>
        <v>41779.990599999997</v>
      </c>
      <c r="R195" s="40">
        <f>G195</f>
        <v>2.9739999954472296E-3</v>
      </c>
    </row>
    <row r="196" spans="1:19" s="47" customFormat="1" ht="12.75" customHeight="1">
      <c r="A196" s="84" t="s">
        <v>630</v>
      </c>
      <c r="B196" s="85" t="s">
        <v>72</v>
      </c>
      <c r="C196" s="84">
        <v>56821.414900000003</v>
      </c>
      <c r="D196" s="84">
        <v>4.4999999999999997E-3</v>
      </c>
      <c r="E196" s="39">
        <f t="shared" si="41"/>
        <v>7121.5019633172133</v>
      </c>
      <c r="F196" s="40">
        <f t="shared" si="42"/>
        <v>7121.5</v>
      </c>
      <c r="G196" s="40">
        <f t="shared" si="43"/>
        <v>3.2148000027518719E-3</v>
      </c>
      <c r="H196" s="40"/>
      <c r="I196" s="40"/>
      <c r="J196" s="40"/>
      <c r="K196" s="40">
        <f t="shared" si="49"/>
        <v>3.2148000027518719E-3</v>
      </c>
      <c r="L196" s="40"/>
      <c r="M196" s="40"/>
      <c r="N196" s="40"/>
      <c r="O196" s="40">
        <f t="shared" ca="1" si="44"/>
        <v>-9.1767483644846024E-3</v>
      </c>
      <c r="P196" s="40">
        <f t="shared" ca="1" si="45"/>
        <v>1.2213547005353931E-2</v>
      </c>
      <c r="Q196" s="41">
        <f t="shared" si="46"/>
        <v>41802.914900000003</v>
      </c>
      <c r="R196" s="40">
        <f>G196</f>
        <v>3.2148000027518719E-3</v>
      </c>
    </row>
    <row r="197" spans="1:19" s="47" customFormat="1" ht="12.75" customHeight="1">
      <c r="A197" s="86" t="s">
        <v>2</v>
      </c>
      <c r="B197" s="87" t="s">
        <v>72</v>
      </c>
      <c r="C197" s="88">
        <v>57245.523200000003</v>
      </c>
      <c r="D197" s="88" t="s">
        <v>3</v>
      </c>
      <c r="E197" s="39">
        <f t="shared" si="41"/>
        <v>7380.5100276481589</v>
      </c>
      <c r="F197" s="40">
        <f t="shared" si="42"/>
        <v>7380.5</v>
      </c>
      <c r="G197" s="40">
        <f t="shared" si="43"/>
        <v>1.6419600004155654E-2</v>
      </c>
      <c r="H197" s="40"/>
      <c r="I197" s="40"/>
      <c r="J197" s="40"/>
      <c r="K197" s="40">
        <f t="shared" si="49"/>
        <v>1.6419600004155654E-2</v>
      </c>
      <c r="L197" s="40"/>
      <c r="M197" s="40"/>
      <c r="N197" s="40"/>
      <c r="O197" s="40">
        <f t="shared" ca="1" si="44"/>
        <v>-9.4283214998310445E-3</v>
      </c>
      <c r="P197" s="40">
        <f t="shared" ca="1" si="45"/>
        <v>1.3260503313750945E-2</v>
      </c>
      <c r="Q197" s="41">
        <f t="shared" si="46"/>
        <v>42227.023200000003</v>
      </c>
      <c r="R197" s="40">
        <f>G197</f>
        <v>1.6419600004155654E-2</v>
      </c>
    </row>
    <row r="198" spans="1:19" s="47" customFormat="1" ht="12.75" customHeight="1">
      <c r="A198" s="89" t="s">
        <v>632</v>
      </c>
      <c r="B198" s="90" t="s">
        <v>65</v>
      </c>
      <c r="C198" s="91">
        <v>57689.260419999999</v>
      </c>
      <c r="D198" s="91">
        <v>5.0000000000000001E-4</v>
      </c>
      <c r="E198" s="39">
        <f t="shared" si="41"/>
        <v>7651.5057106465665</v>
      </c>
      <c r="F198" s="40">
        <f t="shared" si="42"/>
        <v>7651.5</v>
      </c>
      <c r="G198" s="40">
        <f t="shared" si="43"/>
        <v>9.3507999990833923E-3</v>
      </c>
      <c r="H198" s="40"/>
      <c r="I198" s="40"/>
      <c r="J198" s="40"/>
      <c r="K198" s="40">
        <f t="shared" si="49"/>
        <v>9.3507999990833923E-3</v>
      </c>
      <c r="L198" s="40"/>
      <c r="M198" s="40"/>
      <c r="N198" s="40"/>
      <c r="O198" s="40">
        <f t="shared" ca="1" si="44"/>
        <v>-9.6915505333402575E-3</v>
      </c>
      <c r="P198" s="40">
        <f t="shared" ca="1" si="45"/>
        <v>1.4355967250336235E-2</v>
      </c>
      <c r="Q198" s="41">
        <f t="shared" si="46"/>
        <v>42670.760419999999</v>
      </c>
      <c r="S198" s="40">
        <f t="shared" ref="S195:S200" si="50">G198</f>
        <v>9.3507999990833923E-3</v>
      </c>
    </row>
    <row r="199" spans="1:19" s="47" customFormat="1" ht="12.75" customHeight="1">
      <c r="A199" s="89" t="s">
        <v>632</v>
      </c>
      <c r="B199" s="90" t="s">
        <v>65</v>
      </c>
      <c r="C199" s="91">
        <v>57689.260970000003</v>
      </c>
      <c r="D199" s="91">
        <v>2.9999999999999997E-4</v>
      </c>
      <c r="E199" s="39">
        <f t="shared" si="41"/>
        <v>7651.5060465382167</v>
      </c>
      <c r="F199" s="40">
        <f t="shared" si="42"/>
        <v>7651.5</v>
      </c>
      <c r="G199" s="40">
        <f t="shared" si="43"/>
        <v>9.9008000033791177E-3</v>
      </c>
      <c r="H199" s="40"/>
      <c r="I199" s="40"/>
      <c r="J199" s="40"/>
      <c r="K199" s="40">
        <f t="shared" si="49"/>
        <v>9.9008000033791177E-3</v>
      </c>
      <c r="L199" s="40"/>
      <c r="M199" s="40"/>
      <c r="N199" s="40"/>
      <c r="O199" s="40">
        <f t="shared" ca="1" si="44"/>
        <v>-9.6915505333402575E-3</v>
      </c>
      <c r="P199" s="40">
        <f t="shared" ca="1" si="45"/>
        <v>1.4355967250336235E-2</v>
      </c>
      <c r="Q199" s="41">
        <f t="shared" si="46"/>
        <v>42670.760970000003</v>
      </c>
      <c r="S199" s="40">
        <f t="shared" si="50"/>
        <v>9.9008000033791177E-3</v>
      </c>
    </row>
    <row r="200" spans="1:19" s="47" customFormat="1" ht="12.75" customHeight="1">
      <c r="A200" s="98" t="s">
        <v>0</v>
      </c>
      <c r="B200" s="99" t="s">
        <v>72</v>
      </c>
      <c r="C200" s="99">
        <v>57900.4879</v>
      </c>
      <c r="D200" s="99">
        <v>3.3E-3</v>
      </c>
      <c r="E200" s="39">
        <f t="shared" si="41"/>
        <v>7780.5048854523975</v>
      </c>
      <c r="F200" s="40">
        <f t="shared" si="42"/>
        <v>7780.5</v>
      </c>
      <c r="G200" s="40">
        <f t="shared" si="43"/>
        <v>7.9995999985840172E-3</v>
      </c>
      <c r="H200" s="40"/>
      <c r="I200" s="40"/>
      <c r="J200" s="40"/>
      <c r="K200" s="40">
        <f t="shared" si="49"/>
        <v>7.9995999985840172E-3</v>
      </c>
      <c r="L200" s="40"/>
      <c r="M200" s="40"/>
      <c r="N200" s="40"/>
      <c r="O200" s="40">
        <f t="shared" ca="1" si="44"/>
        <v>-9.8168514385900303E-3</v>
      </c>
      <c r="P200" s="40">
        <f t="shared" ca="1" si="45"/>
        <v>1.4877424253360229E-2</v>
      </c>
      <c r="Q200" s="41">
        <f t="shared" si="46"/>
        <v>42881.9879</v>
      </c>
      <c r="R200" s="40">
        <f>G200</f>
        <v>7.9995999985840172E-3</v>
      </c>
    </row>
    <row r="201" spans="1:19" s="47" customFormat="1" ht="12.75" customHeight="1">
      <c r="A201" s="100" t="s">
        <v>1</v>
      </c>
      <c r="B201" s="100" t="s">
        <v>72</v>
      </c>
      <c r="C201" s="98">
        <v>58284.449000000001</v>
      </c>
      <c r="D201" s="98">
        <v>5.0000000000000001E-3</v>
      </c>
      <c r="E201" s="39">
        <f t="shared" si="41"/>
        <v>8014.9945695481365</v>
      </c>
      <c r="F201" s="40">
        <f t="shared" si="42"/>
        <v>8015</v>
      </c>
      <c r="G201" s="40">
        <f t="shared" si="43"/>
        <v>-8.8920000052894466E-3</v>
      </c>
      <c r="H201" s="40"/>
      <c r="I201" s="40"/>
      <c r="J201" s="40"/>
      <c r="K201" s="40">
        <f t="shared" si="49"/>
        <v>-8.8920000052894466E-3</v>
      </c>
      <c r="L201" s="40"/>
      <c r="M201" s="40"/>
      <c r="N201" s="40"/>
      <c r="O201" s="40">
        <f t="shared" ca="1" si="44"/>
        <v>-1.0044627115187485E-2</v>
      </c>
      <c r="P201" s="40">
        <f t="shared" ca="1" si="45"/>
        <v>1.5825344154206174E-2</v>
      </c>
      <c r="Q201" s="41">
        <f t="shared" si="46"/>
        <v>43265.949000000001</v>
      </c>
      <c r="R201" s="40">
        <f>G201</f>
        <v>-8.8920000052894466E-3</v>
      </c>
    </row>
    <row r="202" spans="1:19" s="47" customFormat="1" ht="12.75" customHeight="1">
      <c r="A202" s="106" t="s">
        <v>637</v>
      </c>
      <c r="B202" s="107" t="s">
        <v>65</v>
      </c>
      <c r="C202" s="108">
        <v>58712.664299999997</v>
      </c>
      <c r="D202" s="109">
        <v>5.9999999999999995E-4</v>
      </c>
      <c r="E202" s="39">
        <f t="shared" ref="E202:E204" si="51">+(C202-C$7)/C$8</f>
        <v>8276.5108284138405</v>
      </c>
      <c r="F202" s="40">
        <f t="shared" ref="F202:F204" si="52">ROUND(2*E202,0)/2</f>
        <v>8276.5</v>
      </c>
      <c r="G202" s="40">
        <f t="shared" ref="G202:G204" si="53">+C202-(C$7+F202*C$8)</f>
        <v>1.7730799991113599E-2</v>
      </c>
      <c r="H202" s="40"/>
      <c r="I202" s="40"/>
      <c r="J202" s="40"/>
      <c r="K202" s="40">
        <f t="shared" ref="K202:K204" si="54">+G202</f>
        <v>1.7730799991113599E-2</v>
      </c>
      <c r="L202" s="40"/>
      <c r="M202" s="40"/>
      <c r="N202" s="40"/>
      <c r="O202" s="40">
        <f t="shared" ref="O202:O204" ca="1" si="55">+C$11+C$12*F202</f>
        <v>-1.0298628562651171E-2</v>
      </c>
      <c r="P202" s="40">
        <f t="shared" ref="P202:P204" ca="1" si="56">+D$11+D$12*$F202</f>
        <v>1.6882406218475747E-2</v>
      </c>
      <c r="Q202" s="41">
        <f t="shared" ref="Q202:Q204" si="57">+C202-15018.5</f>
        <v>43694.164299999997</v>
      </c>
      <c r="S202" s="40">
        <f>G202</f>
        <v>1.7730799991113599E-2</v>
      </c>
    </row>
    <row r="203" spans="1:19" s="47" customFormat="1" ht="12.75" customHeight="1">
      <c r="A203" s="109" t="s">
        <v>638</v>
      </c>
      <c r="B203" s="107" t="s">
        <v>72</v>
      </c>
      <c r="C203" s="108">
        <v>59002.473599999998</v>
      </c>
      <c r="D203" s="109">
        <v>2.8E-3</v>
      </c>
      <c r="E203" s="39">
        <f t="shared" si="51"/>
        <v>8453.5008703868625</v>
      </c>
      <c r="F203" s="40">
        <f t="shared" si="52"/>
        <v>8453.5</v>
      </c>
      <c r="G203" s="40">
        <f t="shared" si="53"/>
        <v>1.4251999964471906E-3</v>
      </c>
      <c r="H203" s="40"/>
      <c r="I203" s="40"/>
      <c r="J203" s="40"/>
      <c r="K203" s="40">
        <f t="shared" si="54"/>
        <v>1.4251999964471906E-3</v>
      </c>
      <c r="L203" s="40"/>
      <c r="M203" s="40"/>
      <c r="N203" s="40"/>
      <c r="O203" s="40">
        <f t="shared" ca="1" si="55"/>
        <v>-1.0470553060552022E-2</v>
      </c>
      <c r="P203" s="40">
        <f t="shared" ca="1" si="56"/>
        <v>1.7597893734252856E-2</v>
      </c>
      <c r="Q203" s="41">
        <f t="shared" si="57"/>
        <v>43983.973599999998</v>
      </c>
      <c r="R203" s="40">
        <f t="shared" ref="R202:R204" si="58">G203</f>
        <v>1.4251999964471906E-3</v>
      </c>
    </row>
    <row r="204" spans="1:19" s="47" customFormat="1" ht="12.75" customHeight="1">
      <c r="A204" s="109" t="s">
        <v>639</v>
      </c>
      <c r="B204" s="107" t="s">
        <v>72</v>
      </c>
      <c r="C204" s="108">
        <v>59019.645499999999</v>
      </c>
      <c r="D204" s="109">
        <v>6.9999999999999999E-4</v>
      </c>
      <c r="E204" s="39">
        <f t="shared" si="51"/>
        <v>8463.9879572462432</v>
      </c>
      <c r="F204" s="40">
        <f t="shared" si="52"/>
        <v>8464</v>
      </c>
      <c r="G204" s="40">
        <f t="shared" si="53"/>
        <v>-1.9719200005056337E-2</v>
      </c>
      <c r="H204" s="40"/>
      <c r="I204" s="40"/>
      <c r="J204" s="40"/>
      <c r="K204" s="40">
        <f t="shared" si="54"/>
        <v>-1.9719200005056337E-2</v>
      </c>
      <c r="L204" s="40"/>
      <c r="M204" s="40"/>
      <c r="N204" s="40"/>
      <c r="O204" s="40">
        <f t="shared" ca="1" si="55"/>
        <v>-1.0480751971444446E-2</v>
      </c>
      <c r="P204" s="40">
        <f t="shared" ca="1" si="56"/>
        <v>1.76403379089176E-2</v>
      </c>
      <c r="Q204" s="41">
        <f t="shared" si="57"/>
        <v>44001.145499999999</v>
      </c>
      <c r="R204" s="40">
        <f t="shared" si="58"/>
        <v>-1.9719200005056337E-2</v>
      </c>
    </row>
    <row r="205" spans="1:19" s="47" customFormat="1" ht="12.75" customHeight="1">
      <c r="A205" s="44"/>
      <c r="B205" s="49"/>
      <c r="C205" s="48"/>
      <c r="D205" s="48"/>
    </row>
    <row r="206" spans="1:19" s="47" customFormat="1" ht="12.75" customHeight="1">
      <c r="A206" s="44"/>
      <c r="B206" s="49"/>
      <c r="C206" s="48"/>
      <c r="D206" s="48"/>
    </row>
    <row r="207" spans="1:19" s="47" customFormat="1" ht="12.75" customHeight="1">
      <c r="A207" s="44"/>
      <c r="B207" s="49"/>
      <c r="C207" s="48"/>
      <c r="D207" s="48"/>
    </row>
    <row r="208" spans="1:19" s="47" customFormat="1" ht="12.75" customHeight="1">
      <c r="A208" s="44"/>
      <c r="B208" s="49"/>
      <c r="C208" s="48"/>
      <c r="D208" s="48"/>
    </row>
    <row r="209" spans="1:4" s="47" customFormat="1" ht="12.75" customHeight="1">
      <c r="A209" s="44"/>
      <c r="B209" s="49"/>
      <c r="C209" s="48"/>
      <c r="D209" s="48"/>
    </row>
    <row r="210" spans="1:4" s="47" customFormat="1" ht="12.75" customHeight="1">
      <c r="A210" s="44"/>
      <c r="B210" s="49"/>
      <c r="C210" s="48"/>
      <c r="D210" s="48"/>
    </row>
    <row r="211" spans="1:4" s="47" customFormat="1" ht="12.75" customHeight="1">
      <c r="A211" s="44"/>
      <c r="B211" s="49"/>
      <c r="C211" s="48"/>
      <c r="D211" s="48"/>
    </row>
    <row r="212" spans="1:4" s="47" customFormat="1" ht="12.75" customHeight="1">
      <c r="A212" s="44"/>
      <c r="B212" s="49"/>
      <c r="C212" s="48"/>
      <c r="D212" s="48"/>
    </row>
    <row r="213" spans="1:4" s="47" customFormat="1" ht="12.75" customHeight="1">
      <c r="A213" s="44"/>
      <c r="B213" s="49"/>
      <c r="C213" s="48"/>
      <c r="D213" s="48"/>
    </row>
    <row r="214" spans="1:4" s="47" customFormat="1" ht="12.75" customHeight="1">
      <c r="A214" s="44"/>
      <c r="B214" s="49"/>
      <c r="C214" s="48"/>
      <c r="D214" s="48"/>
    </row>
    <row r="215" spans="1:4" s="47" customFormat="1" ht="12.75" customHeight="1">
      <c r="A215" s="44"/>
      <c r="B215" s="49"/>
      <c r="C215" s="48"/>
      <c r="D215" s="48"/>
    </row>
    <row r="216" spans="1:4" s="47" customFormat="1" ht="12.75" customHeight="1">
      <c r="A216" s="44"/>
      <c r="B216" s="49"/>
      <c r="C216" s="48"/>
      <c r="D216" s="48"/>
    </row>
    <row r="217" spans="1:4" s="47" customFormat="1" ht="12.75" customHeight="1">
      <c r="A217" s="44"/>
      <c r="B217" s="49"/>
      <c r="C217" s="48"/>
      <c r="D217" s="48"/>
    </row>
    <row r="218" spans="1:4" s="47" customFormat="1" ht="12.75" customHeight="1">
      <c r="A218" s="44"/>
      <c r="B218" s="49"/>
      <c r="C218" s="48"/>
      <c r="D218" s="48"/>
    </row>
    <row r="219" spans="1:4" s="47" customFormat="1" ht="12.75" customHeight="1">
      <c r="A219" s="44"/>
      <c r="B219" s="49"/>
      <c r="C219" s="48"/>
      <c r="D219" s="48"/>
    </row>
    <row r="220" spans="1:4" s="47" customFormat="1" ht="12.75" customHeight="1">
      <c r="A220" s="44"/>
      <c r="B220" s="49"/>
      <c r="C220" s="48"/>
      <c r="D220" s="48"/>
    </row>
    <row r="221" spans="1:4" s="47" customFormat="1" ht="12.75" customHeight="1">
      <c r="A221" s="44"/>
      <c r="B221" s="49"/>
      <c r="C221" s="48"/>
      <c r="D221" s="48"/>
    </row>
    <row r="222" spans="1:4" s="47" customFormat="1" ht="12.75" customHeight="1">
      <c r="A222" s="44"/>
      <c r="B222" s="49"/>
      <c r="C222" s="48"/>
      <c r="D222" s="48"/>
    </row>
    <row r="223" spans="1:4" s="47" customFormat="1" ht="12.75" customHeight="1">
      <c r="A223" s="44"/>
      <c r="B223" s="49"/>
      <c r="C223" s="48"/>
      <c r="D223" s="48"/>
    </row>
    <row r="224" spans="1:4" s="47" customFormat="1" ht="12.75" customHeight="1">
      <c r="A224" s="44"/>
      <c r="B224" s="49"/>
      <c r="C224" s="48"/>
      <c r="D224" s="48"/>
    </row>
    <row r="225" spans="1:4" s="47" customFormat="1" ht="12.75" customHeight="1">
      <c r="A225" s="44"/>
      <c r="B225" s="49"/>
      <c r="C225" s="48"/>
      <c r="D225" s="48"/>
    </row>
    <row r="226" spans="1:4" s="47" customFormat="1" ht="12.75" customHeight="1">
      <c r="A226" s="44"/>
      <c r="B226" s="49"/>
      <c r="C226" s="48"/>
      <c r="D226" s="48"/>
    </row>
    <row r="227" spans="1:4" s="47" customFormat="1" ht="12.75" customHeight="1">
      <c r="A227" s="44"/>
      <c r="B227" s="49"/>
      <c r="C227" s="48"/>
      <c r="D227" s="48"/>
    </row>
    <row r="228" spans="1:4" s="47" customFormat="1" ht="12.75" customHeight="1">
      <c r="A228" s="44"/>
      <c r="B228" s="49"/>
      <c r="C228" s="48"/>
      <c r="D228" s="48"/>
    </row>
    <row r="229" spans="1:4" s="47" customFormat="1" ht="12.75" customHeight="1">
      <c r="A229" s="44"/>
      <c r="B229" s="49"/>
      <c r="C229" s="48"/>
      <c r="D229" s="48"/>
    </row>
    <row r="230" spans="1:4" s="47" customFormat="1" ht="12.75" customHeight="1">
      <c r="A230" s="44"/>
      <c r="B230" s="49"/>
      <c r="C230" s="48"/>
      <c r="D230" s="48"/>
    </row>
    <row r="231" spans="1:4" s="47" customFormat="1" ht="12.75" customHeight="1">
      <c r="A231" s="44"/>
      <c r="B231" s="49"/>
      <c r="C231" s="48"/>
      <c r="D231" s="48"/>
    </row>
    <row r="232" spans="1:4" s="47" customFormat="1" ht="12.75" customHeight="1">
      <c r="A232" s="44"/>
      <c r="B232" s="49"/>
      <c r="C232" s="48"/>
      <c r="D232" s="48"/>
    </row>
    <row r="233" spans="1:4" s="47" customFormat="1" ht="12.75" customHeight="1">
      <c r="A233" s="44"/>
      <c r="B233" s="49"/>
      <c r="C233" s="48"/>
      <c r="D233" s="48"/>
    </row>
    <row r="234" spans="1:4" s="47" customFormat="1" ht="12.75" customHeight="1">
      <c r="A234" s="44"/>
      <c r="B234" s="49"/>
      <c r="C234" s="48"/>
      <c r="D234" s="48"/>
    </row>
    <row r="235" spans="1:4" s="47" customFormat="1" ht="12.75" customHeight="1">
      <c r="A235" s="44"/>
      <c r="B235" s="49"/>
      <c r="C235" s="48"/>
      <c r="D235" s="48"/>
    </row>
    <row r="236" spans="1:4" s="47" customFormat="1" ht="12.75" customHeight="1">
      <c r="A236" s="44"/>
      <c r="B236" s="44"/>
      <c r="C236" s="48"/>
      <c r="D236" s="48"/>
    </row>
    <row r="237" spans="1:4" s="47" customFormat="1" ht="12.75" customHeight="1">
      <c r="A237" s="44"/>
      <c r="B237" s="44"/>
      <c r="C237" s="48"/>
      <c r="D237" s="48"/>
    </row>
    <row r="238" spans="1:4" s="47" customFormat="1" ht="12.75" customHeight="1">
      <c r="A238" s="44"/>
      <c r="B238" s="44"/>
      <c r="C238" s="48"/>
      <c r="D238" s="48"/>
    </row>
    <row r="239" spans="1:4" s="47" customFormat="1" ht="12.75" customHeight="1">
      <c r="A239" s="44"/>
      <c r="B239" s="44"/>
      <c r="C239" s="48"/>
      <c r="D239" s="48"/>
    </row>
    <row r="240" spans="1:4" s="47" customFormat="1" ht="12.75" customHeight="1">
      <c r="A240" s="44"/>
      <c r="B240" s="44"/>
      <c r="C240" s="48"/>
      <c r="D240" s="48"/>
    </row>
    <row r="241" spans="1:4" s="47" customFormat="1" ht="12.75" customHeight="1">
      <c r="A241" s="44"/>
      <c r="B241" s="44"/>
      <c r="C241" s="48"/>
      <c r="D241" s="48"/>
    </row>
    <row r="242" spans="1:4" s="47" customFormat="1" ht="12.75" customHeight="1">
      <c r="A242" s="44"/>
      <c r="B242" s="44"/>
      <c r="C242" s="48"/>
      <c r="D242" s="48"/>
    </row>
    <row r="243" spans="1:4" s="47" customFormat="1" ht="12.75" customHeight="1">
      <c r="A243" s="44"/>
      <c r="B243" s="44"/>
      <c r="C243" s="48"/>
      <c r="D243" s="48"/>
    </row>
    <row r="244" spans="1:4" s="47" customFormat="1" ht="12.75" customHeight="1">
      <c r="A244" s="44"/>
      <c r="B244" s="44"/>
      <c r="C244" s="48"/>
      <c r="D244" s="48"/>
    </row>
    <row r="245" spans="1:4" s="47" customFormat="1" ht="12.75" customHeight="1">
      <c r="A245" s="44"/>
      <c r="B245" s="44"/>
      <c r="C245" s="48"/>
      <c r="D245" s="48"/>
    </row>
    <row r="246" spans="1:4" s="47" customFormat="1" ht="12.75" customHeight="1">
      <c r="A246" s="44"/>
      <c r="B246" s="44"/>
      <c r="C246" s="48"/>
      <c r="D246" s="48"/>
    </row>
    <row r="247" spans="1:4" s="47" customFormat="1" ht="12.75" customHeight="1">
      <c r="A247" s="44"/>
      <c r="B247" s="44"/>
      <c r="C247" s="48"/>
      <c r="D247" s="48"/>
    </row>
    <row r="248" spans="1:4" s="47" customFormat="1" ht="12.75" customHeight="1">
      <c r="A248" s="44"/>
      <c r="B248" s="44"/>
      <c r="C248" s="48"/>
      <c r="D248" s="48"/>
    </row>
    <row r="249" spans="1:4" s="47" customFormat="1" ht="12.75" customHeight="1">
      <c r="A249" s="44"/>
      <c r="B249" s="44"/>
      <c r="C249" s="48"/>
      <c r="D249" s="48"/>
    </row>
    <row r="250" spans="1:4" s="47" customFormat="1" ht="12.75" customHeight="1">
      <c r="A250" s="44"/>
      <c r="B250" s="44"/>
      <c r="C250" s="48"/>
      <c r="D250" s="48"/>
    </row>
    <row r="251" spans="1:4" s="47" customFormat="1" ht="12.75" customHeight="1">
      <c r="A251" s="44"/>
      <c r="B251" s="44"/>
      <c r="C251" s="48"/>
      <c r="D251" s="48"/>
    </row>
    <row r="252" spans="1:4" s="47" customFormat="1" ht="12.75" customHeight="1">
      <c r="A252" s="44"/>
      <c r="B252" s="44"/>
      <c r="C252" s="48"/>
      <c r="D252" s="48"/>
    </row>
    <row r="253" spans="1:4" s="47" customFormat="1" ht="12.75" customHeight="1">
      <c r="A253" s="44"/>
      <c r="B253" s="44"/>
      <c r="C253" s="48"/>
      <c r="D253" s="48"/>
    </row>
    <row r="254" spans="1:4" s="47" customFormat="1" ht="12.75" customHeight="1">
      <c r="A254" s="44"/>
      <c r="B254" s="44"/>
      <c r="C254" s="48"/>
      <c r="D254" s="48"/>
    </row>
    <row r="255" spans="1:4" s="47" customFormat="1" ht="12.75" customHeight="1">
      <c r="A255" s="44"/>
      <c r="B255" s="44"/>
      <c r="C255" s="48"/>
      <c r="D255" s="48"/>
    </row>
    <row r="256" spans="1:4" s="47" customFormat="1" ht="12.75" customHeight="1">
      <c r="A256" s="44"/>
      <c r="B256" s="44"/>
      <c r="C256" s="48"/>
      <c r="D256" s="48"/>
    </row>
    <row r="257" spans="1:4" s="47" customFormat="1" ht="12.75" customHeight="1">
      <c r="A257" s="44"/>
      <c r="B257" s="44"/>
      <c r="C257" s="48"/>
      <c r="D257" s="48"/>
    </row>
    <row r="258" spans="1:4" s="47" customFormat="1" ht="12.75" customHeight="1">
      <c r="A258" s="44"/>
      <c r="B258" s="44"/>
      <c r="C258" s="48"/>
      <c r="D258" s="48"/>
    </row>
    <row r="259" spans="1:4" s="47" customFormat="1" ht="12.75" customHeight="1">
      <c r="A259" s="44"/>
      <c r="B259" s="44"/>
      <c r="C259" s="48"/>
      <c r="D259" s="48"/>
    </row>
    <row r="260" spans="1:4" s="47" customFormat="1" ht="12.75" customHeight="1">
      <c r="A260" s="44"/>
      <c r="B260" s="44"/>
      <c r="C260" s="48"/>
      <c r="D260" s="48"/>
    </row>
    <row r="261" spans="1:4" s="47" customFormat="1" ht="12.75" customHeight="1">
      <c r="A261" s="44"/>
      <c r="B261" s="44"/>
      <c r="C261" s="48"/>
      <c r="D261" s="48"/>
    </row>
    <row r="262" spans="1:4" s="47" customFormat="1" ht="12.75" customHeight="1">
      <c r="A262" s="44"/>
      <c r="B262" s="44"/>
      <c r="C262" s="48"/>
      <c r="D262" s="48"/>
    </row>
    <row r="263" spans="1:4" s="47" customFormat="1" ht="12.75" customHeight="1">
      <c r="A263" s="44"/>
      <c r="B263" s="44"/>
      <c r="C263" s="48"/>
      <c r="D263" s="48"/>
    </row>
    <row r="264" spans="1:4" s="47" customFormat="1" ht="12.75" customHeight="1">
      <c r="A264" s="44"/>
      <c r="B264" s="44"/>
      <c r="C264" s="48"/>
      <c r="D264" s="48"/>
    </row>
    <row r="265" spans="1:4" s="47" customFormat="1" ht="12.75" customHeight="1">
      <c r="A265" s="44"/>
      <c r="B265" s="44"/>
      <c r="C265" s="48"/>
      <c r="D265" s="48"/>
    </row>
    <row r="266" spans="1:4" s="47" customFormat="1" ht="12.75" customHeight="1">
      <c r="A266" s="44"/>
      <c r="B266" s="44"/>
      <c r="C266" s="48"/>
      <c r="D266" s="48"/>
    </row>
    <row r="267" spans="1:4" s="47" customFormat="1" ht="12.75" customHeight="1">
      <c r="A267" s="44"/>
      <c r="B267" s="44"/>
      <c r="C267" s="48"/>
      <c r="D267" s="48"/>
    </row>
    <row r="268" spans="1:4" s="47" customFormat="1" ht="12.75" customHeight="1">
      <c r="A268" s="44"/>
      <c r="B268" s="44"/>
      <c r="C268" s="48"/>
      <c r="D268" s="48"/>
    </row>
    <row r="269" spans="1:4" s="47" customFormat="1" ht="12.75" customHeight="1">
      <c r="A269" s="44"/>
      <c r="B269" s="44"/>
      <c r="C269" s="48"/>
      <c r="D269" s="48"/>
    </row>
    <row r="270" spans="1:4" s="47" customFormat="1" ht="12.75" customHeight="1">
      <c r="A270" s="44"/>
      <c r="B270" s="44"/>
      <c r="C270" s="48"/>
      <c r="D270" s="48"/>
    </row>
    <row r="271" spans="1:4" s="47" customFormat="1" ht="12.75" customHeight="1">
      <c r="A271" s="44"/>
      <c r="B271" s="44"/>
      <c r="C271" s="48"/>
      <c r="D271" s="48"/>
    </row>
    <row r="272" spans="1:4" s="47" customFormat="1" ht="12.75" customHeight="1">
      <c r="A272" s="44"/>
      <c r="B272" s="44"/>
      <c r="C272" s="48"/>
      <c r="D272" s="48"/>
    </row>
    <row r="273" spans="1:4" s="47" customFormat="1" ht="12.75" customHeight="1">
      <c r="A273" s="44"/>
      <c r="B273" s="44"/>
      <c r="C273" s="48"/>
      <c r="D273" s="48"/>
    </row>
    <row r="274" spans="1:4" s="47" customFormat="1" ht="12.75" customHeight="1">
      <c r="A274" s="44"/>
      <c r="B274" s="44"/>
      <c r="C274" s="48"/>
      <c r="D274" s="48"/>
    </row>
    <row r="275" spans="1:4" s="47" customFormat="1" ht="12.75" customHeight="1">
      <c r="A275" s="44"/>
      <c r="B275" s="44"/>
      <c r="C275" s="48"/>
      <c r="D275" s="48"/>
    </row>
    <row r="276" spans="1:4" s="47" customFormat="1" ht="12.75" customHeight="1">
      <c r="A276" s="44"/>
      <c r="B276" s="44"/>
      <c r="C276" s="48"/>
      <c r="D276" s="48"/>
    </row>
    <row r="277" spans="1:4" s="47" customFormat="1" ht="12.75" customHeight="1">
      <c r="A277" s="44"/>
      <c r="B277" s="44"/>
      <c r="C277" s="48"/>
      <c r="D277" s="48"/>
    </row>
    <row r="278" spans="1:4" s="47" customFormat="1" ht="12.75" customHeight="1">
      <c r="A278" s="44"/>
      <c r="B278" s="44"/>
      <c r="C278" s="48"/>
      <c r="D278" s="48"/>
    </row>
    <row r="279" spans="1:4" s="47" customFormat="1" ht="12.75" customHeight="1">
      <c r="A279" s="44"/>
      <c r="B279" s="44"/>
      <c r="C279" s="48"/>
      <c r="D279" s="48"/>
    </row>
    <row r="280" spans="1:4" s="47" customFormat="1" ht="12.75" customHeight="1">
      <c r="A280" s="44"/>
      <c r="B280" s="44"/>
      <c r="C280" s="48"/>
      <c r="D280" s="48"/>
    </row>
    <row r="281" spans="1:4" s="47" customFormat="1" ht="12.75" customHeight="1">
      <c r="A281" s="44"/>
      <c r="B281" s="44"/>
      <c r="C281" s="48"/>
      <c r="D281" s="48"/>
    </row>
    <row r="282" spans="1:4" s="47" customFormat="1" ht="12.75" customHeight="1">
      <c r="A282" s="44"/>
      <c r="B282" s="44"/>
      <c r="C282" s="48"/>
      <c r="D282" s="48"/>
    </row>
    <row r="283" spans="1:4" s="47" customFormat="1" ht="12.75" customHeight="1">
      <c r="A283" s="44"/>
      <c r="B283" s="44"/>
      <c r="C283" s="48"/>
      <c r="D283" s="48"/>
    </row>
    <row r="284" spans="1:4" s="47" customFormat="1" ht="12.75" customHeight="1">
      <c r="A284" s="44"/>
      <c r="B284" s="44"/>
      <c r="C284" s="48"/>
      <c r="D284" s="48"/>
    </row>
    <row r="285" spans="1:4" s="47" customFormat="1" ht="12.75" customHeight="1">
      <c r="A285" s="44"/>
      <c r="B285" s="44"/>
      <c r="C285" s="48"/>
      <c r="D285" s="48"/>
    </row>
    <row r="286" spans="1:4" s="47" customFormat="1" ht="12.75" customHeight="1">
      <c r="A286" s="44"/>
      <c r="B286" s="44"/>
      <c r="C286" s="48"/>
      <c r="D286" s="48"/>
    </row>
    <row r="287" spans="1:4" s="47" customFormat="1" ht="12.75" customHeight="1">
      <c r="A287" s="44"/>
      <c r="B287" s="44"/>
      <c r="C287" s="48"/>
      <c r="D287" s="48"/>
    </row>
    <row r="288" spans="1:4" s="47" customFormat="1" ht="12.75" customHeight="1">
      <c r="A288" s="44"/>
      <c r="B288" s="44"/>
      <c r="C288" s="48"/>
      <c r="D288" s="48"/>
    </row>
    <row r="289" spans="1:4" s="47" customFormat="1" ht="12.75" customHeight="1">
      <c r="A289" s="44"/>
      <c r="B289" s="44"/>
      <c r="C289" s="48"/>
      <c r="D289" s="48"/>
    </row>
    <row r="290" spans="1:4" s="47" customFormat="1" ht="12.75" customHeight="1">
      <c r="A290" s="44"/>
      <c r="B290" s="44"/>
      <c r="C290" s="48"/>
      <c r="D290" s="48"/>
    </row>
    <row r="291" spans="1:4" s="47" customFormat="1" ht="12.75" customHeight="1">
      <c r="A291" s="44"/>
      <c r="B291" s="44"/>
      <c r="C291" s="48"/>
      <c r="D291" s="48"/>
    </row>
    <row r="292" spans="1:4" s="47" customFormat="1" ht="12.75" customHeight="1">
      <c r="A292" s="44"/>
      <c r="B292" s="44"/>
      <c r="C292" s="48"/>
      <c r="D292" s="48"/>
    </row>
    <row r="293" spans="1:4" s="47" customFormat="1" ht="12.75" customHeight="1">
      <c r="A293" s="44"/>
      <c r="B293" s="44"/>
      <c r="C293" s="48"/>
      <c r="D293" s="48"/>
    </row>
    <row r="294" spans="1:4" s="47" customFormat="1" ht="12.75" customHeight="1">
      <c r="A294" s="44"/>
      <c r="B294" s="44"/>
      <c r="C294" s="48"/>
      <c r="D294" s="48"/>
    </row>
    <row r="295" spans="1:4" s="47" customFormat="1" ht="12.75" customHeight="1">
      <c r="A295" s="44"/>
      <c r="B295" s="44"/>
      <c r="C295" s="48"/>
      <c r="D295" s="48"/>
    </row>
    <row r="296" spans="1:4" s="47" customFormat="1" ht="12.75" customHeight="1">
      <c r="A296" s="44"/>
      <c r="B296" s="44"/>
      <c r="C296" s="48"/>
      <c r="D296" s="48"/>
    </row>
    <row r="297" spans="1:4" s="47" customFormat="1" ht="12.75" customHeight="1">
      <c r="A297" s="44"/>
      <c r="B297" s="44"/>
      <c r="C297" s="48"/>
      <c r="D297" s="48"/>
    </row>
    <row r="298" spans="1:4" s="47" customFormat="1" ht="12.75" customHeight="1">
      <c r="A298" s="44"/>
      <c r="B298" s="44"/>
      <c r="C298" s="48"/>
      <c r="D298" s="48"/>
    </row>
    <row r="299" spans="1:4" s="47" customFormat="1" ht="12.75" customHeight="1">
      <c r="A299" s="44"/>
      <c r="B299" s="44"/>
      <c r="C299" s="48"/>
      <c r="D299" s="48"/>
    </row>
    <row r="300" spans="1:4" s="47" customFormat="1" ht="12.75" customHeight="1">
      <c r="A300" s="44"/>
      <c r="B300" s="44"/>
      <c r="C300" s="48"/>
      <c r="D300" s="48"/>
    </row>
    <row r="301" spans="1:4" s="47" customFormat="1" ht="12.75" customHeight="1">
      <c r="A301" s="44"/>
      <c r="B301" s="44"/>
      <c r="C301" s="48"/>
      <c r="D301" s="48"/>
    </row>
    <row r="302" spans="1:4" s="47" customFormat="1" ht="12.75" customHeight="1">
      <c r="A302" s="44"/>
      <c r="B302" s="44"/>
      <c r="C302" s="48"/>
      <c r="D302" s="48"/>
    </row>
    <row r="303" spans="1:4" s="47" customFormat="1" ht="12.75" customHeight="1">
      <c r="A303" s="44"/>
      <c r="B303" s="44"/>
      <c r="C303" s="48"/>
      <c r="D303" s="48"/>
    </row>
    <row r="304" spans="1:4" s="47" customFormat="1" ht="12.75" customHeight="1">
      <c r="A304" s="44"/>
      <c r="B304" s="44"/>
      <c r="C304" s="48"/>
      <c r="D304" s="48"/>
    </row>
    <row r="305" spans="1:4" s="47" customFormat="1" ht="12.75" customHeight="1">
      <c r="A305" s="44"/>
      <c r="B305" s="44"/>
      <c r="C305" s="48"/>
      <c r="D305" s="48"/>
    </row>
    <row r="306" spans="1:4" s="47" customFormat="1" ht="12.75" customHeight="1">
      <c r="A306" s="44"/>
      <c r="B306" s="44"/>
      <c r="C306" s="48"/>
      <c r="D306" s="48"/>
    </row>
    <row r="307" spans="1:4" s="47" customFormat="1" ht="12.75" customHeight="1">
      <c r="A307" s="44"/>
      <c r="B307" s="44"/>
      <c r="C307" s="48"/>
      <c r="D307" s="48"/>
    </row>
    <row r="308" spans="1:4" s="47" customFormat="1" ht="12.75" customHeight="1">
      <c r="A308" s="44"/>
      <c r="B308" s="44"/>
      <c r="C308" s="48"/>
      <c r="D308" s="48"/>
    </row>
    <row r="309" spans="1:4" s="47" customFormat="1" ht="12.75" customHeight="1">
      <c r="A309" s="44"/>
      <c r="B309" s="44"/>
      <c r="C309" s="48"/>
      <c r="D309" s="48"/>
    </row>
    <row r="310" spans="1:4" s="47" customFormat="1" ht="12.75" customHeight="1">
      <c r="A310" s="44"/>
      <c r="B310" s="44"/>
      <c r="C310" s="48"/>
      <c r="D310" s="48"/>
    </row>
    <row r="311" spans="1:4" s="47" customFormat="1" ht="12.75" customHeight="1">
      <c r="A311" s="44"/>
      <c r="B311" s="44"/>
      <c r="C311" s="48"/>
      <c r="D311" s="48"/>
    </row>
    <row r="312" spans="1:4" s="47" customFormat="1" ht="12.75" customHeight="1">
      <c r="A312" s="44"/>
      <c r="B312" s="44"/>
      <c r="C312" s="48"/>
      <c r="D312" s="48"/>
    </row>
    <row r="313" spans="1:4" s="47" customFormat="1" ht="12.75" customHeight="1">
      <c r="A313" s="44"/>
      <c r="B313" s="44"/>
      <c r="C313" s="48"/>
      <c r="D313" s="48"/>
    </row>
    <row r="314" spans="1:4" s="47" customFormat="1" ht="12.75" customHeight="1">
      <c r="A314" s="44"/>
      <c r="B314" s="44"/>
      <c r="C314" s="48"/>
      <c r="D314" s="48"/>
    </row>
    <row r="315" spans="1:4" s="47" customFormat="1" ht="12.75" customHeight="1">
      <c r="A315" s="44"/>
      <c r="B315" s="44"/>
      <c r="C315" s="48"/>
      <c r="D315" s="48"/>
    </row>
    <row r="316" spans="1:4" s="47" customFormat="1" ht="12.75" customHeight="1">
      <c r="A316" s="44"/>
      <c r="B316" s="44"/>
      <c r="C316" s="48"/>
      <c r="D316" s="48"/>
    </row>
    <row r="317" spans="1:4" s="47" customFormat="1" ht="12.75" customHeight="1">
      <c r="A317" s="44"/>
      <c r="B317" s="44"/>
      <c r="C317" s="48"/>
      <c r="D317" s="48"/>
    </row>
    <row r="318" spans="1:4" s="47" customFormat="1" ht="12.75" customHeight="1">
      <c r="A318" s="44"/>
      <c r="B318" s="44"/>
      <c r="C318" s="48"/>
      <c r="D318" s="48"/>
    </row>
    <row r="319" spans="1:4" s="47" customFormat="1" ht="12.75" customHeight="1">
      <c r="A319" s="44"/>
      <c r="B319" s="44"/>
      <c r="C319" s="48"/>
      <c r="D319" s="48"/>
    </row>
    <row r="320" spans="1:4" s="47" customFormat="1" ht="12.75" customHeight="1">
      <c r="A320" s="44"/>
      <c r="B320" s="44"/>
      <c r="C320" s="48"/>
      <c r="D320" s="48"/>
    </row>
    <row r="321" spans="1:4" s="47" customFormat="1" ht="12.75" customHeight="1">
      <c r="A321" s="44"/>
      <c r="B321" s="44"/>
      <c r="C321" s="48"/>
      <c r="D321" s="48"/>
    </row>
    <row r="322" spans="1:4" s="47" customFormat="1" ht="12.75" customHeight="1">
      <c r="A322" s="44"/>
      <c r="B322" s="44"/>
      <c r="C322" s="48"/>
      <c r="D322" s="48"/>
    </row>
    <row r="323" spans="1:4" s="47" customFormat="1" ht="12.75" customHeight="1">
      <c r="A323" s="44"/>
      <c r="B323" s="44"/>
      <c r="C323" s="48"/>
      <c r="D323" s="48"/>
    </row>
    <row r="324" spans="1:4" s="47" customFormat="1" ht="12.75" customHeight="1">
      <c r="A324" s="44"/>
      <c r="B324" s="44"/>
      <c r="C324" s="48"/>
      <c r="D324" s="48"/>
    </row>
    <row r="325" spans="1:4" s="47" customFormat="1" ht="12.75" customHeight="1">
      <c r="A325" s="44"/>
      <c r="B325" s="44"/>
      <c r="C325" s="48"/>
      <c r="D325" s="48"/>
    </row>
    <row r="326" spans="1:4" s="47" customFormat="1" ht="12.75" customHeight="1">
      <c r="A326" s="44"/>
      <c r="B326" s="44"/>
      <c r="C326" s="48"/>
      <c r="D326" s="48"/>
    </row>
    <row r="327" spans="1:4" s="47" customFormat="1" ht="12.75" customHeight="1">
      <c r="A327" s="44"/>
      <c r="B327" s="44"/>
      <c r="C327" s="48"/>
      <c r="D327" s="48"/>
    </row>
    <row r="328" spans="1:4" s="47" customFormat="1" ht="12.75" customHeight="1">
      <c r="A328" s="44"/>
      <c r="B328" s="44"/>
      <c r="C328" s="48"/>
      <c r="D328" s="48"/>
    </row>
    <row r="329" spans="1:4" s="47" customFormat="1" ht="12.75" customHeight="1">
      <c r="A329" s="44"/>
      <c r="B329" s="44"/>
      <c r="C329" s="48"/>
      <c r="D329" s="48"/>
    </row>
    <row r="330" spans="1:4" s="47" customFormat="1" ht="12.75" customHeight="1">
      <c r="A330" s="44"/>
      <c r="B330" s="44"/>
      <c r="C330" s="48"/>
      <c r="D330" s="48"/>
    </row>
    <row r="331" spans="1:4" s="47" customFormat="1" ht="12.75" customHeight="1">
      <c r="A331" s="44"/>
      <c r="B331" s="44"/>
      <c r="C331" s="48"/>
      <c r="D331" s="48"/>
    </row>
    <row r="332" spans="1:4" s="47" customFormat="1" ht="12.75" customHeight="1">
      <c r="A332" s="44"/>
      <c r="B332" s="44"/>
      <c r="C332" s="48"/>
      <c r="D332" s="48"/>
    </row>
    <row r="333" spans="1:4" s="47" customFormat="1" ht="12.75" customHeight="1">
      <c r="A333" s="44"/>
      <c r="B333" s="44"/>
      <c r="C333" s="48"/>
      <c r="D333" s="48"/>
    </row>
    <row r="334" spans="1:4" s="47" customFormat="1" ht="12.75" customHeight="1">
      <c r="A334" s="44"/>
      <c r="B334" s="44"/>
      <c r="C334" s="48"/>
      <c r="D334" s="48"/>
    </row>
    <row r="335" spans="1:4" s="47" customFormat="1" ht="12.75" customHeight="1">
      <c r="A335" s="44"/>
      <c r="B335" s="44"/>
      <c r="C335" s="48"/>
      <c r="D335" s="48"/>
    </row>
    <row r="336" spans="1:4" s="47" customFormat="1" ht="12.75" customHeight="1">
      <c r="A336" s="44"/>
      <c r="B336" s="44"/>
      <c r="C336" s="48"/>
      <c r="D336" s="48"/>
    </row>
    <row r="337" spans="1:4" s="47" customFormat="1">
      <c r="A337" s="44"/>
      <c r="B337" s="44"/>
      <c r="C337" s="48"/>
      <c r="D337" s="48"/>
    </row>
    <row r="338" spans="1:4" s="47" customFormat="1">
      <c r="A338" s="44"/>
      <c r="B338" s="44"/>
      <c r="C338" s="48"/>
      <c r="D338" s="48"/>
    </row>
    <row r="339" spans="1:4" s="47" customFormat="1">
      <c r="A339" s="44"/>
      <c r="B339" s="44"/>
      <c r="C339" s="48"/>
      <c r="D339" s="48"/>
    </row>
    <row r="340" spans="1:4" s="47" customFormat="1">
      <c r="A340" s="44"/>
      <c r="B340" s="44"/>
      <c r="C340" s="48"/>
      <c r="D340" s="48"/>
    </row>
    <row r="341" spans="1:4" s="47" customFormat="1">
      <c r="A341" s="44"/>
      <c r="B341" s="44"/>
      <c r="C341" s="48"/>
      <c r="D341" s="48"/>
    </row>
    <row r="342" spans="1:4" s="47" customFormat="1">
      <c r="A342" s="44"/>
      <c r="B342" s="44"/>
      <c r="C342" s="48"/>
      <c r="D342" s="48"/>
    </row>
    <row r="343" spans="1:4" s="47" customFormat="1">
      <c r="A343" s="44"/>
      <c r="B343" s="44"/>
      <c r="C343" s="48"/>
      <c r="D343" s="48"/>
    </row>
    <row r="344" spans="1:4" s="47" customFormat="1">
      <c r="A344" s="44"/>
      <c r="B344" s="44"/>
      <c r="C344" s="48"/>
      <c r="D344" s="48"/>
    </row>
    <row r="345" spans="1:4" s="47" customFormat="1">
      <c r="A345" s="44"/>
      <c r="B345" s="44"/>
      <c r="C345" s="48"/>
      <c r="D345" s="48"/>
    </row>
    <row r="346" spans="1:4" s="47" customFormat="1">
      <c r="A346" s="44"/>
      <c r="B346" s="44"/>
      <c r="C346" s="48"/>
      <c r="D346" s="48"/>
    </row>
    <row r="347" spans="1:4" s="47" customFormat="1">
      <c r="A347" s="44"/>
      <c r="C347" s="46"/>
      <c r="D347" s="46"/>
    </row>
    <row r="348" spans="1:4" s="47" customFormat="1">
      <c r="A348" s="44"/>
      <c r="C348" s="46"/>
      <c r="D348" s="46"/>
    </row>
    <row r="349" spans="1:4" s="47" customFormat="1">
      <c r="A349" s="44"/>
      <c r="C349" s="46"/>
      <c r="D349" s="46"/>
    </row>
    <row r="350" spans="1:4" s="47" customFormat="1">
      <c r="A350" s="44"/>
      <c r="C350" s="46"/>
      <c r="D350" s="46"/>
    </row>
    <row r="351" spans="1:4" s="47" customFormat="1">
      <c r="A351" s="44"/>
      <c r="C351" s="46"/>
      <c r="D351" s="46"/>
    </row>
    <row r="352" spans="1:4" s="47" customFormat="1">
      <c r="A352" s="44"/>
      <c r="C352" s="46"/>
      <c r="D352" s="46"/>
    </row>
    <row r="353" spans="1:4" s="47" customFormat="1">
      <c r="A353" s="44"/>
      <c r="C353" s="46"/>
      <c r="D353" s="46"/>
    </row>
    <row r="354" spans="1:4" s="47" customFormat="1">
      <c r="A354" s="44"/>
      <c r="C354" s="46"/>
      <c r="D354" s="46"/>
    </row>
    <row r="355" spans="1:4" s="47" customFormat="1">
      <c r="A355" s="44"/>
      <c r="C355" s="46"/>
      <c r="D355" s="46"/>
    </row>
    <row r="356" spans="1:4" s="47" customFormat="1">
      <c r="A356" s="44"/>
      <c r="C356" s="46"/>
      <c r="D356" s="46"/>
    </row>
    <row r="357" spans="1:4" s="47" customFormat="1">
      <c r="A357" s="44"/>
      <c r="C357" s="46"/>
      <c r="D357" s="46"/>
    </row>
    <row r="358" spans="1:4" s="47" customFormat="1">
      <c r="A358" s="44"/>
      <c r="C358" s="46"/>
      <c r="D358" s="46"/>
    </row>
    <row r="359" spans="1:4" s="47" customFormat="1">
      <c r="A359" s="44"/>
      <c r="C359" s="46"/>
      <c r="D359" s="46"/>
    </row>
    <row r="360" spans="1:4" s="47" customFormat="1">
      <c r="A360" s="44"/>
      <c r="C360" s="46"/>
      <c r="D360" s="46"/>
    </row>
    <row r="361" spans="1:4" s="47" customFormat="1">
      <c r="A361" s="44"/>
      <c r="C361" s="46"/>
      <c r="D361" s="46"/>
    </row>
    <row r="362" spans="1:4" s="47" customFormat="1">
      <c r="A362" s="44"/>
      <c r="C362" s="46"/>
      <c r="D362" s="46"/>
    </row>
    <row r="363" spans="1:4" s="47" customFormat="1">
      <c r="A363" s="44"/>
      <c r="C363" s="46"/>
      <c r="D363" s="46"/>
    </row>
    <row r="364" spans="1:4" s="47" customFormat="1">
      <c r="A364" s="44"/>
      <c r="C364" s="46"/>
      <c r="D364" s="46"/>
    </row>
    <row r="365" spans="1:4" s="47" customFormat="1">
      <c r="A365" s="44"/>
      <c r="C365" s="46"/>
      <c r="D365" s="46"/>
    </row>
    <row r="366" spans="1:4" s="47" customFormat="1">
      <c r="A366" s="44"/>
      <c r="C366" s="46"/>
      <c r="D366" s="46"/>
    </row>
    <row r="367" spans="1:4" s="47" customFormat="1">
      <c r="A367" s="44"/>
      <c r="C367" s="46"/>
      <c r="D367" s="46"/>
    </row>
    <row r="368" spans="1:4" s="47" customFormat="1">
      <c r="A368" s="44"/>
      <c r="C368" s="46"/>
      <c r="D368" s="46"/>
    </row>
    <row r="369" spans="1:4" s="47" customFormat="1">
      <c r="A369" s="44"/>
      <c r="C369" s="46"/>
      <c r="D369" s="46"/>
    </row>
    <row r="370" spans="1:4" s="47" customFormat="1">
      <c r="A370" s="44"/>
      <c r="C370" s="46"/>
      <c r="D370" s="46"/>
    </row>
    <row r="371" spans="1:4" s="47" customFormat="1">
      <c r="A371" s="44"/>
      <c r="C371" s="46"/>
      <c r="D371" s="46"/>
    </row>
    <row r="372" spans="1:4" s="47" customFormat="1">
      <c r="A372" s="44"/>
      <c r="C372" s="46"/>
      <c r="D372" s="46"/>
    </row>
    <row r="373" spans="1:4" s="47" customFormat="1">
      <c r="A373" s="44"/>
      <c r="C373" s="46"/>
      <c r="D373" s="46"/>
    </row>
    <row r="374" spans="1:4" s="47" customFormat="1">
      <c r="A374" s="44"/>
      <c r="C374" s="46"/>
      <c r="D374" s="46"/>
    </row>
    <row r="375" spans="1:4" s="47" customFormat="1">
      <c r="A375" s="44"/>
      <c r="C375" s="46"/>
      <c r="D375" s="46"/>
    </row>
    <row r="376" spans="1:4" s="47" customFormat="1">
      <c r="A376" s="44"/>
      <c r="C376" s="46"/>
      <c r="D376" s="46"/>
    </row>
    <row r="377" spans="1:4" s="47" customFormat="1">
      <c r="A377" s="44"/>
      <c r="C377" s="46"/>
      <c r="D377" s="46"/>
    </row>
    <row r="378" spans="1:4" s="47" customFormat="1">
      <c r="A378" s="44"/>
      <c r="C378" s="46"/>
      <c r="D378" s="46"/>
    </row>
    <row r="379" spans="1:4" s="47" customFormat="1">
      <c r="A379" s="44"/>
      <c r="C379" s="46"/>
      <c r="D379" s="46"/>
    </row>
    <row r="380" spans="1:4" s="47" customFormat="1">
      <c r="A380" s="44"/>
      <c r="C380" s="46"/>
      <c r="D380" s="46"/>
    </row>
    <row r="381" spans="1:4" s="47" customFormat="1">
      <c r="A381" s="44"/>
      <c r="C381" s="46"/>
      <c r="D381" s="46"/>
    </row>
    <row r="382" spans="1:4" s="47" customFormat="1">
      <c r="A382" s="44"/>
      <c r="C382" s="46"/>
      <c r="D382" s="46"/>
    </row>
    <row r="383" spans="1:4" s="47" customFormat="1">
      <c r="A383" s="44"/>
      <c r="C383" s="46"/>
      <c r="D383" s="46"/>
    </row>
    <row r="384" spans="1:4" s="47" customFormat="1">
      <c r="A384" s="44"/>
      <c r="C384" s="46"/>
      <c r="D384" s="46"/>
    </row>
    <row r="385" spans="1:4" s="47" customFormat="1">
      <c r="A385" s="44"/>
      <c r="C385" s="46"/>
      <c r="D385" s="46"/>
    </row>
    <row r="386" spans="1:4" s="47" customFormat="1">
      <c r="A386" s="44"/>
      <c r="C386" s="46"/>
      <c r="D386" s="46"/>
    </row>
    <row r="387" spans="1:4" s="47" customFormat="1">
      <c r="A387" s="44"/>
      <c r="C387" s="46"/>
      <c r="D387" s="46"/>
    </row>
    <row r="388" spans="1:4" s="47" customFormat="1">
      <c r="A388" s="44"/>
      <c r="C388" s="46"/>
      <c r="D388" s="46"/>
    </row>
    <row r="389" spans="1:4" s="47" customFormat="1">
      <c r="A389" s="44"/>
      <c r="C389" s="46"/>
      <c r="D389" s="46"/>
    </row>
    <row r="390" spans="1:4" s="47" customFormat="1">
      <c r="A390" s="44"/>
      <c r="C390" s="46"/>
      <c r="D390" s="46"/>
    </row>
    <row r="391" spans="1:4" s="47" customFormat="1">
      <c r="A391" s="44"/>
      <c r="C391" s="46"/>
      <c r="D391" s="46"/>
    </row>
    <row r="392" spans="1:4" s="47" customFormat="1">
      <c r="A392" s="44"/>
      <c r="C392" s="46"/>
      <c r="D392" s="46"/>
    </row>
    <row r="393" spans="1:4" s="47" customFormat="1">
      <c r="A393" s="44"/>
      <c r="C393" s="46"/>
      <c r="D393" s="46"/>
    </row>
    <row r="394" spans="1:4" s="47" customFormat="1">
      <c r="A394" s="44"/>
      <c r="C394" s="46"/>
      <c r="D394" s="46"/>
    </row>
    <row r="395" spans="1:4" s="47" customFormat="1">
      <c r="A395" s="44"/>
      <c r="C395" s="46"/>
      <c r="D395" s="46"/>
    </row>
    <row r="396" spans="1:4" s="47" customFormat="1">
      <c r="A396" s="44"/>
      <c r="C396" s="46"/>
      <c r="D396" s="46"/>
    </row>
    <row r="397" spans="1:4" s="47" customFormat="1">
      <c r="A397" s="44"/>
      <c r="C397" s="46"/>
      <c r="D397" s="46"/>
    </row>
    <row r="398" spans="1:4" s="47" customFormat="1">
      <c r="A398" s="44"/>
      <c r="C398" s="46"/>
      <c r="D398" s="46"/>
    </row>
    <row r="399" spans="1:4" s="47" customFormat="1">
      <c r="A399" s="44"/>
      <c r="C399" s="46"/>
      <c r="D399" s="46"/>
    </row>
    <row r="400" spans="1:4" s="47" customFormat="1">
      <c r="A400" s="44"/>
      <c r="C400" s="46"/>
      <c r="D400" s="46"/>
    </row>
    <row r="401" spans="1:4" s="47" customFormat="1">
      <c r="A401" s="44"/>
      <c r="C401" s="46"/>
      <c r="D401" s="46"/>
    </row>
    <row r="402" spans="1:4" s="47" customFormat="1">
      <c r="A402" s="44"/>
      <c r="C402" s="46"/>
      <c r="D402" s="46"/>
    </row>
    <row r="403" spans="1:4" s="47" customFormat="1">
      <c r="A403" s="44"/>
      <c r="C403" s="46"/>
      <c r="D403" s="46"/>
    </row>
    <row r="404" spans="1:4" s="47" customFormat="1">
      <c r="A404" s="44"/>
      <c r="C404" s="46"/>
      <c r="D404" s="46"/>
    </row>
    <row r="405" spans="1:4" s="47" customFormat="1">
      <c r="A405" s="44"/>
      <c r="C405" s="46"/>
      <c r="D405" s="46"/>
    </row>
    <row r="406" spans="1:4" s="47" customFormat="1">
      <c r="A406" s="44"/>
      <c r="C406" s="46"/>
      <c r="D406" s="46"/>
    </row>
    <row r="407" spans="1:4" s="47" customFormat="1">
      <c r="A407" s="44"/>
      <c r="C407" s="46"/>
      <c r="D407" s="46"/>
    </row>
    <row r="408" spans="1:4" s="47" customFormat="1">
      <c r="A408" s="44"/>
      <c r="C408" s="46"/>
      <c r="D408" s="46"/>
    </row>
    <row r="409" spans="1:4" s="47" customFormat="1">
      <c r="A409" s="44"/>
      <c r="C409" s="46"/>
      <c r="D409" s="46"/>
    </row>
    <row r="410" spans="1:4" s="47" customFormat="1">
      <c r="A410" s="44"/>
      <c r="C410" s="46"/>
      <c r="D410" s="46"/>
    </row>
    <row r="411" spans="1:4" s="47" customFormat="1">
      <c r="A411" s="44"/>
      <c r="C411" s="46"/>
      <c r="D411" s="46"/>
    </row>
    <row r="412" spans="1:4" s="47" customFormat="1">
      <c r="A412" s="44"/>
      <c r="C412" s="46"/>
      <c r="D412" s="46"/>
    </row>
    <row r="413" spans="1:4" s="47" customFormat="1">
      <c r="A413" s="44"/>
      <c r="C413" s="46"/>
      <c r="D413" s="46"/>
    </row>
    <row r="414" spans="1:4" s="47" customFormat="1">
      <c r="A414" s="44"/>
      <c r="C414" s="46"/>
      <c r="D414" s="46"/>
    </row>
    <row r="415" spans="1:4" s="47" customFormat="1">
      <c r="A415" s="44"/>
      <c r="C415" s="46"/>
      <c r="D415" s="46"/>
    </row>
    <row r="416" spans="1:4" s="47" customFormat="1">
      <c r="A416" s="44"/>
      <c r="C416" s="46"/>
      <c r="D416" s="46"/>
    </row>
    <row r="417" spans="1:4" s="47" customFormat="1">
      <c r="A417" s="44"/>
      <c r="C417" s="46"/>
      <c r="D417" s="46"/>
    </row>
    <row r="418" spans="1:4" s="47" customFormat="1">
      <c r="A418" s="44"/>
      <c r="C418" s="46"/>
      <c r="D418" s="46"/>
    </row>
    <row r="419" spans="1:4" s="47" customFormat="1">
      <c r="A419" s="44"/>
      <c r="C419" s="46"/>
      <c r="D419" s="46"/>
    </row>
    <row r="420" spans="1:4" s="47" customFormat="1">
      <c r="A420" s="44"/>
      <c r="C420" s="46"/>
      <c r="D420" s="46"/>
    </row>
    <row r="421" spans="1:4" s="47" customFormat="1">
      <c r="A421" s="44"/>
      <c r="C421" s="46"/>
      <c r="D421" s="46"/>
    </row>
    <row r="422" spans="1:4" s="47" customFormat="1">
      <c r="A422" s="44"/>
      <c r="C422" s="46"/>
      <c r="D422" s="46"/>
    </row>
    <row r="423" spans="1:4" s="47" customFormat="1">
      <c r="A423" s="44"/>
      <c r="C423" s="46"/>
      <c r="D423" s="46"/>
    </row>
    <row r="424" spans="1:4" s="47" customFormat="1">
      <c r="A424" s="44"/>
      <c r="C424" s="46"/>
      <c r="D424" s="46"/>
    </row>
    <row r="425" spans="1:4" s="47" customFormat="1">
      <c r="A425" s="44"/>
      <c r="C425" s="46"/>
      <c r="D425" s="46"/>
    </row>
    <row r="426" spans="1:4" s="47" customFormat="1">
      <c r="A426" s="44"/>
      <c r="C426" s="46"/>
      <c r="D426" s="46"/>
    </row>
    <row r="427" spans="1:4" s="47" customFormat="1">
      <c r="A427" s="44"/>
      <c r="C427" s="46"/>
      <c r="D427" s="46"/>
    </row>
    <row r="428" spans="1:4" s="47" customFormat="1">
      <c r="A428" s="44"/>
      <c r="C428" s="46"/>
      <c r="D428" s="46"/>
    </row>
    <row r="429" spans="1:4" s="47" customFormat="1">
      <c r="A429" s="44"/>
      <c r="C429" s="46"/>
      <c r="D429" s="46"/>
    </row>
    <row r="430" spans="1:4" s="47" customFormat="1">
      <c r="A430" s="44"/>
      <c r="C430" s="46"/>
      <c r="D430" s="46"/>
    </row>
    <row r="431" spans="1:4" s="47" customFormat="1">
      <c r="A431" s="44"/>
      <c r="C431" s="46"/>
      <c r="D431" s="46"/>
    </row>
    <row r="432" spans="1:4" s="47" customFormat="1">
      <c r="A432" s="44"/>
      <c r="C432" s="46"/>
      <c r="D432" s="46"/>
    </row>
    <row r="433" spans="1:4" s="47" customFormat="1">
      <c r="A433" s="44"/>
      <c r="C433" s="46"/>
      <c r="D433" s="46"/>
    </row>
    <row r="434" spans="1:4" s="47" customFormat="1">
      <c r="A434" s="44"/>
      <c r="C434" s="46"/>
      <c r="D434" s="46"/>
    </row>
    <row r="435" spans="1:4" s="47" customFormat="1">
      <c r="A435" s="44"/>
      <c r="C435" s="46"/>
      <c r="D435" s="46"/>
    </row>
    <row r="436" spans="1:4" s="47" customFormat="1">
      <c r="A436" s="44"/>
      <c r="C436" s="46"/>
      <c r="D436" s="46"/>
    </row>
    <row r="437" spans="1:4" s="47" customFormat="1">
      <c r="A437" s="44"/>
      <c r="C437" s="46"/>
      <c r="D437" s="46"/>
    </row>
    <row r="438" spans="1:4" s="47" customFormat="1">
      <c r="A438" s="44"/>
      <c r="C438" s="46"/>
      <c r="D438" s="46"/>
    </row>
    <row r="439" spans="1:4" s="47" customFormat="1">
      <c r="A439" s="44"/>
      <c r="C439" s="46"/>
      <c r="D439" s="46"/>
    </row>
    <row r="440" spans="1:4" s="47" customFormat="1">
      <c r="A440" s="44"/>
      <c r="C440" s="46"/>
      <c r="D440" s="46"/>
    </row>
    <row r="441" spans="1:4" s="47" customFormat="1">
      <c r="A441" s="44"/>
      <c r="C441" s="46"/>
      <c r="D441" s="46"/>
    </row>
    <row r="442" spans="1:4" s="47" customFormat="1">
      <c r="A442" s="44"/>
      <c r="C442" s="46"/>
      <c r="D442" s="46"/>
    </row>
    <row r="443" spans="1:4" s="47" customFormat="1">
      <c r="A443" s="44"/>
      <c r="C443" s="46"/>
      <c r="D443" s="46"/>
    </row>
    <row r="444" spans="1:4" s="47" customFormat="1">
      <c r="A444" s="44"/>
      <c r="C444" s="46"/>
      <c r="D444" s="46"/>
    </row>
    <row r="445" spans="1:4" s="47" customFormat="1">
      <c r="A445" s="44"/>
      <c r="C445" s="46"/>
      <c r="D445" s="46"/>
    </row>
    <row r="446" spans="1:4" s="47" customFormat="1">
      <c r="A446" s="44"/>
      <c r="C446" s="46"/>
      <c r="D446" s="46"/>
    </row>
    <row r="447" spans="1:4" s="47" customFormat="1">
      <c r="A447" s="44"/>
      <c r="C447" s="46"/>
      <c r="D447" s="46"/>
    </row>
    <row r="448" spans="1:4" s="47" customFormat="1">
      <c r="A448" s="44"/>
      <c r="C448" s="46"/>
      <c r="D448" s="46"/>
    </row>
    <row r="449" spans="1:4" s="47" customFormat="1">
      <c r="A449" s="44"/>
      <c r="C449" s="46"/>
      <c r="D449" s="46"/>
    </row>
    <row r="450" spans="1:4" s="47" customFormat="1">
      <c r="A450" s="44"/>
      <c r="C450" s="46"/>
      <c r="D450" s="46"/>
    </row>
    <row r="451" spans="1:4" s="47" customFormat="1">
      <c r="A451" s="44"/>
      <c r="C451" s="46"/>
      <c r="D451" s="46"/>
    </row>
    <row r="452" spans="1:4" s="47" customFormat="1">
      <c r="A452" s="44"/>
      <c r="C452" s="46"/>
      <c r="D452" s="46"/>
    </row>
    <row r="453" spans="1:4" s="47" customFormat="1">
      <c r="A453" s="44"/>
      <c r="C453" s="46"/>
      <c r="D453" s="46"/>
    </row>
    <row r="454" spans="1:4" s="47" customFormat="1">
      <c r="A454" s="44"/>
      <c r="C454" s="46"/>
      <c r="D454" s="46"/>
    </row>
    <row r="455" spans="1:4" s="47" customFormat="1">
      <c r="A455" s="44"/>
      <c r="C455" s="46"/>
      <c r="D455" s="46"/>
    </row>
    <row r="456" spans="1:4" s="47" customFormat="1">
      <c r="A456" s="44"/>
      <c r="C456" s="46"/>
      <c r="D456" s="46"/>
    </row>
    <row r="457" spans="1:4" s="47" customFormat="1">
      <c r="A457" s="44"/>
      <c r="C457" s="46"/>
      <c r="D457" s="46"/>
    </row>
    <row r="458" spans="1:4" s="47" customFormat="1">
      <c r="A458" s="44"/>
      <c r="C458" s="46"/>
      <c r="D458" s="46"/>
    </row>
    <row r="459" spans="1:4" s="47" customFormat="1">
      <c r="A459" s="44"/>
      <c r="C459" s="46"/>
      <c r="D459" s="46"/>
    </row>
    <row r="460" spans="1:4" s="47" customFormat="1">
      <c r="A460" s="44"/>
      <c r="C460" s="46"/>
      <c r="D460" s="46"/>
    </row>
    <row r="461" spans="1:4" s="47" customFormat="1">
      <c r="A461" s="44"/>
      <c r="C461" s="46"/>
      <c r="D461" s="46"/>
    </row>
    <row r="462" spans="1:4" s="47" customFormat="1">
      <c r="A462" s="44"/>
      <c r="C462" s="46"/>
      <c r="D462" s="46"/>
    </row>
    <row r="463" spans="1:4" s="47" customFormat="1">
      <c r="A463" s="44"/>
      <c r="C463" s="46"/>
      <c r="D463" s="46"/>
    </row>
    <row r="464" spans="1:4" s="47" customFormat="1">
      <c r="A464" s="44"/>
      <c r="C464" s="46"/>
      <c r="D464" s="46"/>
    </row>
    <row r="465" spans="1:4" s="47" customFormat="1">
      <c r="A465" s="44"/>
      <c r="C465" s="46"/>
      <c r="D465" s="46"/>
    </row>
    <row r="466" spans="1:4" s="47" customFormat="1">
      <c r="A466" s="44"/>
      <c r="C466" s="46"/>
      <c r="D466" s="46"/>
    </row>
    <row r="467" spans="1:4" s="47" customFormat="1">
      <c r="A467" s="44"/>
      <c r="C467" s="46"/>
      <c r="D467" s="46"/>
    </row>
    <row r="468" spans="1:4" s="47" customFormat="1">
      <c r="A468" s="44"/>
      <c r="C468" s="46"/>
      <c r="D468" s="46"/>
    </row>
    <row r="469" spans="1:4" s="47" customFormat="1">
      <c r="A469" s="44"/>
      <c r="C469" s="46"/>
      <c r="D469" s="46"/>
    </row>
    <row r="470" spans="1:4" s="47" customFormat="1">
      <c r="A470" s="44"/>
      <c r="C470" s="46"/>
      <c r="D470" s="46"/>
    </row>
    <row r="471" spans="1:4" s="47" customFormat="1">
      <c r="A471" s="44"/>
      <c r="C471" s="46"/>
      <c r="D471" s="46"/>
    </row>
    <row r="472" spans="1:4" s="47" customFormat="1">
      <c r="A472" s="44"/>
      <c r="C472" s="46"/>
      <c r="D472" s="46"/>
    </row>
    <row r="473" spans="1:4" s="47" customFormat="1">
      <c r="A473" s="44"/>
      <c r="C473" s="46"/>
      <c r="D473" s="46"/>
    </row>
    <row r="474" spans="1:4" s="47" customFormat="1">
      <c r="A474" s="44"/>
      <c r="C474" s="46"/>
      <c r="D474" s="46"/>
    </row>
    <row r="475" spans="1:4" s="47" customFormat="1">
      <c r="A475" s="44"/>
      <c r="C475" s="46"/>
      <c r="D475" s="46"/>
    </row>
    <row r="476" spans="1:4" s="47" customFormat="1">
      <c r="A476" s="44"/>
      <c r="C476" s="46"/>
      <c r="D476" s="46"/>
    </row>
    <row r="477" spans="1:4" s="47" customFormat="1">
      <c r="A477" s="44"/>
      <c r="C477" s="46"/>
      <c r="D477" s="46"/>
    </row>
    <row r="478" spans="1:4" s="47" customFormat="1">
      <c r="A478" s="44"/>
      <c r="C478" s="46"/>
      <c r="D478" s="46"/>
    </row>
    <row r="479" spans="1:4" s="47" customFormat="1">
      <c r="A479" s="44"/>
      <c r="C479" s="46"/>
      <c r="D479" s="46"/>
    </row>
    <row r="480" spans="1:4" s="47" customFormat="1">
      <c r="A480" s="44"/>
      <c r="C480" s="46"/>
      <c r="D480" s="46"/>
    </row>
    <row r="481" spans="1:4" s="47" customFormat="1">
      <c r="A481" s="44"/>
      <c r="C481" s="46"/>
      <c r="D481" s="46"/>
    </row>
    <row r="482" spans="1:4" s="47" customFormat="1">
      <c r="A482" s="44"/>
      <c r="C482" s="46"/>
      <c r="D482" s="46"/>
    </row>
    <row r="483" spans="1:4" s="47" customFormat="1">
      <c r="A483" s="44"/>
      <c r="C483" s="46"/>
      <c r="D483" s="46"/>
    </row>
    <row r="484" spans="1:4" s="47" customFormat="1">
      <c r="A484" s="44"/>
      <c r="C484" s="46"/>
      <c r="D484" s="46"/>
    </row>
    <row r="485" spans="1:4" s="47" customFormat="1">
      <c r="A485" s="44"/>
      <c r="C485" s="46"/>
      <c r="D485" s="46"/>
    </row>
    <row r="486" spans="1:4" s="47" customFormat="1">
      <c r="A486" s="44"/>
      <c r="C486" s="46"/>
      <c r="D486" s="46"/>
    </row>
    <row r="487" spans="1:4" s="47" customFormat="1">
      <c r="A487" s="44"/>
      <c r="C487" s="46"/>
      <c r="D487" s="46"/>
    </row>
    <row r="488" spans="1:4" s="47" customFormat="1">
      <c r="A488" s="44"/>
      <c r="C488" s="46"/>
      <c r="D488" s="46"/>
    </row>
    <row r="489" spans="1:4" s="47" customFormat="1">
      <c r="A489" s="44"/>
      <c r="C489" s="46"/>
      <c r="D489" s="46"/>
    </row>
    <row r="490" spans="1:4" s="47" customFormat="1">
      <c r="A490" s="44"/>
      <c r="C490" s="46"/>
      <c r="D490" s="46"/>
    </row>
    <row r="491" spans="1:4" s="47" customFormat="1">
      <c r="A491" s="44"/>
      <c r="C491" s="46"/>
      <c r="D491" s="46"/>
    </row>
    <row r="492" spans="1:4" s="47" customFormat="1">
      <c r="A492" s="44"/>
      <c r="C492" s="46"/>
      <c r="D492" s="46"/>
    </row>
    <row r="493" spans="1:4" s="47" customFormat="1">
      <c r="A493" s="44"/>
      <c r="C493" s="46"/>
      <c r="D493" s="46"/>
    </row>
    <row r="494" spans="1:4" s="47" customFormat="1">
      <c r="A494" s="44"/>
      <c r="C494" s="46"/>
      <c r="D494" s="46"/>
    </row>
    <row r="495" spans="1:4" s="47" customFormat="1">
      <c r="A495" s="44"/>
      <c r="C495" s="46"/>
      <c r="D495" s="46"/>
    </row>
    <row r="496" spans="1:4" s="47" customFormat="1">
      <c r="A496" s="44"/>
      <c r="C496" s="46"/>
      <c r="D496" s="46"/>
    </row>
    <row r="497" spans="1:4" s="47" customFormat="1">
      <c r="A497" s="44"/>
      <c r="C497" s="46"/>
      <c r="D497" s="46"/>
    </row>
    <row r="498" spans="1:4" s="47" customFormat="1">
      <c r="A498" s="44"/>
      <c r="C498" s="46"/>
      <c r="D498" s="46"/>
    </row>
    <row r="499" spans="1:4" s="47" customFormat="1">
      <c r="A499" s="44"/>
      <c r="C499" s="46"/>
      <c r="D499" s="46"/>
    </row>
    <row r="500" spans="1:4" s="47" customFormat="1">
      <c r="A500" s="44"/>
      <c r="C500" s="46"/>
      <c r="D500" s="46"/>
    </row>
    <row r="501" spans="1:4" s="47" customFormat="1">
      <c r="A501" s="44"/>
      <c r="C501" s="46"/>
      <c r="D501" s="46"/>
    </row>
    <row r="502" spans="1:4" s="47" customFormat="1">
      <c r="A502" s="44"/>
      <c r="C502" s="46"/>
      <c r="D502" s="46"/>
    </row>
    <row r="503" spans="1:4" s="47" customFormat="1">
      <c r="A503" s="44"/>
      <c r="C503" s="46"/>
      <c r="D503" s="46"/>
    </row>
    <row r="504" spans="1:4" s="47" customFormat="1">
      <c r="A504" s="44"/>
      <c r="C504" s="46"/>
      <c r="D504" s="46"/>
    </row>
    <row r="505" spans="1:4" s="47" customFormat="1">
      <c r="A505" s="44"/>
      <c r="C505" s="46"/>
      <c r="D505" s="46"/>
    </row>
    <row r="506" spans="1:4" s="47" customFormat="1">
      <c r="A506" s="44"/>
      <c r="C506" s="46"/>
      <c r="D506" s="46"/>
    </row>
    <row r="507" spans="1:4" s="47" customFormat="1">
      <c r="A507" s="44"/>
      <c r="C507" s="46"/>
      <c r="D507" s="46"/>
    </row>
    <row r="508" spans="1:4" s="47" customFormat="1">
      <c r="A508" s="44"/>
      <c r="C508" s="46"/>
      <c r="D508" s="46"/>
    </row>
    <row r="509" spans="1:4" s="47" customFormat="1">
      <c r="A509" s="44"/>
      <c r="C509" s="46"/>
      <c r="D509" s="46"/>
    </row>
    <row r="510" spans="1:4" s="47" customFormat="1">
      <c r="A510" s="44"/>
      <c r="C510" s="46"/>
      <c r="D510" s="46"/>
    </row>
    <row r="511" spans="1:4" s="47" customFormat="1">
      <c r="A511" s="44"/>
      <c r="C511" s="46"/>
      <c r="D511" s="46"/>
    </row>
    <row r="512" spans="1:4" s="47" customFormat="1">
      <c r="A512" s="44"/>
      <c r="C512" s="46"/>
      <c r="D512" s="46"/>
    </row>
    <row r="513" spans="1:4" s="47" customFormat="1">
      <c r="A513" s="44"/>
      <c r="C513" s="46"/>
      <c r="D513" s="46"/>
    </row>
    <row r="514" spans="1:4" s="47" customFormat="1">
      <c r="A514" s="44"/>
      <c r="C514" s="46"/>
      <c r="D514" s="46"/>
    </row>
    <row r="515" spans="1:4" s="47" customFormat="1">
      <c r="A515" s="44"/>
      <c r="C515" s="46"/>
      <c r="D515" s="46"/>
    </row>
    <row r="516" spans="1:4" s="47" customFormat="1">
      <c r="A516" s="44"/>
      <c r="C516" s="46"/>
      <c r="D516" s="46"/>
    </row>
    <row r="517" spans="1:4" s="47" customFormat="1">
      <c r="A517" s="44"/>
      <c r="C517" s="46"/>
      <c r="D517" s="46"/>
    </row>
    <row r="518" spans="1:4" s="47" customFormat="1">
      <c r="A518" s="44"/>
      <c r="C518" s="46"/>
      <c r="D518" s="46"/>
    </row>
    <row r="519" spans="1:4" s="47" customFormat="1">
      <c r="A519" s="44"/>
      <c r="C519" s="46"/>
      <c r="D519" s="46"/>
    </row>
    <row r="520" spans="1:4" s="47" customFormat="1">
      <c r="A520" s="44"/>
      <c r="C520" s="46"/>
      <c r="D520" s="46"/>
    </row>
    <row r="521" spans="1:4" s="47" customFormat="1">
      <c r="A521" s="44"/>
      <c r="C521" s="46"/>
      <c r="D521" s="46"/>
    </row>
    <row r="522" spans="1:4" s="47" customFormat="1">
      <c r="A522" s="44"/>
      <c r="C522" s="46"/>
      <c r="D522" s="46"/>
    </row>
    <row r="523" spans="1:4" s="47" customFormat="1">
      <c r="A523" s="44"/>
      <c r="C523" s="46"/>
      <c r="D523" s="46"/>
    </row>
    <row r="524" spans="1:4" s="47" customFormat="1">
      <c r="A524" s="44"/>
      <c r="C524" s="46"/>
      <c r="D524" s="46"/>
    </row>
    <row r="525" spans="1:4" s="47" customFormat="1">
      <c r="A525" s="44"/>
      <c r="C525" s="46"/>
      <c r="D525" s="46"/>
    </row>
    <row r="526" spans="1:4" s="47" customFormat="1">
      <c r="A526" s="44"/>
      <c r="C526" s="46"/>
      <c r="D526" s="46"/>
    </row>
    <row r="527" spans="1:4" s="47" customFormat="1">
      <c r="A527" s="44"/>
      <c r="C527" s="46"/>
      <c r="D527" s="46"/>
    </row>
    <row r="528" spans="1:4" s="47" customFormat="1">
      <c r="A528" s="44"/>
      <c r="C528" s="46"/>
      <c r="D528" s="46"/>
    </row>
    <row r="529" spans="1:4" s="47" customFormat="1">
      <c r="A529" s="44"/>
      <c r="C529" s="46"/>
      <c r="D529" s="46"/>
    </row>
    <row r="530" spans="1:4" s="47" customFormat="1">
      <c r="A530" s="44"/>
      <c r="C530" s="46"/>
      <c r="D530" s="46"/>
    </row>
    <row r="531" spans="1:4" s="47" customFormat="1">
      <c r="A531" s="44"/>
      <c r="C531" s="46"/>
      <c r="D531" s="46"/>
    </row>
    <row r="532" spans="1:4" s="47" customFormat="1">
      <c r="A532" s="44"/>
      <c r="C532" s="46"/>
      <c r="D532" s="46"/>
    </row>
    <row r="533" spans="1:4" s="47" customFormat="1">
      <c r="A533" s="44"/>
      <c r="C533" s="46"/>
      <c r="D533" s="46"/>
    </row>
    <row r="534" spans="1:4" s="47" customFormat="1">
      <c r="A534" s="44"/>
      <c r="C534" s="46"/>
      <c r="D534" s="46"/>
    </row>
    <row r="535" spans="1:4" s="47" customFormat="1">
      <c r="A535" s="44"/>
      <c r="C535" s="46"/>
      <c r="D535" s="46"/>
    </row>
    <row r="536" spans="1:4" s="47" customFormat="1">
      <c r="A536" s="44"/>
      <c r="C536" s="46"/>
      <c r="D536" s="46"/>
    </row>
    <row r="537" spans="1:4" s="47" customFormat="1">
      <c r="A537" s="44"/>
      <c r="C537" s="46"/>
      <c r="D537" s="46"/>
    </row>
    <row r="538" spans="1:4" s="47" customFormat="1">
      <c r="A538" s="44"/>
      <c r="C538" s="46"/>
      <c r="D538" s="46"/>
    </row>
    <row r="539" spans="1:4" s="47" customFormat="1">
      <c r="A539" s="44"/>
      <c r="C539" s="46"/>
      <c r="D539" s="46"/>
    </row>
    <row r="540" spans="1:4" s="47" customFormat="1">
      <c r="A540" s="44"/>
      <c r="C540" s="46"/>
      <c r="D540" s="46"/>
    </row>
    <row r="541" spans="1:4" s="47" customFormat="1">
      <c r="A541" s="44"/>
      <c r="C541" s="46"/>
      <c r="D541" s="46"/>
    </row>
    <row r="542" spans="1:4" s="47" customFormat="1">
      <c r="A542" s="44"/>
      <c r="C542" s="46"/>
      <c r="D542" s="46"/>
    </row>
    <row r="543" spans="1:4" s="47" customFormat="1">
      <c r="A543" s="44"/>
      <c r="C543" s="46"/>
      <c r="D543" s="46"/>
    </row>
    <row r="544" spans="1:4" s="47" customFormat="1">
      <c r="A544" s="44"/>
      <c r="C544" s="46"/>
      <c r="D544" s="46"/>
    </row>
    <row r="545" spans="1:4" s="47" customFormat="1">
      <c r="A545" s="44"/>
      <c r="C545" s="46"/>
      <c r="D545" s="46"/>
    </row>
    <row r="546" spans="1:4" s="47" customFormat="1">
      <c r="A546" s="44"/>
      <c r="C546" s="46"/>
      <c r="D546" s="46"/>
    </row>
    <row r="547" spans="1:4" s="47" customFormat="1">
      <c r="A547" s="44"/>
      <c r="C547" s="46"/>
      <c r="D547" s="46"/>
    </row>
    <row r="548" spans="1:4" s="47" customFormat="1">
      <c r="A548" s="44"/>
      <c r="C548" s="46"/>
      <c r="D548" s="46"/>
    </row>
    <row r="549" spans="1:4" s="47" customFormat="1">
      <c r="A549" s="44"/>
      <c r="C549" s="46"/>
      <c r="D549" s="46"/>
    </row>
    <row r="550" spans="1:4" s="47" customFormat="1">
      <c r="A550" s="44"/>
      <c r="C550" s="46"/>
      <c r="D550" s="46"/>
    </row>
    <row r="551" spans="1:4" s="47" customFormat="1">
      <c r="A551" s="44"/>
      <c r="C551" s="46"/>
      <c r="D551" s="46"/>
    </row>
    <row r="552" spans="1:4" s="47" customFormat="1">
      <c r="A552" s="44"/>
      <c r="C552" s="46"/>
      <c r="D552" s="46"/>
    </row>
    <row r="553" spans="1:4" s="47" customFormat="1">
      <c r="A553" s="44"/>
      <c r="C553" s="46"/>
      <c r="D553" s="46"/>
    </row>
    <row r="554" spans="1:4" s="47" customFormat="1">
      <c r="A554" s="44"/>
      <c r="C554" s="46"/>
      <c r="D554" s="46"/>
    </row>
    <row r="555" spans="1:4" s="47" customFormat="1">
      <c r="A555" s="44"/>
      <c r="C555" s="46"/>
      <c r="D555" s="46"/>
    </row>
    <row r="556" spans="1:4" s="47" customFormat="1">
      <c r="A556" s="44"/>
      <c r="C556" s="46"/>
      <c r="D556" s="46"/>
    </row>
    <row r="557" spans="1:4" s="47" customFormat="1">
      <c r="A557" s="44"/>
      <c r="C557" s="46"/>
      <c r="D557" s="46"/>
    </row>
    <row r="558" spans="1:4" s="47" customFormat="1">
      <c r="A558" s="44"/>
      <c r="C558" s="46"/>
      <c r="D558" s="46"/>
    </row>
    <row r="559" spans="1:4" s="47" customFormat="1">
      <c r="A559" s="44"/>
      <c r="C559" s="46"/>
      <c r="D559" s="46"/>
    </row>
    <row r="560" spans="1:4" s="47" customFormat="1">
      <c r="A560" s="44"/>
      <c r="C560" s="46"/>
      <c r="D560" s="46"/>
    </row>
    <row r="561" spans="1:4" s="47" customFormat="1">
      <c r="A561" s="44"/>
      <c r="C561" s="46"/>
      <c r="D561" s="46"/>
    </row>
    <row r="562" spans="1:4" s="47" customFormat="1">
      <c r="A562" s="44"/>
      <c r="C562" s="46"/>
      <c r="D562" s="46"/>
    </row>
    <row r="563" spans="1:4" s="47" customFormat="1">
      <c r="A563" s="44"/>
      <c r="C563" s="46"/>
      <c r="D563" s="46"/>
    </row>
    <row r="564" spans="1:4" s="47" customFormat="1">
      <c r="A564" s="44"/>
      <c r="C564" s="46"/>
      <c r="D564" s="46"/>
    </row>
    <row r="565" spans="1:4" s="47" customFormat="1">
      <c r="A565" s="44"/>
      <c r="C565" s="46"/>
      <c r="D565" s="46"/>
    </row>
    <row r="566" spans="1:4" s="47" customFormat="1">
      <c r="A566" s="44"/>
      <c r="C566" s="46"/>
      <c r="D566" s="46"/>
    </row>
    <row r="567" spans="1:4" s="47" customFormat="1">
      <c r="A567" s="44"/>
      <c r="C567" s="46"/>
      <c r="D567" s="46"/>
    </row>
    <row r="568" spans="1:4" s="47" customFormat="1">
      <c r="A568" s="44"/>
      <c r="C568" s="46"/>
      <c r="D568" s="46"/>
    </row>
    <row r="569" spans="1:4" s="47" customFormat="1">
      <c r="A569" s="44"/>
      <c r="C569" s="46"/>
      <c r="D569" s="46"/>
    </row>
    <row r="570" spans="1:4" s="47" customFormat="1">
      <c r="A570" s="44"/>
      <c r="C570" s="46"/>
      <c r="D570" s="46"/>
    </row>
    <row r="571" spans="1:4" s="47" customFormat="1">
      <c r="A571" s="44"/>
      <c r="C571" s="46"/>
      <c r="D571" s="46"/>
    </row>
    <row r="572" spans="1:4" s="47" customFormat="1">
      <c r="A572" s="44"/>
      <c r="C572" s="46"/>
      <c r="D572" s="46"/>
    </row>
    <row r="573" spans="1:4" s="47" customFormat="1">
      <c r="A573" s="44"/>
      <c r="C573" s="46"/>
      <c r="D573" s="46"/>
    </row>
    <row r="574" spans="1:4" s="47" customFormat="1">
      <c r="A574" s="44"/>
      <c r="C574" s="46"/>
      <c r="D574" s="46"/>
    </row>
    <row r="575" spans="1:4" s="47" customFormat="1">
      <c r="A575" s="44"/>
      <c r="C575" s="46"/>
      <c r="D575" s="46"/>
    </row>
    <row r="576" spans="1:4" s="47" customFormat="1">
      <c r="A576" s="44"/>
      <c r="C576" s="46"/>
      <c r="D576" s="46"/>
    </row>
    <row r="577" spans="1:4" s="47" customFormat="1">
      <c r="A577" s="44"/>
      <c r="C577" s="46"/>
      <c r="D577" s="46"/>
    </row>
    <row r="578" spans="1:4" s="47" customFormat="1">
      <c r="A578" s="44"/>
      <c r="C578" s="46"/>
      <c r="D578" s="46"/>
    </row>
    <row r="579" spans="1:4" s="47" customFormat="1">
      <c r="A579" s="44"/>
      <c r="C579" s="46"/>
      <c r="D579" s="46"/>
    </row>
    <row r="580" spans="1:4" s="47" customFormat="1">
      <c r="A580" s="44"/>
      <c r="C580" s="46"/>
      <c r="D580" s="46"/>
    </row>
    <row r="581" spans="1:4" s="47" customFormat="1">
      <c r="A581" s="44"/>
      <c r="C581" s="46"/>
      <c r="D581" s="46"/>
    </row>
    <row r="582" spans="1:4" s="47" customFormat="1">
      <c r="A582" s="44"/>
      <c r="C582" s="46"/>
      <c r="D582" s="46"/>
    </row>
    <row r="583" spans="1:4" s="47" customFormat="1">
      <c r="A583" s="44"/>
      <c r="C583" s="46"/>
      <c r="D583" s="46"/>
    </row>
    <row r="584" spans="1:4" s="47" customFormat="1">
      <c r="A584" s="44"/>
      <c r="C584" s="46"/>
      <c r="D584" s="46"/>
    </row>
    <row r="585" spans="1:4" s="47" customFormat="1">
      <c r="A585" s="44"/>
      <c r="C585" s="46"/>
      <c r="D585" s="46"/>
    </row>
    <row r="586" spans="1:4" s="47" customFormat="1">
      <c r="A586" s="44"/>
      <c r="C586" s="46"/>
      <c r="D586" s="46"/>
    </row>
    <row r="587" spans="1:4" s="47" customFormat="1">
      <c r="A587" s="44"/>
      <c r="C587" s="46"/>
      <c r="D587" s="46"/>
    </row>
    <row r="588" spans="1:4" s="47" customFormat="1">
      <c r="A588" s="44"/>
      <c r="C588" s="46"/>
      <c r="D588" s="46"/>
    </row>
    <row r="589" spans="1:4" s="47" customFormat="1">
      <c r="A589" s="44"/>
      <c r="C589" s="46"/>
      <c r="D589" s="46"/>
    </row>
    <row r="590" spans="1:4" s="47" customFormat="1">
      <c r="A590" s="44"/>
      <c r="C590" s="46"/>
      <c r="D590" s="46"/>
    </row>
    <row r="591" spans="1:4" s="47" customFormat="1">
      <c r="A591" s="44"/>
      <c r="C591" s="46"/>
      <c r="D591" s="46"/>
    </row>
    <row r="592" spans="1:4" s="47" customFormat="1">
      <c r="A592" s="44"/>
      <c r="C592" s="46"/>
      <c r="D592" s="46"/>
    </row>
    <row r="593" spans="1:4" s="47" customFormat="1">
      <c r="A593" s="44"/>
      <c r="C593" s="46"/>
      <c r="D593" s="46"/>
    </row>
    <row r="594" spans="1:4" s="47" customFormat="1">
      <c r="A594" s="44"/>
      <c r="C594" s="46"/>
      <c r="D594" s="46"/>
    </row>
    <row r="595" spans="1:4" s="47" customFormat="1">
      <c r="A595" s="44"/>
      <c r="C595" s="46"/>
      <c r="D595" s="46"/>
    </row>
    <row r="596" spans="1:4" s="47" customFormat="1">
      <c r="A596" s="44"/>
      <c r="C596" s="46"/>
      <c r="D596" s="46"/>
    </row>
    <row r="597" spans="1:4" s="47" customFormat="1">
      <c r="A597" s="44"/>
      <c r="C597" s="46"/>
      <c r="D597" s="46"/>
    </row>
    <row r="598" spans="1:4" s="47" customFormat="1">
      <c r="A598" s="44"/>
      <c r="C598" s="46"/>
      <c r="D598" s="46"/>
    </row>
    <row r="599" spans="1:4" s="47" customFormat="1">
      <c r="A599" s="44"/>
      <c r="C599" s="46"/>
      <c r="D599" s="46"/>
    </row>
    <row r="600" spans="1:4" s="47" customFormat="1">
      <c r="A600" s="44"/>
      <c r="C600" s="46"/>
      <c r="D600" s="46"/>
    </row>
    <row r="601" spans="1:4" s="47" customFormat="1">
      <c r="A601" s="44"/>
      <c r="C601" s="46"/>
      <c r="D601" s="46"/>
    </row>
    <row r="602" spans="1:4" s="47" customFormat="1">
      <c r="A602" s="44"/>
      <c r="C602" s="46"/>
      <c r="D602" s="46"/>
    </row>
    <row r="603" spans="1:4" s="47" customFormat="1">
      <c r="A603" s="44"/>
      <c r="C603" s="46"/>
      <c r="D603" s="46"/>
    </row>
    <row r="604" spans="1:4" s="47" customFormat="1">
      <c r="A604" s="44"/>
      <c r="C604" s="46"/>
      <c r="D604" s="46"/>
    </row>
    <row r="605" spans="1:4" s="47" customFormat="1">
      <c r="A605" s="44"/>
      <c r="C605" s="46"/>
      <c r="D605" s="46"/>
    </row>
    <row r="606" spans="1:4" s="47" customFormat="1">
      <c r="A606" s="44"/>
      <c r="C606" s="46"/>
      <c r="D606" s="46"/>
    </row>
    <row r="607" spans="1:4" s="47" customFormat="1">
      <c r="A607" s="44"/>
      <c r="C607" s="46"/>
      <c r="D607" s="46"/>
    </row>
    <row r="608" spans="1:4" s="47" customFormat="1">
      <c r="A608" s="44"/>
      <c r="C608" s="46"/>
      <c r="D608" s="46"/>
    </row>
    <row r="609" spans="1:4" s="47" customFormat="1">
      <c r="A609" s="44"/>
      <c r="C609" s="46"/>
      <c r="D609" s="46"/>
    </row>
    <row r="610" spans="1:4" s="47" customFormat="1">
      <c r="A610" s="44"/>
      <c r="C610" s="46"/>
      <c r="D610" s="46"/>
    </row>
    <row r="611" spans="1:4" s="47" customFormat="1">
      <c r="A611" s="44"/>
      <c r="C611" s="46"/>
      <c r="D611" s="46"/>
    </row>
    <row r="612" spans="1:4" s="47" customFormat="1">
      <c r="A612" s="44"/>
      <c r="C612" s="46"/>
      <c r="D612" s="46"/>
    </row>
    <row r="613" spans="1:4" s="47" customFormat="1">
      <c r="A613" s="44"/>
      <c r="C613" s="46"/>
      <c r="D613" s="46"/>
    </row>
    <row r="614" spans="1:4" s="47" customFormat="1">
      <c r="A614" s="44"/>
      <c r="C614" s="46"/>
      <c r="D614" s="46"/>
    </row>
    <row r="615" spans="1:4" s="47" customFormat="1">
      <c r="A615" s="44"/>
      <c r="C615" s="46"/>
      <c r="D615" s="46"/>
    </row>
    <row r="616" spans="1:4" s="47" customFormat="1">
      <c r="A616" s="44"/>
      <c r="C616" s="46"/>
      <c r="D616" s="46"/>
    </row>
    <row r="617" spans="1:4" s="47" customFormat="1">
      <c r="A617" s="44"/>
      <c r="C617" s="46"/>
      <c r="D617" s="46"/>
    </row>
    <row r="618" spans="1:4" s="47" customFormat="1">
      <c r="A618" s="44"/>
      <c r="C618" s="46"/>
      <c r="D618" s="46"/>
    </row>
    <row r="619" spans="1:4" s="47" customFormat="1">
      <c r="A619" s="44"/>
      <c r="C619" s="46"/>
      <c r="D619" s="46"/>
    </row>
    <row r="620" spans="1:4" s="47" customFormat="1">
      <c r="A620" s="44"/>
      <c r="C620" s="46"/>
      <c r="D620" s="46"/>
    </row>
    <row r="621" spans="1:4" s="47" customFormat="1">
      <c r="A621" s="44"/>
      <c r="C621" s="46"/>
      <c r="D621" s="46"/>
    </row>
    <row r="622" spans="1:4" s="47" customFormat="1">
      <c r="A622" s="44"/>
      <c r="C622" s="46"/>
      <c r="D622" s="46"/>
    </row>
    <row r="623" spans="1:4" s="47" customFormat="1">
      <c r="A623" s="44"/>
      <c r="C623" s="46"/>
      <c r="D623" s="46"/>
    </row>
    <row r="624" spans="1:4" s="47" customFormat="1">
      <c r="A624" s="44"/>
      <c r="C624" s="46"/>
      <c r="D624" s="46"/>
    </row>
    <row r="625" spans="1:4" s="47" customFormat="1">
      <c r="A625" s="44"/>
      <c r="C625" s="46"/>
      <c r="D625" s="46"/>
    </row>
    <row r="626" spans="1:4" s="47" customFormat="1">
      <c r="A626" s="44"/>
      <c r="C626" s="46"/>
      <c r="D626" s="46"/>
    </row>
    <row r="627" spans="1:4" s="47" customFormat="1">
      <c r="A627" s="44"/>
      <c r="C627" s="46"/>
      <c r="D627" s="46"/>
    </row>
    <row r="628" spans="1:4" s="47" customFormat="1">
      <c r="A628" s="44"/>
      <c r="C628" s="46"/>
      <c r="D628" s="46"/>
    </row>
    <row r="629" spans="1:4" s="47" customFormat="1">
      <c r="A629" s="44"/>
      <c r="C629" s="46"/>
      <c r="D629" s="46"/>
    </row>
    <row r="630" spans="1:4" s="47" customFormat="1">
      <c r="A630" s="44"/>
      <c r="C630" s="46"/>
      <c r="D630" s="46"/>
    </row>
    <row r="631" spans="1:4" s="47" customFormat="1">
      <c r="A631" s="44"/>
      <c r="C631" s="46"/>
      <c r="D631" s="46"/>
    </row>
    <row r="632" spans="1:4" s="47" customFormat="1">
      <c r="A632" s="44"/>
      <c r="C632" s="46"/>
      <c r="D632" s="46"/>
    </row>
    <row r="633" spans="1:4" s="47" customFormat="1">
      <c r="A633" s="44"/>
      <c r="C633" s="46"/>
      <c r="D633" s="46"/>
    </row>
    <row r="634" spans="1:4" s="47" customFormat="1">
      <c r="A634" s="44"/>
      <c r="C634" s="46"/>
      <c r="D634" s="46"/>
    </row>
    <row r="635" spans="1:4" s="47" customFormat="1">
      <c r="A635" s="44"/>
      <c r="C635" s="46"/>
      <c r="D635" s="46"/>
    </row>
    <row r="636" spans="1:4" s="47" customFormat="1">
      <c r="A636" s="44"/>
      <c r="C636" s="46"/>
      <c r="D636" s="46"/>
    </row>
    <row r="637" spans="1:4" s="47" customFormat="1">
      <c r="A637" s="44"/>
      <c r="C637" s="46"/>
      <c r="D637" s="46"/>
    </row>
    <row r="638" spans="1:4" s="47" customFormat="1">
      <c r="A638" s="44"/>
      <c r="C638" s="46"/>
      <c r="D638" s="46"/>
    </row>
    <row r="639" spans="1:4" s="47" customFormat="1">
      <c r="A639" s="44"/>
      <c r="C639" s="46"/>
      <c r="D639" s="46"/>
    </row>
    <row r="640" spans="1:4" s="47" customFormat="1">
      <c r="A640" s="44"/>
      <c r="C640" s="46"/>
      <c r="D640" s="46"/>
    </row>
    <row r="641" spans="1:4" s="47" customFormat="1">
      <c r="A641" s="44"/>
      <c r="C641" s="46"/>
      <c r="D641" s="46"/>
    </row>
    <row r="642" spans="1:4" s="47" customFormat="1">
      <c r="A642" s="44"/>
      <c r="C642" s="46"/>
      <c r="D642" s="46"/>
    </row>
    <row r="643" spans="1:4" s="47" customFormat="1">
      <c r="A643" s="44"/>
      <c r="C643" s="46"/>
      <c r="D643" s="46"/>
    </row>
    <row r="644" spans="1:4" s="47" customFormat="1">
      <c r="A644" s="44"/>
      <c r="C644" s="46"/>
      <c r="D644" s="46"/>
    </row>
    <row r="645" spans="1:4" s="47" customFormat="1">
      <c r="C645" s="46"/>
      <c r="D645" s="46"/>
    </row>
    <row r="646" spans="1:4" s="47" customFormat="1">
      <c r="C646" s="46"/>
      <c r="D646" s="46"/>
    </row>
    <row r="647" spans="1:4" s="47" customFormat="1">
      <c r="C647" s="46"/>
      <c r="D647" s="46"/>
    </row>
    <row r="648" spans="1:4" s="47" customFormat="1">
      <c r="C648" s="46"/>
      <c r="D648" s="46"/>
    </row>
    <row r="649" spans="1:4" s="47" customFormat="1">
      <c r="C649" s="46"/>
      <c r="D649" s="46"/>
    </row>
    <row r="650" spans="1:4" s="47" customFormat="1">
      <c r="C650" s="46"/>
      <c r="D650" s="46"/>
    </row>
    <row r="651" spans="1:4" s="47" customFormat="1">
      <c r="C651" s="46"/>
      <c r="D651" s="46"/>
    </row>
    <row r="652" spans="1:4" s="47" customFormat="1">
      <c r="C652" s="46"/>
      <c r="D652" s="46"/>
    </row>
    <row r="653" spans="1:4" s="47" customFormat="1">
      <c r="C653" s="46"/>
      <c r="D653" s="46"/>
    </row>
    <row r="654" spans="1:4" s="47" customFormat="1">
      <c r="C654" s="46"/>
      <c r="D654" s="46"/>
    </row>
    <row r="655" spans="1:4" s="47" customFormat="1">
      <c r="C655" s="46"/>
      <c r="D655" s="46"/>
    </row>
    <row r="656" spans="1:4" s="47" customFormat="1">
      <c r="C656" s="46"/>
      <c r="D656" s="46"/>
    </row>
    <row r="657" spans="3:4" s="47" customFormat="1">
      <c r="C657" s="46"/>
      <c r="D657" s="46"/>
    </row>
    <row r="658" spans="3:4" s="47" customFormat="1">
      <c r="C658" s="46"/>
      <c r="D658" s="46"/>
    </row>
    <row r="659" spans="3:4" s="47" customFormat="1">
      <c r="C659" s="46"/>
      <c r="D659" s="46"/>
    </row>
    <row r="660" spans="3:4" s="47" customFormat="1">
      <c r="C660" s="46"/>
      <c r="D660" s="46"/>
    </row>
    <row r="661" spans="3:4" s="47" customFormat="1">
      <c r="C661" s="46"/>
      <c r="D661" s="46"/>
    </row>
    <row r="662" spans="3:4" s="47" customFormat="1">
      <c r="C662" s="46"/>
      <c r="D662" s="46"/>
    </row>
    <row r="663" spans="3:4" s="47" customFormat="1">
      <c r="C663" s="46"/>
      <c r="D663" s="46"/>
    </row>
    <row r="664" spans="3:4" s="47" customFormat="1">
      <c r="C664" s="46"/>
      <c r="D664" s="46"/>
    </row>
    <row r="665" spans="3:4" s="47" customFormat="1">
      <c r="C665" s="46"/>
      <c r="D665" s="46"/>
    </row>
    <row r="666" spans="3:4" s="47" customFormat="1">
      <c r="C666" s="46"/>
      <c r="D666" s="46"/>
    </row>
    <row r="667" spans="3:4" s="47" customFormat="1">
      <c r="C667" s="46"/>
      <c r="D667" s="46"/>
    </row>
    <row r="668" spans="3:4" s="47" customFormat="1">
      <c r="C668" s="46"/>
      <c r="D668" s="46"/>
    </row>
    <row r="669" spans="3:4" s="47" customFormat="1">
      <c r="C669" s="46"/>
      <c r="D669" s="46"/>
    </row>
    <row r="670" spans="3:4" s="47" customFormat="1">
      <c r="C670" s="46"/>
      <c r="D670" s="46"/>
    </row>
    <row r="671" spans="3:4" s="47" customFormat="1">
      <c r="C671" s="46"/>
      <c r="D671" s="46"/>
    </row>
    <row r="672" spans="3:4" s="47" customFormat="1">
      <c r="C672" s="46"/>
      <c r="D672" s="46"/>
    </row>
    <row r="673" spans="3:4" s="47" customFormat="1">
      <c r="C673" s="46"/>
      <c r="D673" s="46"/>
    </row>
    <row r="674" spans="3:4" s="47" customFormat="1">
      <c r="C674" s="46"/>
      <c r="D674" s="46"/>
    </row>
    <row r="675" spans="3:4" s="47" customFormat="1">
      <c r="C675" s="46"/>
      <c r="D675" s="46"/>
    </row>
    <row r="676" spans="3:4" s="47" customFormat="1">
      <c r="C676" s="46"/>
      <c r="D676" s="46"/>
    </row>
    <row r="677" spans="3:4" s="47" customFormat="1">
      <c r="C677" s="46"/>
      <c r="D677" s="46"/>
    </row>
    <row r="678" spans="3:4" s="47" customFormat="1">
      <c r="C678" s="46"/>
      <c r="D678" s="46"/>
    </row>
    <row r="679" spans="3:4" s="47" customFormat="1">
      <c r="C679" s="46"/>
      <c r="D679" s="46"/>
    </row>
    <row r="680" spans="3:4" s="47" customFormat="1">
      <c r="C680" s="46"/>
      <c r="D680" s="46"/>
    </row>
    <row r="681" spans="3:4" s="47" customFormat="1">
      <c r="C681" s="46"/>
      <c r="D681" s="46"/>
    </row>
    <row r="682" spans="3:4" s="47" customFormat="1">
      <c r="C682" s="46"/>
      <c r="D682" s="46"/>
    </row>
    <row r="683" spans="3:4" s="47" customFormat="1">
      <c r="C683" s="46"/>
      <c r="D683" s="46"/>
    </row>
    <row r="684" spans="3:4" s="47" customFormat="1">
      <c r="C684" s="46"/>
      <c r="D684" s="46"/>
    </row>
    <row r="685" spans="3:4" s="47" customFormat="1">
      <c r="C685" s="46"/>
      <c r="D685" s="46"/>
    </row>
    <row r="686" spans="3:4" s="47" customFormat="1">
      <c r="C686" s="46"/>
      <c r="D686" s="46"/>
    </row>
    <row r="687" spans="3:4" s="47" customFormat="1">
      <c r="C687" s="46"/>
      <c r="D687" s="46"/>
    </row>
    <row r="688" spans="3:4" s="47" customFormat="1">
      <c r="C688" s="46"/>
      <c r="D688" s="46"/>
    </row>
    <row r="689" spans="3:4" s="47" customFormat="1">
      <c r="C689" s="46"/>
      <c r="D689" s="46"/>
    </row>
    <row r="690" spans="3:4" s="47" customFormat="1">
      <c r="C690" s="46"/>
      <c r="D690" s="46"/>
    </row>
    <row r="691" spans="3:4" s="47" customFormat="1">
      <c r="C691" s="46"/>
      <c r="D691" s="46"/>
    </row>
    <row r="692" spans="3:4" s="47" customFormat="1">
      <c r="C692" s="46"/>
      <c r="D692" s="46"/>
    </row>
    <row r="693" spans="3:4" s="47" customFormat="1">
      <c r="C693" s="46"/>
      <c r="D693" s="46"/>
    </row>
    <row r="694" spans="3:4" s="47" customFormat="1">
      <c r="C694" s="46"/>
      <c r="D694" s="46"/>
    </row>
    <row r="695" spans="3:4" s="47" customFormat="1">
      <c r="C695" s="46"/>
      <c r="D695" s="46"/>
    </row>
    <row r="696" spans="3:4" s="47" customFormat="1">
      <c r="C696" s="46"/>
      <c r="D696" s="46"/>
    </row>
    <row r="697" spans="3:4" s="47" customFormat="1">
      <c r="C697" s="46"/>
      <c r="D697" s="46"/>
    </row>
    <row r="698" spans="3:4" s="47" customFormat="1">
      <c r="C698" s="46"/>
      <c r="D698" s="46"/>
    </row>
    <row r="699" spans="3:4" s="47" customFormat="1">
      <c r="C699" s="46"/>
      <c r="D699" s="46"/>
    </row>
    <row r="700" spans="3:4" s="47" customFormat="1">
      <c r="C700" s="46"/>
      <c r="D700" s="46"/>
    </row>
    <row r="701" spans="3:4" s="47" customFormat="1">
      <c r="C701" s="46"/>
      <c r="D701" s="46"/>
    </row>
    <row r="702" spans="3:4" s="47" customFormat="1">
      <c r="C702" s="46"/>
      <c r="D702" s="46"/>
    </row>
    <row r="703" spans="3:4" s="47" customFormat="1">
      <c r="C703" s="46"/>
      <c r="D703" s="46"/>
    </row>
    <row r="704" spans="3:4" s="47" customFormat="1">
      <c r="C704" s="46"/>
      <c r="D704" s="46"/>
    </row>
    <row r="705" spans="3:4" s="47" customFormat="1">
      <c r="C705" s="46"/>
      <c r="D705" s="46"/>
    </row>
    <row r="706" spans="3:4" s="47" customFormat="1">
      <c r="C706" s="46"/>
      <c r="D706" s="46"/>
    </row>
    <row r="707" spans="3:4" s="47" customFormat="1">
      <c r="C707" s="46"/>
      <c r="D707" s="46"/>
    </row>
    <row r="708" spans="3:4" s="47" customFormat="1">
      <c r="C708" s="46"/>
      <c r="D708" s="46"/>
    </row>
    <row r="709" spans="3:4" s="47" customFormat="1">
      <c r="C709" s="46"/>
      <c r="D709" s="46"/>
    </row>
    <row r="710" spans="3:4" s="47" customFormat="1">
      <c r="C710" s="46"/>
      <c r="D710" s="46"/>
    </row>
    <row r="711" spans="3:4" s="47" customFormat="1">
      <c r="C711" s="46"/>
      <c r="D711" s="46"/>
    </row>
    <row r="712" spans="3:4" s="47" customFormat="1">
      <c r="C712" s="46"/>
      <c r="D712" s="46"/>
    </row>
    <row r="713" spans="3:4" s="47" customFormat="1">
      <c r="C713" s="46"/>
      <c r="D713" s="46"/>
    </row>
    <row r="714" spans="3:4" s="47" customFormat="1">
      <c r="C714" s="46"/>
      <c r="D714" s="46"/>
    </row>
    <row r="715" spans="3:4" s="47" customFormat="1">
      <c r="C715" s="46"/>
      <c r="D715" s="46"/>
    </row>
    <row r="716" spans="3:4" s="47" customFormat="1">
      <c r="C716" s="46"/>
      <c r="D716" s="46"/>
    </row>
    <row r="717" spans="3:4" s="47" customFormat="1">
      <c r="C717" s="46"/>
      <c r="D717" s="46"/>
    </row>
    <row r="718" spans="3:4" s="47" customFormat="1">
      <c r="C718" s="46"/>
      <c r="D718" s="46"/>
    </row>
    <row r="719" spans="3:4" s="47" customFormat="1">
      <c r="C719" s="46"/>
      <c r="D719" s="46"/>
    </row>
    <row r="720" spans="3:4" s="47" customFormat="1">
      <c r="C720" s="46"/>
      <c r="D720" s="46"/>
    </row>
    <row r="721" spans="3:4" s="47" customFormat="1">
      <c r="C721" s="46"/>
      <c r="D721" s="46"/>
    </row>
    <row r="722" spans="3:4" s="47" customFormat="1">
      <c r="C722" s="46"/>
      <c r="D722" s="46"/>
    </row>
    <row r="723" spans="3:4" s="47" customFormat="1">
      <c r="C723" s="46"/>
      <c r="D723" s="46"/>
    </row>
    <row r="724" spans="3:4" s="47" customFormat="1">
      <c r="C724" s="46"/>
      <c r="D724" s="46"/>
    </row>
    <row r="725" spans="3:4" s="47" customFormat="1">
      <c r="C725" s="46"/>
      <c r="D725" s="46"/>
    </row>
    <row r="726" spans="3:4" s="47" customFormat="1">
      <c r="C726" s="46"/>
      <c r="D726" s="46"/>
    </row>
    <row r="727" spans="3:4" s="47" customFormat="1">
      <c r="C727" s="46"/>
      <c r="D727" s="46"/>
    </row>
    <row r="728" spans="3:4" s="47" customFormat="1">
      <c r="C728" s="46"/>
      <c r="D728" s="46"/>
    </row>
    <row r="729" spans="3:4" s="47" customFormat="1">
      <c r="C729" s="46"/>
      <c r="D729" s="46"/>
    </row>
    <row r="730" spans="3:4" s="47" customFormat="1">
      <c r="C730" s="46"/>
      <c r="D730" s="46"/>
    </row>
    <row r="731" spans="3:4" s="47" customFormat="1">
      <c r="C731" s="46"/>
      <c r="D731" s="46"/>
    </row>
    <row r="732" spans="3:4" s="47" customFormat="1">
      <c r="C732" s="46"/>
      <c r="D732" s="46"/>
    </row>
    <row r="733" spans="3:4" s="47" customFormat="1">
      <c r="C733" s="46"/>
      <c r="D733" s="46"/>
    </row>
    <row r="734" spans="3:4" s="47" customFormat="1">
      <c r="C734" s="46"/>
      <c r="D734" s="46"/>
    </row>
    <row r="735" spans="3:4" s="47" customFormat="1">
      <c r="C735" s="46"/>
      <c r="D735" s="46"/>
    </row>
    <row r="736" spans="3:4" s="47" customFormat="1">
      <c r="C736" s="46"/>
      <c r="D736" s="46"/>
    </row>
    <row r="737" spans="3:4" s="47" customFormat="1">
      <c r="C737" s="46"/>
      <c r="D737" s="46"/>
    </row>
    <row r="738" spans="3:4" s="47" customFormat="1">
      <c r="C738" s="46"/>
      <c r="D738" s="46"/>
    </row>
    <row r="739" spans="3:4" s="47" customFormat="1">
      <c r="C739" s="46"/>
      <c r="D739" s="46"/>
    </row>
    <row r="740" spans="3:4" s="47" customFormat="1">
      <c r="C740" s="46"/>
      <c r="D740" s="46"/>
    </row>
    <row r="741" spans="3:4" s="47" customFormat="1">
      <c r="C741" s="46"/>
      <c r="D741" s="46"/>
    </row>
    <row r="742" spans="3:4" s="47" customFormat="1">
      <c r="C742" s="46"/>
      <c r="D742" s="46"/>
    </row>
    <row r="743" spans="3:4" s="47" customFormat="1">
      <c r="C743" s="46"/>
      <c r="D743" s="46"/>
    </row>
    <row r="744" spans="3:4" s="47" customFormat="1">
      <c r="C744" s="46"/>
      <c r="D744" s="46"/>
    </row>
    <row r="745" spans="3:4" s="47" customFormat="1">
      <c r="C745" s="46"/>
      <c r="D745" s="46"/>
    </row>
    <row r="746" spans="3:4" s="47" customFormat="1">
      <c r="C746" s="46"/>
      <c r="D746" s="46"/>
    </row>
    <row r="747" spans="3:4" s="47" customFormat="1">
      <c r="C747" s="46"/>
      <c r="D747" s="46"/>
    </row>
    <row r="748" spans="3:4" s="47" customFormat="1">
      <c r="C748" s="46"/>
      <c r="D748" s="46"/>
    </row>
    <row r="749" spans="3:4" s="47" customFormat="1">
      <c r="C749" s="46"/>
      <c r="D749" s="46"/>
    </row>
    <row r="750" spans="3:4" s="47" customFormat="1">
      <c r="C750" s="46"/>
      <c r="D750" s="46"/>
    </row>
    <row r="751" spans="3:4" s="47" customFormat="1">
      <c r="C751" s="46"/>
      <c r="D751" s="46"/>
    </row>
    <row r="752" spans="3:4" s="47" customFormat="1">
      <c r="C752" s="46"/>
      <c r="D752" s="46"/>
    </row>
    <row r="753" spans="3:4" s="47" customFormat="1">
      <c r="C753" s="46"/>
      <c r="D753" s="46"/>
    </row>
    <row r="754" spans="3:4" s="47" customFormat="1">
      <c r="C754" s="46"/>
      <c r="D754" s="46"/>
    </row>
    <row r="755" spans="3:4" s="47" customFormat="1">
      <c r="C755" s="46"/>
      <c r="D755" s="46"/>
    </row>
    <row r="756" spans="3:4" s="47" customFormat="1">
      <c r="C756" s="46"/>
      <c r="D756" s="46"/>
    </row>
    <row r="757" spans="3:4" s="47" customFormat="1">
      <c r="C757" s="46"/>
      <c r="D757" s="46"/>
    </row>
    <row r="758" spans="3:4" s="47" customFormat="1">
      <c r="C758" s="46"/>
      <c r="D758" s="46"/>
    </row>
    <row r="759" spans="3:4" s="47" customFormat="1">
      <c r="C759" s="46"/>
      <c r="D759" s="46"/>
    </row>
    <row r="760" spans="3:4" s="47" customFormat="1">
      <c r="C760" s="46"/>
      <c r="D760" s="46"/>
    </row>
    <row r="761" spans="3:4" s="47" customFormat="1">
      <c r="C761" s="46"/>
      <c r="D761" s="46"/>
    </row>
    <row r="762" spans="3:4" s="47" customFormat="1">
      <c r="C762" s="46"/>
      <c r="D762" s="46"/>
    </row>
    <row r="763" spans="3:4" s="47" customFormat="1">
      <c r="C763" s="46"/>
      <c r="D763" s="46"/>
    </row>
    <row r="764" spans="3:4" s="47" customFormat="1">
      <c r="C764" s="46"/>
      <c r="D764" s="46"/>
    </row>
    <row r="765" spans="3:4" s="47" customFormat="1">
      <c r="C765" s="46"/>
      <c r="D765" s="46"/>
    </row>
    <row r="766" spans="3:4" s="47" customFormat="1">
      <c r="C766" s="46"/>
      <c r="D766" s="46"/>
    </row>
    <row r="767" spans="3:4" s="47" customFormat="1">
      <c r="C767" s="46"/>
      <c r="D767" s="46"/>
    </row>
    <row r="768" spans="3:4" s="47" customFormat="1">
      <c r="C768" s="46"/>
      <c r="D768" s="46"/>
    </row>
    <row r="769" spans="3:4" s="47" customFormat="1">
      <c r="C769" s="46"/>
      <c r="D769" s="46"/>
    </row>
    <row r="770" spans="3:4" s="47" customFormat="1">
      <c r="C770" s="46"/>
      <c r="D770" s="46"/>
    </row>
    <row r="771" spans="3:4" s="47" customFormat="1">
      <c r="C771" s="46"/>
      <c r="D771" s="46"/>
    </row>
    <row r="772" spans="3:4" s="47" customFormat="1">
      <c r="C772" s="46"/>
      <c r="D772" s="46"/>
    </row>
    <row r="773" spans="3:4" s="47" customFormat="1">
      <c r="C773" s="46"/>
      <c r="D773" s="46"/>
    </row>
    <row r="774" spans="3:4" s="47" customFormat="1">
      <c r="C774" s="46"/>
      <c r="D774" s="46"/>
    </row>
    <row r="775" spans="3:4" s="47" customFormat="1">
      <c r="C775" s="46"/>
      <c r="D775" s="46"/>
    </row>
    <row r="776" spans="3:4" s="47" customFormat="1">
      <c r="C776" s="46"/>
      <c r="D776" s="46"/>
    </row>
    <row r="777" spans="3:4" s="47" customFormat="1">
      <c r="C777" s="46"/>
      <c r="D777" s="46"/>
    </row>
    <row r="778" spans="3:4" s="47" customFormat="1">
      <c r="C778" s="46"/>
      <c r="D778" s="46"/>
    </row>
    <row r="779" spans="3:4" s="47" customFormat="1">
      <c r="C779" s="46"/>
      <c r="D779" s="46"/>
    </row>
    <row r="780" spans="3:4" s="47" customFormat="1">
      <c r="C780" s="46"/>
      <c r="D780" s="46"/>
    </row>
    <row r="781" spans="3:4" s="47" customFormat="1">
      <c r="C781" s="46"/>
      <c r="D781" s="46"/>
    </row>
    <row r="782" spans="3:4" s="47" customFormat="1">
      <c r="C782" s="46"/>
      <c r="D782" s="46"/>
    </row>
    <row r="783" spans="3:4" s="47" customFormat="1">
      <c r="C783" s="46"/>
      <c r="D783" s="46"/>
    </row>
    <row r="784" spans="3:4" s="47" customFormat="1">
      <c r="C784" s="46"/>
      <c r="D784" s="46"/>
    </row>
    <row r="785" spans="3:4" s="47" customFormat="1">
      <c r="C785" s="46"/>
      <c r="D785" s="46"/>
    </row>
    <row r="786" spans="3:4" s="47" customFormat="1">
      <c r="C786" s="46"/>
      <c r="D786" s="46"/>
    </row>
    <row r="787" spans="3:4" s="47" customFormat="1">
      <c r="C787" s="46"/>
      <c r="D787" s="46"/>
    </row>
    <row r="788" spans="3:4" s="47" customFormat="1">
      <c r="C788" s="46"/>
      <c r="D788" s="46"/>
    </row>
    <row r="789" spans="3:4" s="47" customFormat="1">
      <c r="C789" s="46"/>
      <c r="D789" s="46"/>
    </row>
    <row r="790" spans="3:4" s="47" customFormat="1">
      <c r="C790" s="46"/>
      <c r="D790" s="46"/>
    </row>
    <row r="791" spans="3:4" s="47" customFormat="1">
      <c r="C791" s="46"/>
      <c r="D791" s="46"/>
    </row>
    <row r="792" spans="3:4" s="47" customFormat="1">
      <c r="C792" s="46"/>
      <c r="D792" s="46"/>
    </row>
    <row r="793" spans="3:4" s="47" customFormat="1">
      <c r="C793" s="46"/>
      <c r="D793" s="46"/>
    </row>
    <row r="794" spans="3:4" s="47" customFormat="1">
      <c r="C794" s="46"/>
      <c r="D794" s="46"/>
    </row>
    <row r="795" spans="3:4" s="47" customFormat="1">
      <c r="C795" s="46"/>
      <c r="D795" s="46"/>
    </row>
    <row r="796" spans="3:4" s="47" customFormat="1">
      <c r="C796" s="46"/>
      <c r="D796" s="46"/>
    </row>
    <row r="797" spans="3:4" s="47" customFormat="1">
      <c r="C797" s="46"/>
      <c r="D797" s="46"/>
    </row>
    <row r="798" spans="3:4" s="47" customFormat="1">
      <c r="C798" s="46"/>
      <c r="D798" s="46"/>
    </row>
    <row r="799" spans="3:4" s="47" customFormat="1">
      <c r="C799" s="46"/>
      <c r="D799" s="46"/>
    </row>
    <row r="800" spans="3:4" s="47" customFormat="1">
      <c r="C800" s="46"/>
      <c r="D800" s="46"/>
    </row>
    <row r="801" spans="3:4" s="47" customFormat="1">
      <c r="C801" s="46"/>
      <c r="D801" s="46"/>
    </row>
    <row r="802" spans="3:4" s="47" customFormat="1">
      <c r="C802" s="46"/>
      <c r="D802" s="46"/>
    </row>
    <row r="803" spans="3:4" s="47" customFormat="1">
      <c r="C803" s="46"/>
      <c r="D803" s="46"/>
    </row>
    <row r="804" spans="3:4" s="47" customFormat="1">
      <c r="C804" s="46"/>
      <c r="D804" s="46"/>
    </row>
    <row r="805" spans="3:4" s="47" customFormat="1">
      <c r="C805" s="46"/>
      <c r="D805" s="46"/>
    </row>
    <row r="806" spans="3:4" s="47" customFormat="1">
      <c r="C806" s="46"/>
      <c r="D806" s="46"/>
    </row>
    <row r="807" spans="3:4" s="47" customFormat="1">
      <c r="C807" s="46"/>
      <c r="D807" s="46"/>
    </row>
    <row r="808" spans="3:4" s="47" customFormat="1">
      <c r="C808" s="46"/>
      <c r="D808" s="46"/>
    </row>
    <row r="809" spans="3:4" s="47" customFormat="1">
      <c r="C809" s="46"/>
      <c r="D809" s="46"/>
    </row>
    <row r="810" spans="3:4" s="47" customFormat="1">
      <c r="C810" s="46"/>
      <c r="D810" s="46"/>
    </row>
    <row r="811" spans="3:4" s="47" customFormat="1">
      <c r="C811" s="46"/>
      <c r="D811" s="46"/>
    </row>
    <row r="812" spans="3:4" s="47" customFormat="1">
      <c r="C812" s="46"/>
      <c r="D812" s="46"/>
    </row>
    <row r="813" spans="3:4" s="47" customFormat="1">
      <c r="C813" s="46"/>
      <c r="D813" s="46"/>
    </row>
    <row r="814" spans="3:4" s="47" customFormat="1">
      <c r="C814" s="46"/>
      <c r="D814" s="46"/>
    </row>
    <row r="815" spans="3:4" s="47" customFormat="1">
      <c r="C815" s="46"/>
      <c r="D815" s="46"/>
    </row>
    <row r="816" spans="3:4" s="47" customFormat="1">
      <c r="C816" s="46"/>
      <c r="D816" s="46"/>
    </row>
    <row r="817" spans="3:4" s="47" customFormat="1">
      <c r="C817" s="46"/>
      <c r="D817" s="46"/>
    </row>
    <row r="818" spans="3:4" s="47" customFormat="1">
      <c r="C818" s="46"/>
      <c r="D818" s="46"/>
    </row>
    <row r="819" spans="3:4" s="47" customFormat="1">
      <c r="C819" s="46"/>
      <c r="D819" s="46"/>
    </row>
    <row r="820" spans="3:4" s="47" customFormat="1">
      <c r="C820" s="46"/>
      <c r="D820" s="46"/>
    </row>
    <row r="821" spans="3:4" s="47" customFormat="1">
      <c r="C821" s="46"/>
      <c r="D821" s="46"/>
    </row>
    <row r="822" spans="3:4" s="47" customFormat="1">
      <c r="C822" s="46"/>
      <c r="D822" s="46"/>
    </row>
    <row r="823" spans="3:4" s="47" customFormat="1">
      <c r="C823" s="46"/>
      <c r="D823" s="46"/>
    </row>
    <row r="824" spans="3:4" s="47" customFormat="1">
      <c r="C824" s="46"/>
      <c r="D824" s="46"/>
    </row>
    <row r="825" spans="3:4" s="47" customFormat="1">
      <c r="C825" s="46"/>
      <c r="D825" s="46"/>
    </row>
    <row r="826" spans="3:4" s="47" customFormat="1">
      <c r="C826" s="46"/>
      <c r="D826" s="46"/>
    </row>
    <row r="827" spans="3:4" s="47" customFormat="1">
      <c r="C827" s="46"/>
      <c r="D827" s="46"/>
    </row>
    <row r="828" spans="3:4" s="47" customFormat="1">
      <c r="C828" s="46"/>
      <c r="D828" s="46"/>
    </row>
    <row r="829" spans="3:4" s="47" customFormat="1">
      <c r="C829" s="46"/>
      <c r="D829" s="46"/>
    </row>
    <row r="830" spans="3:4" s="47" customFormat="1">
      <c r="C830" s="46"/>
      <c r="D830" s="46"/>
    </row>
    <row r="831" spans="3:4" s="47" customFormat="1">
      <c r="C831" s="46"/>
      <c r="D831" s="46"/>
    </row>
    <row r="832" spans="3:4" s="47" customFormat="1">
      <c r="C832" s="46"/>
      <c r="D832" s="46"/>
    </row>
    <row r="833" spans="3:4" s="47" customFormat="1">
      <c r="C833" s="46"/>
      <c r="D833" s="46"/>
    </row>
    <row r="834" spans="3:4" s="47" customFormat="1">
      <c r="C834" s="46"/>
      <c r="D834" s="46"/>
    </row>
    <row r="835" spans="3:4" s="47" customFormat="1">
      <c r="C835" s="46"/>
      <c r="D835" s="46"/>
    </row>
    <row r="836" spans="3:4" s="47" customFormat="1">
      <c r="C836" s="46"/>
      <c r="D836" s="46"/>
    </row>
    <row r="837" spans="3:4" s="47" customFormat="1">
      <c r="C837" s="46"/>
      <c r="D837" s="46"/>
    </row>
    <row r="838" spans="3:4" s="47" customFormat="1">
      <c r="C838" s="46"/>
      <c r="D838" s="46"/>
    </row>
    <row r="839" spans="3:4" s="47" customFormat="1">
      <c r="C839" s="46"/>
      <c r="D839" s="46"/>
    </row>
    <row r="840" spans="3:4" s="47" customFormat="1">
      <c r="C840" s="46"/>
      <c r="D840" s="46"/>
    </row>
    <row r="841" spans="3:4" s="47" customFormat="1">
      <c r="C841" s="46"/>
      <c r="D841" s="46"/>
    </row>
    <row r="842" spans="3:4" s="47" customFormat="1">
      <c r="C842" s="46"/>
      <c r="D842" s="46"/>
    </row>
    <row r="843" spans="3:4" s="47" customFormat="1">
      <c r="C843" s="46"/>
      <c r="D843" s="46"/>
    </row>
    <row r="844" spans="3:4" s="47" customFormat="1">
      <c r="C844" s="46"/>
      <c r="D844" s="46"/>
    </row>
    <row r="845" spans="3:4" s="47" customFormat="1">
      <c r="C845" s="46"/>
      <c r="D845" s="46"/>
    </row>
    <row r="846" spans="3:4" s="47" customFormat="1">
      <c r="C846" s="46"/>
      <c r="D846" s="46"/>
    </row>
    <row r="847" spans="3:4" s="47" customFormat="1">
      <c r="C847" s="46"/>
      <c r="D847" s="46"/>
    </row>
    <row r="848" spans="3:4" s="47" customFormat="1">
      <c r="C848" s="46"/>
      <c r="D848" s="46"/>
    </row>
    <row r="849" spans="3:4" s="47" customFormat="1">
      <c r="C849" s="46"/>
      <c r="D849" s="46"/>
    </row>
    <row r="850" spans="3:4" s="47" customFormat="1">
      <c r="C850" s="46"/>
      <c r="D850" s="46"/>
    </row>
    <row r="851" spans="3:4" s="47" customFormat="1">
      <c r="C851" s="46"/>
      <c r="D851" s="46"/>
    </row>
    <row r="852" spans="3:4" s="47" customFormat="1">
      <c r="C852" s="46"/>
      <c r="D852" s="46"/>
    </row>
    <row r="853" spans="3:4" s="47" customFormat="1">
      <c r="C853" s="46"/>
      <c r="D853" s="46"/>
    </row>
    <row r="854" spans="3:4" s="47" customFormat="1">
      <c r="C854" s="46"/>
      <c r="D854" s="46"/>
    </row>
    <row r="855" spans="3:4" s="47" customFormat="1">
      <c r="C855" s="46"/>
      <c r="D855" s="46"/>
    </row>
    <row r="856" spans="3:4" s="47" customFormat="1">
      <c r="C856" s="46"/>
      <c r="D856" s="46"/>
    </row>
    <row r="857" spans="3:4" s="47" customFormat="1">
      <c r="C857" s="46"/>
      <c r="D857" s="46"/>
    </row>
    <row r="858" spans="3:4" s="47" customFormat="1">
      <c r="C858" s="46"/>
      <c r="D858" s="46"/>
    </row>
    <row r="859" spans="3:4" s="47" customFormat="1">
      <c r="C859" s="46"/>
      <c r="D859" s="46"/>
    </row>
    <row r="860" spans="3:4" s="47" customFormat="1">
      <c r="C860" s="46"/>
      <c r="D860" s="46"/>
    </row>
    <row r="861" spans="3:4" s="47" customFormat="1">
      <c r="C861" s="46"/>
      <c r="D861" s="46"/>
    </row>
    <row r="862" spans="3:4" s="47" customFormat="1">
      <c r="C862" s="46"/>
      <c r="D862" s="46"/>
    </row>
    <row r="863" spans="3:4" s="47" customFormat="1">
      <c r="C863" s="46"/>
      <c r="D863" s="46"/>
    </row>
    <row r="864" spans="3:4" s="47" customFormat="1">
      <c r="C864" s="46"/>
      <c r="D864" s="46"/>
    </row>
    <row r="865" spans="3:4" s="47" customFormat="1">
      <c r="C865" s="46"/>
      <c r="D865" s="46"/>
    </row>
    <row r="866" spans="3:4" s="47" customFormat="1">
      <c r="C866" s="46"/>
      <c r="D866" s="46"/>
    </row>
    <row r="867" spans="3:4" s="47" customFormat="1">
      <c r="C867" s="46"/>
      <c r="D867" s="46"/>
    </row>
    <row r="868" spans="3:4" s="47" customFormat="1">
      <c r="C868" s="46"/>
      <c r="D868" s="46"/>
    </row>
    <row r="869" spans="3:4" s="47" customFormat="1">
      <c r="C869" s="46"/>
      <c r="D869" s="46"/>
    </row>
    <row r="870" spans="3:4" s="47" customFormat="1">
      <c r="C870" s="46"/>
      <c r="D870" s="46"/>
    </row>
    <row r="871" spans="3:4" s="47" customFormat="1">
      <c r="C871" s="46"/>
      <c r="D871" s="46"/>
    </row>
    <row r="872" spans="3:4" s="47" customFormat="1">
      <c r="C872" s="46"/>
      <c r="D872" s="46"/>
    </row>
    <row r="873" spans="3:4" s="47" customFormat="1">
      <c r="C873" s="46"/>
      <c r="D873" s="46"/>
    </row>
    <row r="874" spans="3:4" s="47" customFormat="1">
      <c r="C874" s="46"/>
      <c r="D874" s="46"/>
    </row>
    <row r="875" spans="3:4" s="47" customFormat="1">
      <c r="C875" s="46"/>
      <c r="D875" s="46"/>
    </row>
    <row r="876" spans="3:4" s="47" customFormat="1">
      <c r="C876" s="46"/>
      <c r="D876" s="46"/>
    </row>
    <row r="877" spans="3:4" s="47" customFormat="1">
      <c r="C877" s="46"/>
      <c r="D877" s="46"/>
    </row>
    <row r="878" spans="3:4" s="47" customFormat="1">
      <c r="C878" s="46"/>
      <c r="D878" s="46"/>
    </row>
    <row r="879" spans="3:4" s="47" customFormat="1">
      <c r="C879" s="46"/>
      <c r="D879" s="46"/>
    </row>
    <row r="880" spans="3:4" s="47" customFormat="1">
      <c r="C880" s="46"/>
      <c r="D880" s="46"/>
    </row>
    <row r="881" spans="3:4" s="47" customFormat="1">
      <c r="C881" s="46"/>
      <c r="D881" s="46"/>
    </row>
    <row r="882" spans="3:4" s="47" customFormat="1">
      <c r="C882" s="46"/>
      <c r="D882" s="46"/>
    </row>
    <row r="883" spans="3:4" s="47" customFormat="1">
      <c r="C883" s="46"/>
      <c r="D883" s="46"/>
    </row>
    <row r="884" spans="3:4" s="47" customFormat="1">
      <c r="C884" s="46"/>
      <c r="D884" s="46"/>
    </row>
    <row r="885" spans="3:4" s="47" customFormat="1">
      <c r="C885" s="46"/>
      <c r="D885" s="46"/>
    </row>
    <row r="886" spans="3:4" s="47" customFormat="1">
      <c r="C886" s="46"/>
      <c r="D886" s="46"/>
    </row>
    <row r="887" spans="3:4" s="47" customFormat="1">
      <c r="C887" s="46"/>
      <c r="D887" s="46"/>
    </row>
    <row r="888" spans="3:4" s="47" customFormat="1">
      <c r="C888" s="46"/>
      <c r="D888" s="46"/>
    </row>
    <row r="889" spans="3:4" s="47" customFormat="1">
      <c r="C889" s="46"/>
      <c r="D889" s="46"/>
    </row>
    <row r="890" spans="3:4" s="47" customFormat="1">
      <c r="C890" s="46"/>
      <c r="D890" s="46"/>
    </row>
    <row r="891" spans="3:4" s="47" customFormat="1">
      <c r="C891" s="46"/>
      <c r="D891" s="46"/>
    </row>
    <row r="892" spans="3:4" s="47" customFormat="1">
      <c r="C892" s="46"/>
      <c r="D892" s="46"/>
    </row>
    <row r="893" spans="3:4" s="47" customFormat="1">
      <c r="C893" s="46"/>
      <c r="D893" s="46"/>
    </row>
    <row r="894" spans="3:4" s="47" customFormat="1">
      <c r="C894" s="46"/>
      <c r="D894" s="46"/>
    </row>
    <row r="895" spans="3:4" s="47" customFormat="1">
      <c r="C895" s="46"/>
      <c r="D895" s="46"/>
    </row>
    <row r="896" spans="3:4" s="47" customFormat="1">
      <c r="C896" s="46"/>
      <c r="D896" s="46"/>
    </row>
    <row r="897" spans="3:4" s="47" customFormat="1">
      <c r="C897" s="46"/>
      <c r="D897" s="46"/>
    </row>
    <row r="898" spans="3:4" s="47" customFormat="1">
      <c r="C898" s="46"/>
      <c r="D898" s="46"/>
    </row>
    <row r="899" spans="3:4" s="47" customFormat="1">
      <c r="C899" s="46"/>
      <c r="D899" s="46"/>
    </row>
    <row r="900" spans="3:4" s="47" customFormat="1">
      <c r="C900" s="46"/>
      <c r="D900" s="46"/>
    </row>
    <row r="901" spans="3:4" s="47" customFormat="1">
      <c r="C901" s="46"/>
      <c r="D901" s="46"/>
    </row>
    <row r="902" spans="3:4" s="47" customFormat="1">
      <c r="C902" s="46"/>
      <c r="D902" s="46"/>
    </row>
    <row r="903" spans="3:4" s="47" customFormat="1">
      <c r="C903" s="46"/>
      <c r="D903" s="46"/>
    </row>
    <row r="904" spans="3:4" s="47" customFormat="1">
      <c r="C904" s="46"/>
      <c r="D904" s="46"/>
    </row>
    <row r="905" spans="3:4" s="47" customFormat="1">
      <c r="C905" s="46"/>
      <c r="D905" s="46"/>
    </row>
    <row r="906" spans="3:4" s="47" customFormat="1">
      <c r="C906" s="46"/>
      <c r="D906" s="46"/>
    </row>
    <row r="907" spans="3:4" s="47" customFormat="1">
      <c r="C907" s="46"/>
      <c r="D907" s="46"/>
    </row>
    <row r="908" spans="3:4" s="47" customFormat="1">
      <c r="C908" s="46"/>
      <c r="D908" s="46"/>
    </row>
    <row r="909" spans="3:4" s="47" customFormat="1">
      <c r="C909" s="46"/>
      <c r="D909" s="46"/>
    </row>
    <row r="910" spans="3:4" s="47" customFormat="1">
      <c r="C910" s="46"/>
      <c r="D910" s="46"/>
    </row>
    <row r="911" spans="3:4" s="47" customFormat="1">
      <c r="C911" s="46"/>
      <c r="D911" s="46"/>
    </row>
    <row r="912" spans="3:4" s="47" customFormat="1">
      <c r="C912" s="46"/>
      <c r="D912" s="46"/>
    </row>
    <row r="913" spans="3:4" s="47" customFormat="1">
      <c r="C913" s="46"/>
      <c r="D913" s="46"/>
    </row>
    <row r="914" spans="3:4" s="47" customFormat="1">
      <c r="C914" s="46"/>
      <c r="D914" s="46"/>
    </row>
    <row r="915" spans="3:4" s="47" customFormat="1">
      <c r="C915" s="46"/>
      <c r="D915" s="46"/>
    </row>
    <row r="916" spans="3:4" s="47" customFormat="1">
      <c r="C916" s="46"/>
      <c r="D916" s="46"/>
    </row>
    <row r="917" spans="3:4" s="47" customFormat="1">
      <c r="C917" s="46"/>
      <c r="D917" s="46"/>
    </row>
    <row r="918" spans="3:4" s="47" customFormat="1">
      <c r="C918" s="46"/>
      <c r="D918" s="46"/>
    </row>
    <row r="919" spans="3:4" s="47" customFormat="1">
      <c r="C919" s="46"/>
      <c r="D919" s="46"/>
    </row>
    <row r="920" spans="3:4" s="47" customFormat="1">
      <c r="C920" s="46"/>
      <c r="D920" s="46"/>
    </row>
    <row r="921" spans="3:4" s="47" customFormat="1">
      <c r="C921" s="46"/>
      <c r="D921" s="46"/>
    </row>
    <row r="922" spans="3:4" s="47" customFormat="1">
      <c r="C922" s="46"/>
      <c r="D922" s="46"/>
    </row>
    <row r="923" spans="3:4" s="47" customFormat="1">
      <c r="C923" s="46"/>
      <c r="D923" s="46"/>
    </row>
    <row r="924" spans="3:4" s="47" customFormat="1">
      <c r="C924" s="46"/>
      <c r="D924" s="46"/>
    </row>
    <row r="925" spans="3:4" s="47" customFormat="1">
      <c r="C925" s="46"/>
      <c r="D925" s="46"/>
    </row>
    <row r="926" spans="3:4" s="47" customFormat="1">
      <c r="C926" s="46"/>
      <c r="D926" s="46"/>
    </row>
    <row r="927" spans="3:4" s="47" customFormat="1">
      <c r="C927" s="46"/>
      <c r="D927" s="46"/>
    </row>
    <row r="928" spans="3:4" s="47" customFormat="1">
      <c r="C928" s="46"/>
      <c r="D928" s="46"/>
    </row>
    <row r="929" spans="3:4" s="47" customFormat="1">
      <c r="C929" s="46"/>
      <c r="D929" s="46"/>
    </row>
    <row r="930" spans="3:4" s="47" customFormat="1">
      <c r="C930" s="46"/>
      <c r="D930" s="46"/>
    </row>
    <row r="931" spans="3:4" s="47" customFormat="1">
      <c r="C931" s="46"/>
      <c r="D931" s="46"/>
    </row>
    <row r="932" spans="3:4" s="47" customFormat="1">
      <c r="C932" s="46"/>
      <c r="D932" s="46"/>
    </row>
    <row r="933" spans="3:4" s="47" customFormat="1">
      <c r="C933" s="46"/>
      <c r="D933" s="46"/>
    </row>
    <row r="934" spans="3:4" s="47" customFormat="1">
      <c r="C934" s="46"/>
      <c r="D934" s="46"/>
    </row>
    <row r="935" spans="3:4" s="47" customFormat="1">
      <c r="C935" s="46"/>
      <c r="D935" s="46"/>
    </row>
    <row r="936" spans="3:4" s="47" customFormat="1">
      <c r="C936" s="46"/>
      <c r="D936" s="46"/>
    </row>
    <row r="937" spans="3:4" s="47" customFormat="1">
      <c r="C937" s="46"/>
      <c r="D937" s="46"/>
    </row>
    <row r="938" spans="3:4" s="47" customFormat="1">
      <c r="C938" s="46"/>
      <c r="D938" s="46"/>
    </row>
    <row r="939" spans="3:4" s="47" customFormat="1">
      <c r="C939" s="46"/>
      <c r="D939" s="46"/>
    </row>
    <row r="940" spans="3:4" s="47" customFormat="1">
      <c r="C940" s="46"/>
      <c r="D940" s="46"/>
    </row>
    <row r="941" spans="3:4" s="47" customFormat="1">
      <c r="C941" s="46"/>
      <c r="D941" s="46"/>
    </row>
    <row r="942" spans="3:4" s="47" customFormat="1">
      <c r="C942" s="46"/>
      <c r="D942" s="46"/>
    </row>
    <row r="943" spans="3:4" s="47" customFormat="1">
      <c r="C943" s="46"/>
      <c r="D943" s="46"/>
    </row>
    <row r="944" spans="3:4" s="47" customFormat="1">
      <c r="C944" s="46"/>
      <c r="D944" s="46"/>
    </row>
    <row r="945" spans="3:4" s="47" customFormat="1">
      <c r="C945" s="46"/>
      <c r="D945" s="46"/>
    </row>
    <row r="946" spans="3:4" s="47" customFormat="1">
      <c r="C946" s="46"/>
      <c r="D946" s="46"/>
    </row>
    <row r="947" spans="3:4" s="47" customFormat="1">
      <c r="C947" s="46"/>
      <c r="D947" s="46"/>
    </row>
    <row r="948" spans="3:4" s="47" customFormat="1">
      <c r="C948" s="46"/>
      <c r="D948" s="46"/>
    </row>
    <row r="949" spans="3:4" s="47" customFormat="1">
      <c r="C949" s="46"/>
      <c r="D949" s="46"/>
    </row>
    <row r="950" spans="3:4" s="47" customFormat="1">
      <c r="C950" s="46"/>
      <c r="D950" s="46"/>
    </row>
    <row r="951" spans="3:4" s="47" customFormat="1">
      <c r="C951" s="46"/>
      <c r="D951" s="46"/>
    </row>
    <row r="952" spans="3:4" s="47" customFormat="1">
      <c r="C952" s="46"/>
      <c r="D952" s="46"/>
    </row>
    <row r="953" spans="3:4" s="47" customFormat="1">
      <c r="C953" s="46"/>
      <c r="D953" s="46"/>
    </row>
    <row r="954" spans="3:4" s="47" customFormat="1">
      <c r="C954" s="46"/>
      <c r="D954" s="46"/>
    </row>
    <row r="955" spans="3:4" s="47" customFormat="1">
      <c r="C955" s="46"/>
      <c r="D955" s="46"/>
    </row>
    <row r="956" spans="3:4" s="47" customFormat="1">
      <c r="C956" s="46"/>
      <c r="D956" s="46"/>
    </row>
    <row r="957" spans="3:4" s="47" customFormat="1">
      <c r="C957" s="46"/>
      <c r="D957" s="46"/>
    </row>
    <row r="958" spans="3:4" s="47" customFormat="1">
      <c r="C958" s="46"/>
      <c r="D958" s="46"/>
    </row>
    <row r="959" spans="3:4" s="47" customFormat="1">
      <c r="C959" s="46"/>
      <c r="D959" s="46"/>
    </row>
    <row r="960" spans="3:4" s="47" customFormat="1">
      <c r="C960" s="46"/>
      <c r="D960" s="46"/>
    </row>
    <row r="961" spans="3:4" s="47" customFormat="1">
      <c r="C961" s="46"/>
      <c r="D961" s="46"/>
    </row>
    <row r="962" spans="3:4" s="47" customFormat="1">
      <c r="C962" s="46"/>
      <c r="D962" s="46"/>
    </row>
    <row r="963" spans="3:4" s="47" customFormat="1">
      <c r="C963" s="46"/>
      <c r="D963" s="46"/>
    </row>
    <row r="964" spans="3:4" s="47" customFormat="1">
      <c r="C964" s="46"/>
      <c r="D964" s="46"/>
    </row>
    <row r="965" spans="3:4" s="47" customFormat="1">
      <c r="C965" s="46"/>
      <c r="D965" s="46"/>
    </row>
    <row r="966" spans="3:4" s="47" customFormat="1">
      <c r="C966" s="46"/>
      <c r="D966" s="46"/>
    </row>
    <row r="967" spans="3:4" s="47" customFormat="1">
      <c r="C967" s="46"/>
      <c r="D967" s="46"/>
    </row>
    <row r="968" spans="3:4" s="47" customFormat="1">
      <c r="C968" s="46"/>
      <c r="D968" s="46"/>
    </row>
    <row r="969" spans="3:4" s="47" customFormat="1">
      <c r="C969" s="46"/>
      <c r="D969" s="46"/>
    </row>
    <row r="970" spans="3:4" s="47" customFormat="1">
      <c r="C970" s="46"/>
      <c r="D970" s="46"/>
    </row>
    <row r="971" spans="3:4" s="47" customFormat="1">
      <c r="C971" s="46"/>
      <c r="D971" s="46"/>
    </row>
    <row r="972" spans="3:4" s="47" customFormat="1">
      <c r="C972" s="46"/>
      <c r="D972" s="46"/>
    </row>
    <row r="973" spans="3:4" s="47" customFormat="1">
      <c r="C973" s="46"/>
      <c r="D973" s="46"/>
    </row>
    <row r="974" spans="3:4" s="47" customFormat="1">
      <c r="C974" s="46"/>
      <c r="D974" s="46"/>
    </row>
    <row r="975" spans="3:4" s="47" customFormat="1">
      <c r="C975" s="46"/>
      <c r="D975" s="46"/>
    </row>
    <row r="976" spans="3:4" s="47" customFormat="1">
      <c r="C976" s="46"/>
      <c r="D976" s="46"/>
    </row>
    <row r="977" spans="3:4" s="47" customFormat="1">
      <c r="C977" s="46"/>
      <c r="D977" s="46"/>
    </row>
    <row r="978" spans="3:4" s="47" customFormat="1">
      <c r="C978" s="46"/>
      <c r="D978" s="46"/>
    </row>
    <row r="979" spans="3:4" s="47" customFormat="1">
      <c r="C979" s="46"/>
      <c r="D979" s="46"/>
    </row>
    <row r="980" spans="3:4" s="47" customFormat="1">
      <c r="C980" s="46"/>
      <c r="D980" s="46"/>
    </row>
    <row r="981" spans="3:4" s="47" customFormat="1">
      <c r="C981" s="46"/>
      <c r="D981" s="46"/>
    </row>
    <row r="982" spans="3:4" s="47" customFormat="1">
      <c r="C982" s="46"/>
      <c r="D982" s="46"/>
    </row>
    <row r="983" spans="3:4" s="47" customFormat="1">
      <c r="C983" s="46"/>
      <c r="D983" s="46"/>
    </row>
    <row r="984" spans="3:4" s="47" customFormat="1">
      <c r="C984" s="46"/>
      <c r="D984" s="46"/>
    </row>
    <row r="985" spans="3:4" s="47" customFormat="1">
      <c r="C985" s="46"/>
      <c r="D985" s="46"/>
    </row>
    <row r="986" spans="3:4" s="47" customFormat="1">
      <c r="C986" s="46"/>
      <c r="D986" s="46"/>
    </row>
    <row r="987" spans="3:4" s="47" customFormat="1">
      <c r="C987" s="46"/>
      <c r="D987" s="46"/>
    </row>
    <row r="988" spans="3:4" s="47" customFormat="1">
      <c r="C988" s="46"/>
      <c r="D988" s="46"/>
    </row>
    <row r="989" spans="3:4" s="47" customFormat="1">
      <c r="C989" s="46"/>
      <c r="D989" s="46"/>
    </row>
    <row r="990" spans="3:4" s="47" customFormat="1">
      <c r="C990" s="46"/>
      <c r="D990" s="46"/>
    </row>
    <row r="991" spans="3:4" s="47" customFormat="1">
      <c r="C991" s="46"/>
      <c r="D991" s="46"/>
    </row>
    <row r="992" spans="3:4" s="47" customFormat="1">
      <c r="C992" s="46"/>
      <c r="D992" s="46"/>
    </row>
    <row r="993" spans="3:4" s="47" customFormat="1">
      <c r="C993" s="46"/>
      <c r="D993" s="46"/>
    </row>
    <row r="994" spans="3:4" s="47" customFormat="1">
      <c r="C994" s="46"/>
      <c r="D994" s="46"/>
    </row>
    <row r="995" spans="3:4" s="47" customFormat="1">
      <c r="C995" s="46"/>
      <c r="D995" s="46"/>
    </row>
    <row r="996" spans="3:4" s="47" customFormat="1">
      <c r="C996" s="46"/>
      <c r="D996" s="46"/>
    </row>
    <row r="997" spans="3:4" s="47" customFormat="1">
      <c r="C997" s="46"/>
      <c r="D997" s="46"/>
    </row>
    <row r="998" spans="3:4" s="47" customFormat="1">
      <c r="C998" s="46"/>
      <c r="D998" s="46"/>
    </row>
    <row r="999" spans="3:4" s="47" customFormat="1">
      <c r="C999" s="46"/>
      <c r="D999" s="46"/>
    </row>
    <row r="1000" spans="3:4" s="47" customFormat="1">
      <c r="C1000" s="46"/>
      <c r="D1000" s="46"/>
    </row>
    <row r="1001" spans="3:4" s="47" customFormat="1">
      <c r="C1001" s="46"/>
      <c r="D1001" s="46"/>
    </row>
    <row r="1002" spans="3:4" s="47" customFormat="1">
      <c r="C1002" s="46"/>
      <c r="D1002" s="46"/>
    </row>
    <row r="1003" spans="3:4" s="47" customFormat="1">
      <c r="C1003" s="46"/>
      <c r="D1003" s="46"/>
    </row>
    <row r="1004" spans="3:4" s="47" customFormat="1">
      <c r="C1004" s="46"/>
      <c r="D1004" s="46"/>
    </row>
    <row r="1005" spans="3:4" s="47" customFormat="1">
      <c r="C1005" s="46"/>
      <c r="D1005" s="46"/>
    </row>
    <row r="1006" spans="3:4" s="47" customFormat="1">
      <c r="C1006" s="46"/>
      <c r="D1006" s="46"/>
    </row>
    <row r="1007" spans="3:4" s="47" customFormat="1">
      <c r="C1007" s="46"/>
      <c r="D1007" s="46"/>
    </row>
    <row r="1008" spans="3:4" s="47" customFormat="1">
      <c r="C1008" s="46"/>
      <c r="D1008" s="46"/>
    </row>
    <row r="1009" spans="3:4" s="47" customFormat="1">
      <c r="C1009" s="46"/>
      <c r="D1009" s="46"/>
    </row>
    <row r="1010" spans="3:4" s="47" customFormat="1">
      <c r="C1010" s="46"/>
      <c r="D1010" s="46"/>
    </row>
    <row r="1011" spans="3:4" s="47" customFormat="1">
      <c r="C1011" s="46"/>
      <c r="D1011" s="46"/>
    </row>
    <row r="1012" spans="3:4" s="47" customFormat="1">
      <c r="C1012" s="46"/>
      <c r="D1012" s="46"/>
    </row>
    <row r="1013" spans="3:4" s="47" customFormat="1">
      <c r="C1013" s="46"/>
      <c r="D1013" s="46"/>
    </row>
    <row r="1014" spans="3:4" s="47" customFormat="1">
      <c r="C1014" s="46"/>
      <c r="D1014" s="46"/>
    </row>
    <row r="1015" spans="3:4" s="47" customFormat="1">
      <c r="C1015" s="46"/>
      <c r="D1015" s="46"/>
    </row>
    <row r="1016" spans="3:4" s="47" customFormat="1">
      <c r="C1016" s="46"/>
      <c r="D1016" s="46"/>
    </row>
    <row r="1017" spans="3:4" s="47" customFormat="1">
      <c r="C1017" s="46"/>
      <c r="D1017" s="46"/>
    </row>
    <row r="1018" spans="3:4" s="47" customFormat="1">
      <c r="C1018" s="46"/>
      <c r="D1018" s="46"/>
    </row>
    <row r="1019" spans="3:4" s="47" customFormat="1">
      <c r="C1019" s="46"/>
      <c r="D1019" s="46"/>
    </row>
    <row r="1020" spans="3:4" s="47" customFormat="1">
      <c r="C1020" s="46"/>
      <c r="D1020" s="46"/>
    </row>
    <row r="1021" spans="3:4" s="47" customFormat="1">
      <c r="C1021" s="46"/>
      <c r="D1021" s="46"/>
    </row>
    <row r="1022" spans="3:4" s="47" customFormat="1">
      <c r="C1022" s="46"/>
      <c r="D1022" s="46"/>
    </row>
    <row r="1023" spans="3:4" s="47" customFormat="1">
      <c r="C1023" s="46"/>
      <c r="D1023" s="46"/>
    </row>
    <row r="1024" spans="3:4" s="47" customFormat="1">
      <c r="C1024" s="46"/>
      <c r="D1024" s="46"/>
    </row>
    <row r="1025" spans="3:4" s="47" customFormat="1">
      <c r="C1025" s="46"/>
      <c r="D1025" s="46"/>
    </row>
    <row r="1026" spans="3:4" s="47" customFormat="1">
      <c r="C1026" s="46"/>
      <c r="D1026" s="46"/>
    </row>
    <row r="1027" spans="3:4" s="47" customFormat="1">
      <c r="C1027" s="46"/>
      <c r="D1027" s="46"/>
    </row>
    <row r="1028" spans="3:4" s="47" customFormat="1">
      <c r="C1028" s="46"/>
      <c r="D1028" s="46"/>
    </row>
    <row r="1029" spans="3:4" s="47" customFormat="1">
      <c r="C1029" s="46"/>
      <c r="D1029" s="46"/>
    </row>
    <row r="1030" spans="3:4" s="47" customFormat="1">
      <c r="C1030" s="46"/>
      <c r="D1030" s="46"/>
    </row>
    <row r="1031" spans="3:4" s="47" customFormat="1">
      <c r="C1031" s="46"/>
      <c r="D1031" s="46"/>
    </row>
    <row r="1032" spans="3:4" s="47" customFormat="1">
      <c r="C1032" s="46"/>
      <c r="D1032" s="46"/>
    </row>
    <row r="1033" spans="3:4" s="47" customFormat="1">
      <c r="C1033" s="46"/>
      <c r="D1033" s="46"/>
    </row>
    <row r="1034" spans="3:4" s="47" customFormat="1">
      <c r="C1034" s="46"/>
      <c r="D1034" s="46"/>
    </row>
    <row r="1035" spans="3:4" s="47" customFormat="1">
      <c r="C1035" s="46"/>
      <c r="D1035" s="46"/>
    </row>
    <row r="1036" spans="3:4" s="47" customFormat="1">
      <c r="C1036" s="46"/>
      <c r="D1036" s="46"/>
    </row>
    <row r="1037" spans="3:4" s="47" customFormat="1">
      <c r="C1037" s="46"/>
      <c r="D1037" s="46"/>
    </row>
    <row r="1038" spans="3:4" s="47" customFormat="1">
      <c r="C1038" s="46"/>
      <c r="D1038" s="46"/>
    </row>
    <row r="1039" spans="3:4" s="47" customFormat="1">
      <c r="C1039" s="46"/>
      <c r="D1039" s="46"/>
    </row>
    <row r="1040" spans="3:4" s="47" customFormat="1">
      <c r="C1040" s="46"/>
      <c r="D1040" s="46"/>
    </row>
    <row r="1041" spans="3:4" s="47" customFormat="1">
      <c r="C1041" s="46"/>
      <c r="D1041" s="46"/>
    </row>
    <row r="1042" spans="3:4" s="47" customFormat="1">
      <c r="C1042" s="46"/>
      <c r="D1042" s="46"/>
    </row>
    <row r="1043" spans="3:4" s="47" customFormat="1">
      <c r="C1043" s="46"/>
      <c r="D1043" s="46"/>
    </row>
    <row r="1044" spans="3:4" s="47" customFormat="1">
      <c r="C1044" s="46"/>
      <c r="D1044" s="46"/>
    </row>
    <row r="1045" spans="3:4" s="47" customFormat="1">
      <c r="C1045" s="46"/>
      <c r="D1045" s="46"/>
    </row>
    <row r="1046" spans="3:4" s="47" customFormat="1">
      <c r="C1046" s="46"/>
      <c r="D1046" s="46"/>
    </row>
    <row r="1047" spans="3:4">
      <c r="C1047" s="24"/>
      <c r="D1047" s="24"/>
    </row>
    <row r="1048" spans="3:4">
      <c r="C1048" s="24"/>
      <c r="D1048" s="24"/>
    </row>
    <row r="1049" spans="3:4">
      <c r="C1049" s="24"/>
      <c r="D1049" s="24"/>
    </row>
    <row r="1050" spans="3:4">
      <c r="C1050" s="24"/>
      <c r="D1050" s="24"/>
    </row>
    <row r="1051" spans="3:4">
      <c r="C1051" s="24"/>
      <c r="D1051" s="24"/>
    </row>
    <row r="1052" spans="3:4">
      <c r="C1052" s="24"/>
      <c r="D1052" s="24"/>
    </row>
    <row r="1053" spans="3:4">
      <c r="C1053" s="24"/>
      <c r="D1053" s="24"/>
    </row>
    <row r="1054" spans="3:4">
      <c r="C1054" s="24"/>
      <c r="D1054" s="24"/>
    </row>
    <row r="1055" spans="3:4">
      <c r="C1055" s="24"/>
      <c r="D1055" s="24"/>
    </row>
    <row r="1056" spans="3:4">
      <c r="C1056" s="24"/>
      <c r="D1056" s="24"/>
    </row>
    <row r="1057" spans="3:4">
      <c r="C1057" s="24"/>
      <c r="D1057" s="24"/>
    </row>
    <row r="1058" spans="3:4">
      <c r="C1058" s="24"/>
      <c r="D1058" s="24"/>
    </row>
    <row r="1059" spans="3:4">
      <c r="C1059" s="24"/>
      <c r="D1059" s="24"/>
    </row>
    <row r="1060" spans="3:4">
      <c r="C1060" s="24"/>
      <c r="D1060" s="24"/>
    </row>
    <row r="1061" spans="3:4">
      <c r="C1061" s="24"/>
      <c r="D1061" s="24"/>
    </row>
    <row r="1062" spans="3:4">
      <c r="C1062" s="24"/>
      <c r="D1062" s="24"/>
    </row>
    <row r="1063" spans="3:4">
      <c r="C1063" s="24"/>
      <c r="D1063" s="24"/>
    </row>
    <row r="1064" spans="3:4">
      <c r="C1064" s="24"/>
      <c r="D1064" s="24"/>
    </row>
    <row r="1065" spans="3:4">
      <c r="C1065" s="24"/>
      <c r="D1065" s="24"/>
    </row>
    <row r="1066" spans="3:4">
      <c r="C1066" s="24"/>
      <c r="D1066" s="24"/>
    </row>
    <row r="1067" spans="3:4">
      <c r="C1067" s="24"/>
      <c r="D1067" s="24"/>
    </row>
    <row r="1068" spans="3:4">
      <c r="C1068" s="24"/>
      <c r="D1068" s="24"/>
    </row>
    <row r="1069" spans="3:4">
      <c r="C1069" s="24"/>
      <c r="D1069" s="24"/>
    </row>
    <row r="1070" spans="3:4">
      <c r="C1070" s="24"/>
      <c r="D1070" s="24"/>
    </row>
    <row r="1071" spans="3:4">
      <c r="C1071" s="24"/>
      <c r="D1071" s="24"/>
    </row>
    <row r="1072" spans="3:4">
      <c r="C1072" s="24"/>
      <c r="D1072" s="24"/>
    </row>
    <row r="1073" spans="3:4">
      <c r="C1073" s="24"/>
      <c r="D1073" s="24"/>
    </row>
    <row r="1074" spans="3:4">
      <c r="C1074" s="24"/>
      <c r="D1074" s="24"/>
    </row>
    <row r="1075" spans="3:4">
      <c r="C1075" s="24"/>
      <c r="D1075" s="24"/>
    </row>
    <row r="1076" spans="3:4">
      <c r="C1076" s="24"/>
      <c r="D1076" s="24"/>
    </row>
    <row r="1077" spans="3:4">
      <c r="C1077" s="24"/>
      <c r="D1077" s="24"/>
    </row>
    <row r="1078" spans="3:4">
      <c r="C1078" s="24"/>
      <c r="D1078" s="24"/>
    </row>
    <row r="1079" spans="3:4">
      <c r="C1079" s="24"/>
      <c r="D1079" s="24"/>
    </row>
    <row r="1080" spans="3:4">
      <c r="C1080" s="24"/>
      <c r="D1080" s="24"/>
    </row>
    <row r="1081" spans="3:4">
      <c r="C1081" s="24"/>
      <c r="D1081" s="24"/>
    </row>
    <row r="1082" spans="3:4">
      <c r="C1082" s="24"/>
      <c r="D1082" s="24"/>
    </row>
    <row r="1083" spans="3:4">
      <c r="C1083" s="24"/>
      <c r="D1083" s="24"/>
    </row>
    <row r="1084" spans="3:4">
      <c r="C1084" s="24"/>
      <c r="D1084" s="24"/>
    </row>
    <row r="1085" spans="3:4">
      <c r="C1085" s="24"/>
      <c r="D1085" s="24"/>
    </row>
    <row r="1086" spans="3:4">
      <c r="C1086" s="24"/>
      <c r="D1086" s="24"/>
    </row>
    <row r="1087" spans="3:4">
      <c r="C1087" s="24"/>
      <c r="D1087" s="24"/>
    </row>
    <row r="1088" spans="3:4">
      <c r="C1088" s="24"/>
      <c r="D1088" s="24"/>
    </row>
    <row r="1089" spans="3:4">
      <c r="C1089" s="24"/>
      <c r="D1089" s="24"/>
    </row>
    <row r="1090" spans="3:4">
      <c r="C1090" s="24"/>
      <c r="D1090" s="24"/>
    </row>
    <row r="1091" spans="3:4">
      <c r="C1091" s="24"/>
      <c r="D1091" s="24"/>
    </row>
    <row r="1092" spans="3:4">
      <c r="C1092" s="24"/>
      <c r="D1092" s="24"/>
    </row>
    <row r="1093" spans="3:4">
      <c r="C1093" s="24"/>
      <c r="D1093" s="24"/>
    </row>
    <row r="1094" spans="3:4">
      <c r="C1094" s="24"/>
      <c r="D1094" s="24"/>
    </row>
    <row r="1095" spans="3:4">
      <c r="C1095" s="24"/>
      <c r="D1095" s="24"/>
    </row>
    <row r="1096" spans="3:4">
      <c r="C1096" s="24"/>
      <c r="D1096" s="24"/>
    </row>
    <row r="1097" spans="3:4">
      <c r="C1097" s="24"/>
      <c r="D1097" s="24"/>
    </row>
    <row r="1098" spans="3:4">
      <c r="C1098" s="24"/>
      <c r="D1098" s="24"/>
    </row>
    <row r="1099" spans="3:4">
      <c r="C1099" s="24"/>
      <c r="D1099" s="24"/>
    </row>
    <row r="1100" spans="3:4">
      <c r="C1100" s="24"/>
      <c r="D1100" s="24"/>
    </row>
    <row r="1101" spans="3:4">
      <c r="C1101" s="24"/>
      <c r="D1101" s="24"/>
    </row>
    <row r="1102" spans="3:4">
      <c r="C1102" s="24"/>
      <c r="D1102" s="24"/>
    </row>
    <row r="1103" spans="3:4">
      <c r="C1103" s="24"/>
      <c r="D1103" s="24"/>
    </row>
    <row r="1104" spans="3:4">
      <c r="C1104" s="24"/>
      <c r="D1104" s="24"/>
    </row>
    <row r="1105" spans="3:4">
      <c r="C1105" s="24"/>
      <c r="D1105" s="24"/>
    </row>
    <row r="1106" spans="3:4">
      <c r="C1106" s="24"/>
      <c r="D1106" s="24"/>
    </row>
    <row r="1107" spans="3:4">
      <c r="C1107" s="24"/>
      <c r="D1107" s="24"/>
    </row>
    <row r="1108" spans="3:4">
      <c r="C1108" s="24"/>
      <c r="D1108" s="24"/>
    </row>
    <row r="1109" spans="3:4">
      <c r="C1109" s="24"/>
      <c r="D1109" s="24"/>
    </row>
    <row r="1110" spans="3:4">
      <c r="C1110" s="24"/>
      <c r="D1110" s="24"/>
    </row>
    <row r="1111" spans="3:4">
      <c r="C1111" s="24"/>
      <c r="D1111" s="24"/>
    </row>
    <row r="1112" spans="3:4">
      <c r="C1112" s="24"/>
      <c r="D1112" s="24"/>
    </row>
    <row r="1113" spans="3:4">
      <c r="C1113" s="24"/>
      <c r="D1113" s="24"/>
    </row>
    <row r="1114" spans="3:4">
      <c r="C1114" s="24"/>
      <c r="D1114" s="24"/>
    </row>
    <row r="1115" spans="3:4">
      <c r="C1115" s="24"/>
      <c r="D1115" s="24"/>
    </row>
    <row r="1116" spans="3:4">
      <c r="C1116" s="24"/>
      <c r="D1116" s="24"/>
    </row>
    <row r="1117" spans="3:4">
      <c r="C1117" s="24"/>
      <c r="D1117" s="24"/>
    </row>
    <row r="1118" spans="3:4">
      <c r="C1118" s="24"/>
      <c r="D1118" s="24"/>
    </row>
    <row r="1119" spans="3:4">
      <c r="C1119" s="24"/>
      <c r="D1119" s="24"/>
    </row>
    <row r="1120" spans="3:4">
      <c r="C1120" s="24"/>
      <c r="D1120" s="24"/>
    </row>
    <row r="1121" spans="3:4">
      <c r="C1121" s="24"/>
      <c r="D1121" s="24"/>
    </row>
    <row r="1122" spans="3:4">
      <c r="C1122" s="24"/>
      <c r="D1122" s="24"/>
    </row>
    <row r="1123" spans="3:4">
      <c r="C1123" s="24"/>
      <c r="D1123" s="24"/>
    </row>
    <row r="1124" spans="3:4">
      <c r="C1124" s="24"/>
      <c r="D1124" s="24"/>
    </row>
    <row r="1125" spans="3:4">
      <c r="C1125" s="24"/>
      <c r="D1125" s="24"/>
    </row>
    <row r="1126" spans="3:4">
      <c r="C1126" s="24"/>
      <c r="D1126" s="24"/>
    </row>
    <row r="1127" spans="3:4">
      <c r="C1127" s="24"/>
      <c r="D1127" s="24"/>
    </row>
    <row r="1128" spans="3:4">
      <c r="C1128" s="24"/>
      <c r="D1128" s="24"/>
    </row>
    <row r="1129" spans="3:4">
      <c r="C1129" s="24"/>
      <c r="D1129" s="24"/>
    </row>
    <row r="1130" spans="3:4">
      <c r="C1130" s="24"/>
      <c r="D1130" s="24"/>
    </row>
    <row r="1131" spans="3:4">
      <c r="C1131" s="24"/>
      <c r="D1131" s="24"/>
    </row>
    <row r="1132" spans="3:4">
      <c r="C1132" s="24"/>
      <c r="D1132" s="24"/>
    </row>
    <row r="1133" spans="3:4">
      <c r="C1133" s="24"/>
      <c r="D1133" s="24"/>
    </row>
    <row r="1134" spans="3:4">
      <c r="C1134" s="24"/>
      <c r="D1134" s="24"/>
    </row>
    <row r="1135" spans="3:4">
      <c r="C1135" s="24"/>
      <c r="D1135" s="24"/>
    </row>
    <row r="1136" spans="3:4">
      <c r="C1136" s="24"/>
      <c r="D1136" s="24"/>
    </row>
    <row r="1137" spans="3:4">
      <c r="C1137" s="24"/>
      <c r="D1137" s="24"/>
    </row>
    <row r="1138" spans="3:4">
      <c r="C1138" s="24"/>
      <c r="D1138" s="24"/>
    </row>
    <row r="1139" spans="3:4">
      <c r="C1139" s="24"/>
      <c r="D1139" s="24"/>
    </row>
    <row r="1140" spans="3:4">
      <c r="C1140" s="24"/>
      <c r="D1140" s="24"/>
    </row>
    <row r="1141" spans="3:4">
      <c r="C1141" s="24"/>
      <c r="D1141" s="24"/>
    </row>
    <row r="1142" spans="3:4">
      <c r="C1142" s="24"/>
      <c r="D1142" s="24"/>
    </row>
    <row r="1143" spans="3:4">
      <c r="C1143" s="24"/>
      <c r="D1143" s="24"/>
    </row>
    <row r="1144" spans="3:4">
      <c r="C1144" s="24"/>
      <c r="D1144" s="24"/>
    </row>
    <row r="1145" spans="3:4">
      <c r="C1145" s="24"/>
      <c r="D1145" s="24"/>
    </row>
    <row r="1146" spans="3:4">
      <c r="C1146" s="24"/>
      <c r="D1146" s="24"/>
    </row>
    <row r="1147" spans="3:4">
      <c r="C1147" s="24"/>
      <c r="D1147" s="24"/>
    </row>
    <row r="1148" spans="3:4">
      <c r="C1148" s="24"/>
      <c r="D1148" s="24"/>
    </row>
    <row r="1149" spans="3:4">
      <c r="C1149" s="24"/>
      <c r="D1149" s="24"/>
    </row>
    <row r="1150" spans="3:4">
      <c r="C1150" s="24"/>
      <c r="D1150" s="24"/>
    </row>
    <row r="1151" spans="3:4">
      <c r="C1151" s="24"/>
      <c r="D1151" s="24"/>
    </row>
    <row r="1152" spans="3:4">
      <c r="C1152" s="24"/>
      <c r="D1152" s="24"/>
    </row>
    <row r="1153" spans="3:4">
      <c r="C1153" s="24"/>
      <c r="D1153" s="24"/>
    </row>
    <row r="1154" spans="3:4">
      <c r="C1154" s="24"/>
      <c r="D1154" s="24"/>
    </row>
    <row r="1155" spans="3:4">
      <c r="C1155" s="24"/>
      <c r="D1155" s="24"/>
    </row>
    <row r="1156" spans="3:4">
      <c r="C1156" s="24"/>
      <c r="D1156" s="24"/>
    </row>
    <row r="1157" spans="3:4">
      <c r="C1157" s="24"/>
      <c r="D1157" s="24"/>
    </row>
    <row r="1158" spans="3:4">
      <c r="C1158" s="24"/>
      <c r="D1158" s="24"/>
    </row>
    <row r="1159" spans="3:4">
      <c r="C1159" s="24"/>
      <c r="D1159" s="24"/>
    </row>
    <row r="1160" spans="3:4">
      <c r="C1160" s="24"/>
      <c r="D1160" s="24"/>
    </row>
    <row r="1161" spans="3:4">
      <c r="C1161" s="24"/>
      <c r="D1161" s="24"/>
    </row>
    <row r="1162" spans="3:4">
      <c r="C1162" s="24"/>
      <c r="D1162" s="24"/>
    </row>
    <row r="1163" spans="3:4">
      <c r="C1163" s="24"/>
      <c r="D1163" s="24"/>
    </row>
    <row r="1164" spans="3:4">
      <c r="C1164" s="24"/>
      <c r="D1164" s="24"/>
    </row>
    <row r="1165" spans="3:4">
      <c r="C1165" s="24"/>
      <c r="D1165" s="24"/>
    </row>
    <row r="1166" spans="3:4">
      <c r="C1166" s="24"/>
      <c r="D1166" s="24"/>
    </row>
    <row r="1167" spans="3:4">
      <c r="C1167" s="24"/>
      <c r="D1167" s="24"/>
    </row>
    <row r="1168" spans="3:4">
      <c r="C1168" s="24"/>
      <c r="D1168" s="24"/>
    </row>
    <row r="1169" spans="3:4">
      <c r="C1169" s="24"/>
      <c r="D1169" s="24"/>
    </row>
    <row r="1170" spans="3:4">
      <c r="C1170" s="24"/>
      <c r="D1170" s="24"/>
    </row>
    <row r="1171" spans="3:4">
      <c r="C1171" s="24"/>
      <c r="D1171" s="24"/>
    </row>
    <row r="1172" spans="3:4">
      <c r="C1172" s="24"/>
      <c r="D1172" s="24"/>
    </row>
    <row r="1173" spans="3:4">
      <c r="C1173" s="24"/>
      <c r="D1173" s="24"/>
    </row>
    <row r="1174" spans="3:4">
      <c r="C1174" s="24"/>
      <c r="D1174" s="24"/>
    </row>
    <row r="1175" spans="3:4">
      <c r="C1175" s="24"/>
      <c r="D1175" s="24"/>
    </row>
    <row r="1176" spans="3:4">
      <c r="C1176" s="24"/>
      <c r="D1176" s="24"/>
    </row>
    <row r="1177" spans="3:4">
      <c r="C1177" s="24"/>
      <c r="D1177" s="24"/>
    </row>
    <row r="1178" spans="3:4">
      <c r="C1178" s="24"/>
      <c r="D1178" s="24"/>
    </row>
    <row r="1179" spans="3:4">
      <c r="C1179" s="24"/>
      <c r="D1179" s="24"/>
    </row>
    <row r="1180" spans="3:4">
      <c r="C1180" s="24"/>
      <c r="D1180" s="24"/>
    </row>
    <row r="1181" spans="3:4">
      <c r="C1181" s="24"/>
      <c r="D1181" s="24"/>
    </row>
    <row r="1182" spans="3:4">
      <c r="C1182" s="24"/>
      <c r="D1182" s="24"/>
    </row>
    <row r="1183" spans="3:4">
      <c r="C1183" s="24"/>
      <c r="D1183" s="24"/>
    </row>
    <row r="1184" spans="3:4">
      <c r="C1184" s="24"/>
      <c r="D1184" s="24"/>
    </row>
    <row r="1185" spans="3:4">
      <c r="C1185" s="24"/>
      <c r="D1185" s="24"/>
    </row>
    <row r="1186" spans="3:4">
      <c r="C1186" s="24"/>
      <c r="D1186" s="24"/>
    </row>
    <row r="1187" spans="3:4">
      <c r="C1187" s="24"/>
      <c r="D1187" s="24"/>
    </row>
    <row r="1188" spans="3:4">
      <c r="C1188" s="24"/>
      <c r="D1188" s="24"/>
    </row>
    <row r="1189" spans="3:4">
      <c r="C1189" s="24"/>
      <c r="D1189" s="24"/>
    </row>
    <row r="1190" spans="3:4">
      <c r="C1190" s="24"/>
      <c r="D1190" s="24"/>
    </row>
    <row r="1191" spans="3:4">
      <c r="C1191" s="24"/>
      <c r="D1191" s="24"/>
    </row>
    <row r="1192" spans="3:4">
      <c r="C1192" s="24"/>
      <c r="D1192" s="24"/>
    </row>
    <row r="1193" spans="3:4">
      <c r="C1193" s="24"/>
      <c r="D1193" s="24"/>
    </row>
    <row r="1194" spans="3:4">
      <c r="C1194" s="24"/>
      <c r="D1194" s="24"/>
    </row>
    <row r="1195" spans="3:4">
      <c r="C1195" s="24"/>
      <c r="D1195" s="24"/>
    </row>
    <row r="1196" spans="3:4">
      <c r="C1196" s="24"/>
      <c r="D1196" s="24"/>
    </row>
    <row r="1197" spans="3:4">
      <c r="C1197" s="24"/>
      <c r="D1197" s="24"/>
    </row>
    <row r="1198" spans="3:4">
      <c r="C1198" s="24"/>
      <c r="D1198" s="24"/>
    </row>
    <row r="1199" spans="3:4">
      <c r="C1199" s="24"/>
      <c r="D1199" s="24"/>
    </row>
    <row r="1200" spans="3:4">
      <c r="C1200" s="24"/>
      <c r="D1200" s="24"/>
    </row>
    <row r="1201" spans="3:4">
      <c r="C1201" s="24"/>
      <c r="D1201" s="24"/>
    </row>
    <row r="1202" spans="3:4">
      <c r="C1202" s="24"/>
      <c r="D1202" s="24"/>
    </row>
    <row r="1203" spans="3:4">
      <c r="C1203" s="24"/>
      <c r="D1203" s="24"/>
    </row>
    <row r="1204" spans="3:4">
      <c r="C1204" s="24"/>
      <c r="D1204" s="24"/>
    </row>
    <row r="1205" spans="3:4">
      <c r="C1205" s="24"/>
      <c r="D1205" s="24"/>
    </row>
    <row r="1206" spans="3:4">
      <c r="C1206" s="24"/>
      <c r="D1206" s="24"/>
    </row>
    <row r="1207" spans="3:4">
      <c r="C1207" s="24"/>
      <c r="D1207" s="24"/>
    </row>
    <row r="1208" spans="3:4">
      <c r="C1208" s="24"/>
      <c r="D1208" s="24"/>
    </row>
    <row r="1209" spans="3:4">
      <c r="C1209" s="24"/>
      <c r="D1209" s="24"/>
    </row>
    <row r="1210" spans="3:4">
      <c r="C1210" s="24"/>
      <c r="D1210" s="24"/>
    </row>
    <row r="1211" spans="3:4">
      <c r="C1211" s="24"/>
      <c r="D1211" s="24"/>
    </row>
    <row r="1212" spans="3:4">
      <c r="C1212" s="24"/>
      <c r="D1212" s="24"/>
    </row>
    <row r="1213" spans="3:4">
      <c r="C1213" s="24"/>
      <c r="D1213" s="24"/>
    </row>
    <row r="1214" spans="3:4">
      <c r="C1214" s="24"/>
      <c r="D1214" s="24"/>
    </row>
    <row r="1215" spans="3:4">
      <c r="C1215" s="24"/>
      <c r="D1215" s="24"/>
    </row>
    <row r="1216" spans="3:4">
      <c r="C1216" s="24"/>
      <c r="D1216" s="24"/>
    </row>
    <row r="1217" spans="3:4">
      <c r="C1217" s="24"/>
      <c r="D1217" s="24"/>
    </row>
    <row r="1218" spans="3:4">
      <c r="C1218" s="24"/>
      <c r="D1218" s="24"/>
    </row>
    <row r="1219" spans="3:4">
      <c r="C1219" s="24"/>
      <c r="D1219" s="24"/>
    </row>
    <row r="1220" spans="3:4">
      <c r="C1220" s="24"/>
      <c r="D1220" s="24"/>
    </row>
    <row r="1221" spans="3:4">
      <c r="C1221" s="24"/>
      <c r="D1221" s="24"/>
    </row>
    <row r="1222" spans="3:4">
      <c r="C1222" s="24"/>
      <c r="D1222" s="24"/>
    </row>
    <row r="1223" spans="3:4">
      <c r="C1223" s="24"/>
      <c r="D1223" s="24"/>
    </row>
    <row r="1224" spans="3:4">
      <c r="C1224" s="24"/>
      <c r="D1224" s="24"/>
    </row>
    <row r="1225" spans="3:4">
      <c r="C1225" s="24"/>
      <c r="D1225" s="24"/>
    </row>
    <row r="1226" spans="3:4">
      <c r="C1226" s="24"/>
      <c r="D1226" s="24"/>
    </row>
    <row r="1227" spans="3:4">
      <c r="C1227" s="24"/>
      <c r="D1227" s="24"/>
    </row>
    <row r="1228" spans="3:4">
      <c r="C1228" s="24"/>
      <c r="D1228" s="24"/>
    </row>
    <row r="1229" spans="3:4">
      <c r="C1229" s="24"/>
      <c r="D1229" s="24"/>
    </row>
    <row r="1230" spans="3:4">
      <c r="C1230" s="24"/>
      <c r="D1230" s="24"/>
    </row>
    <row r="1231" spans="3:4">
      <c r="C1231" s="24"/>
      <c r="D1231" s="24"/>
    </row>
    <row r="1232" spans="3:4">
      <c r="C1232" s="24"/>
      <c r="D1232" s="24"/>
    </row>
    <row r="1233" spans="3:4">
      <c r="C1233" s="24"/>
      <c r="D1233" s="24"/>
    </row>
    <row r="1234" spans="3:4">
      <c r="C1234" s="24"/>
      <c r="D1234" s="24"/>
    </row>
    <row r="1235" spans="3:4">
      <c r="C1235" s="24"/>
      <c r="D1235" s="24"/>
    </row>
    <row r="1236" spans="3:4">
      <c r="C1236" s="24"/>
      <c r="D1236" s="24"/>
    </row>
    <row r="1237" spans="3:4">
      <c r="C1237" s="24"/>
      <c r="D1237" s="24"/>
    </row>
    <row r="1238" spans="3:4">
      <c r="C1238" s="24"/>
      <c r="D1238" s="24"/>
    </row>
    <row r="1239" spans="3:4">
      <c r="C1239" s="24"/>
      <c r="D1239" s="24"/>
    </row>
    <row r="1240" spans="3:4">
      <c r="C1240" s="24"/>
      <c r="D1240" s="24"/>
    </row>
    <row r="1241" spans="3:4">
      <c r="C1241" s="24"/>
      <c r="D1241" s="24"/>
    </row>
    <row r="1242" spans="3:4">
      <c r="C1242" s="24"/>
      <c r="D1242" s="24"/>
    </row>
    <row r="1243" spans="3:4">
      <c r="C1243" s="24"/>
      <c r="D1243" s="24"/>
    </row>
    <row r="1244" spans="3:4">
      <c r="C1244" s="24"/>
      <c r="D1244" s="24"/>
    </row>
    <row r="1245" spans="3:4">
      <c r="C1245" s="24"/>
      <c r="D1245" s="24"/>
    </row>
    <row r="1246" spans="3:4">
      <c r="C1246" s="24"/>
      <c r="D1246" s="24"/>
    </row>
    <row r="1247" spans="3:4">
      <c r="C1247" s="24"/>
      <c r="D1247" s="24"/>
    </row>
    <row r="1248" spans="3:4">
      <c r="C1248" s="24"/>
      <c r="D1248" s="24"/>
    </row>
    <row r="1249" spans="3:4">
      <c r="C1249" s="24"/>
      <c r="D1249" s="24"/>
    </row>
    <row r="1250" spans="3:4">
      <c r="C1250" s="24"/>
      <c r="D1250" s="24"/>
    </row>
    <row r="1251" spans="3:4">
      <c r="C1251" s="24"/>
      <c r="D1251" s="24"/>
    </row>
    <row r="1252" spans="3:4">
      <c r="C1252" s="24"/>
      <c r="D1252" s="24"/>
    </row>
    <row r="1253" spans="3:4">
      <c r="C1253" s="24"/>
      <c r="D1253" s="24"/>
    </row>
    <row r="1254" spans="3:4">
      <c r="C1254" s="24"/>
      <c r="D1254" s="24"/>
    </row>
    <row r="1255" spans="3:4">
      <c r="C1255" s="24"/>
      <c r="D1255" s="24"/>
    </row>
    <row r="1256" spans="3:4">
      <c r="C1256" s="24"/>
      <c r="D1256" s="24"/>
    </row>
    <row r="1257" spans="3:4">
      <c r="C1257" s="24"/>
      <c r="D1257" s="24"/>
    </row>
    <row r="1258" spans="3:4">
      <c r="C1258" s="24"/>
      <c r="D1258" s="24"/>
    </row>
    <row r="1259" spans="3:4">
      <c r="C1259" s="24"/>
      <c r="D1259" s="24"/>
    </row>
    <row r="1260" spans="3:4">
      <c r="C1260" s="24"/>
      <c r="D1260" s="24"/>
    </row>
    <row r="1261" spans="3:4">
      <c r="C1261" s="24"/>
      <c r="D1261" s="24"/>
    </row>
    <row r="1262" spans="3:4">
      <c r="C1262" s="24"/>
      <c r="D1262" s="24"/>
    </row>
    <row r="1263" spans="3:4">
      <c r="C1263" s="24"/>
      <c r="D1263" s="24"/>
    </row>
    <row r="1264" spans="3:4">
      <c r="C1264" s="24"/>
      <c r="D1264" s="24"/>
    </row>
    <row r="1265" spans="3:4">
      <c r="C1265" s="24"/>
      <c r="D1265" s="24"/>
    </row>
    <row r="1266" spans="3:4">
      <c r="C1266" s="24"/>
      <c r="D1266" s="24"/>
    </row>
    <row r="1267" spans="3:4">
      <c r="C1267" s="24"/>
      <c r="D1267" s="24"/>
    </row>
    <row r="1268" spans="3:4">
      <c r="C1268" s="24"/>
      <c r="D1268" s="24"/>
    </row>
    <row r="1269" spans="3:4">
      <c r="C1269" s="24"/>
      <c r="D1269" s="24"/>
    </row>
    <row r="1270" spans="3:4">
      <c r="C1270" s="24"/>
      <c r="D1270" s="24"/>
    </row>
    <row r="1271" spans="3:4">
      <c r="C1271" s="24"/>
      <c r="D1271" s="24"/>
    </row>
    <row r="1272" spans="3:4">
      <c r="C1272" s="24"/>
      <c r="D1272" s="24"/>
    </row>
    <row r="1273" spans="3:4">
      <c r="C1273" s="24"/>
      <c r="D1273" s="24"/>
    </row>
    <row r="1274" spans="3:4">
      <c r="C1274" s="24"/>
      <c r="D1274" s="24"/>
    </row>
    <row r="1275" spans="3:4">
      <c r="C1275" s="24"/>
      <c r="D1275" s="24"/>
    </row>
    <row r="1276" spans="3:4">
      <c r="C1276" s="24"/>
      <c r="D1276" s="24"/>
    </row>
    <row r="1277" spans="3:4">
      <c r="C1277" s="24"/>
      <c r="D1277" s="24"/>
    </row>
    <row r="1278" spans="3:4">
      <c r="C1278" s="24"/>
      <c r="D1278" s="24"/>
    </row>
    <row r="1279" spans="3:4">
      <c r="C1279" s="24"/>
      <c r="D1279" s="24"/>
    </row>
    <row r="1280" spans="3:4">
      <c r="C1280" s="24"/>
      <c r="D1280" s="24"/>
    </row>
    <row r="1281" spans="3:4">
      <c r="C1281" s="24"/>
      <c r="D1281" s="24"/>
    </row>
    <row r="1282" spans="3:4">
      <c r="C1282" s="24"/>
      <c r="D1282" s="24"/>
    </row>
    <row r="1283" spans="3:4">
      <c r="C1283" s="24"/>
      <c r="D1283" s="24"/>
    </row>
    <row r="1284" spans="3:4">
      <c r="C1284" s="24"/>
      <c r="D1284" s="24"/>
    </row>
    <row r="1285" spans="3:4">
      <c r="C1285" s="24"/>
      <c r="D1285" s="24"/>
    </row>
    <row r="1286" spans="3:4">
      <c r="C1286" s="24"/>
      <c r="D1286" s="24"/>
    </row>
    <row r="1287" spans="3:4">
      <c r="C1287" s="24"/>
      <c r="D1287" s="24"/>
    </row>
    <row r="1288" spans="3:4">
      <c r="C1288" s="24"/>
      <c r="D1288" s="24"/>
    </row>
    <row r="1289" spans="3:4">
      <c r="C1289" s="24"/>
      <c r="D1289" s="24"/>
    </row>
    <row r="1290" spans="3:4">
      <c r="C1290" s="24"/>
      <c r="D1290" s="24"/>
    </row>
    <row r="1291" spans="3:4">
      <c r="C1291" s="24"/>
      <c r="D1291" s="24"/>
    </row>
    <row r="1292" spans="3:4">
      <c r="C1292" s="24"/>
      <c r="D1292" s="24"/>
    </row>
    <row r="1293" spans="3:4">
      <c r="C1293" s="24"/>
      <c r="D1293" s="24"/>
    </row>
    <row r="1294" spans="3:4">
      <c r="C1294" s="24"/>
      <c r="D1294" s="24"/>
    </row>
    <row r="1295" spans="3:4">
      <c r="C1295" s="24"/>
      <c r="D1295" s="24"/>
    </row>
    <row r="1296" spans="3:4">
      <c r="C1296" s="24"/>
      <c r="D1296" s="24"/>
    </row>
    <row r="1297" spans="3:4">
      <c r="C1297" s="24"/>
      <c r="D1297" s="24"/>
    </row>
    <row r="1298" spans="3:4">
      <c r="C1298" s="24"/>
      <c r="D1298" s="24"/>
    </row>
    <row r="1299" spans="3:4">
      <c r="C1299" s="24"/>
      <c r="D1299" s="24"/>
    </row>
    <row r="1300" spans="3:4">
      <c r="C1300" s="24"/>
      <c r="D1300" s="24"/>
    </row>
    <row r="1301" spans="3:4">
      <c r="C1301" s="24"/>
      <c r="D1301" s="24"/>
    </row>
    <row r="1302" spans="3:4">
      <c r="C1302" s="24"/>
      <c r="D1302" s="24"/>
    </row>
    <row r="1303" spans="3:4">
      <c r="C1303" s="24"/>
      <c r="D1303" s="24"/>
    </row>
    <row r="1304" spans="3:4">
      <c r="C1304" s="24"/>
      <c r="D1304" s="24"/>
    </row>
    <row r="1305" spans="3:4">
      <c r="C1305" s="24"/>
      <c r="D1305" s="24"/>
    </row>
    <row r="1306" spans="3:4">
      <c r="C1306" s="24"/>
      <c r="D1306" s="24"/>
    </row>
    <row r="1307" spans="3:4">
      <c r="C1307" s="24"/>
      <c r="D1307" s="24"/>
    </row>
    <row r="1308" spans="3:4">
      <c r="C1308" s="24"/>
      <c r="D1308" s="24"/>
    </row>
    <row r="1309" spans="3:4">
      <c r="C1309" s="24"/>
      <c r="D1309" s="24"/>
    </row>
    <row r="1310" spans="3:4">
      <c r="C1310" s="24"/>
      <c r="D1310" s="24"/>
    </row>
    <row r="1311" spans="3:4">
      <c r="C1311" s="24"/>
      <c r="D1311" s="24"/>
    </row>
    <row r="1312" spans="3:4">
      <c r="C1312" s="24"/>
      <c r="D1312" s="24"/>
    </row>
    <row r="1313" spans="3:4">
      <c r="C1313" s="24"/>
      <c r="D1313" s="24"/>
    </row>
    <row r="1314" spans="3:4">
      <c r="C1314" s="24"/>
      <c r="D1314" s="24"/>
    </row>
    <row r="1315" spans="3:4">
      <c r="C1315" s="24"/>
      <c r="D1315" s="24"/>
    </row>
    <row r="1316" spans="3:4">
      <c r="C1316" s="24"/>
      <c r="D1316" s="24"/>
    </row>
    <row r="1317" spans="3:4">
      <c r="C1317" s="24"/>
      <c r="D1317" s="24"/>
    </row>
    <row r="1318" spans="3:4">
      <c r="C1318" s="24"/>
      <c r="D1318" s="24"/>
    </row>
    <row r="1319" spans="3:4">
      <c r="C1319" s="24"/>
      <c r="D1319" s="24"/>
    </row>
    <row r="1320" spans="3:4">
      <c r="C1320" s="24"/>
      <c r="D1320" s="24"/>
    </row>
    <row r="1321" spans="3:4">
      <c r="C1321" s="24"/>
      <c r="D1321" s="24"/>
    </row>
    <row r="1322" spans="3:4">
      <c r="C1322" s="24"/>
      <c r="D1322" s="24"/>
    </row>
    <row r="1323" spans="3:4">
      <c r="C1323" s="24"/>
      <c r="D1323" s="24"/>
    </row>
    <row r="1324" spans="3:4">
      <c r="C1324" s="24"/>
      <c r="D1324" s="24"/>
    </row>
    <row r="1325" spans="3:4">
      <c r="C1325" s="24"/>
      <c r="D1325" s="24"/>
    </row>
    <row r="1326" spans="3:4">
      <c r="C1326" s="24"/>
      <c r="D1326" s="24"/>
    </row>
    <row r="1327" spans="3:4">
      <c r="C1327" s="24"/>
      <c r="D1327" s="24"/>
    </row>
    <row r="1328" spans="3:4">
      <c r="C1328" s="24"/>
      <c r="D1328" s="24"/>
    </row>
    <row r="1329" spans="3:4">
      <c r="C1329" s="24"/>
      <c r="D1329" s="24"/>
    </row>
    <row r="1330" spans="3:4">
      <c r="C1330" s="24"/>
      <c r="D1330" s="24"/>
    </row>
    <row r="1331" spans="3:4">
      <c r="C1331" s="24"/>
      <c r="D1331" s="24"/>
    </row>
    <row r="1332" spans="3:4">
      <c r="C1332" s="24"/>
      <c r="D1332" s="24"/>
    </row>
    <row r="1333" spans="3:4">
      <c r="C1333" s="24"/>
      <c r="D1333" s="24"/>
    </row>
    <row r="1334" spans="3:4">
      <c r="C1334" s="24"/>
      <c r="D1334" s="24"/>
    </row>
    <row r="1335" spans="3:4">
      <c r="C1335" s="24"/>
      <c r="D1335" s="24"/>
    </row>
    <row r="1336" spans="3:4">
      <c r="C1336" s="24"/>
      <c r="D1336" s="24"/>
    </row>
    <row r="1337" spans="3:4">
      <c r="C1337" s="24"/>
      <c r="D1337" s="24"/>
    </row>
    <row r="1338" spans="3:4">
      <c r="C1338" s="24"/>
      <c r="D1338" s="24"/>
    </row>
    <row r="1339" spans="3:4">
      <c r="C1339" s="24"/>
      <c r="D1339" s="24"/>
    </row>
    <row r="1340" spans="3:4">
      <c r="C1340" s="24"/>
      <c r="D1340" s="24"/>
    </row>
    <row r="1341" spans="3:4">
      <c r="C1341" s="24"/>
      <c r="D1341" s="24"/>
    </row>
    <row r="1342" spans="3:4">
      <c r="C1342" s="24"/>
      <c r="D1342" s="24"/>
    </row>
    <row r="1343" spans="3:4">
      <c r="C1343" s="24"/>
      <c r="D1343" s="24"/>
    </row>
    <row r="1344" spans="3:4">
      <c r="C1344" s="24"/>
      <c r="D1344" s="24"/>
    </row>
    <row r="1345" spans="3:4">
      <c r="C1345" s="24"/>
      <c r="D1345" s="24"/>
    </row>
    <row r="1346" spans="3:4">
      <c r="C1346" s="24"/>
      <c r="D1346" s="24"/>
    </row>
    <row r="1347" spans="3:4">
      <c r="C1347" s="24"/>
      <c r="D1347" s="24"/>
    </row>
    <row r="1348" spans="3:4">
      <c r="C1348" s="24"/>
      <c r="D1348" s="24"/>
    </row>
    <row r="1349" spans="3:4">
      <c r="C1349" s="24"/>
      <c r="D1349" s="24"/>
    </row>
    <row r="1350" spans="3:4">
      <c r="C1350" s="24"/>
      <c r="D1350" s="24"/>
    </row>
    <row r="1351" spans="3:4">
      <c r="C1351" s="24"/>
      <c r="D1351" s="24"/>
    </row>
    <row r="1352" spans="3:4">
      <c r="C1352" s="24"/>
      <c r="D1352" s="24"/>
    </row>
    <row r="1353" spans="3:4">
      <c r="C1353" s="24"/>
      <c r="D1353" s="24"/>
    </row>
    <row r="1354" spans="3:4">
      <c r="C1354" s="24"/>
      <c r="D1354" s="24"/>
    </row>
    <row r="1355" spans="3:4">
      <c r="C1355" s="24"/>
      <c r="D1355" s="24"/>
    </row>
    <row r="1356" spans="3:4">
      <c r="C1356" s="24"/>
      <c r="D1356" s="24"/>
    </row>
    <row r="1357" spans="3:4">
      <c r="C1357" s="24"/>
      <c r="D1357" s="24"/>
    </row>
    <row r="1358" spans="3:4">
      <c r="C1358" s="24"/>
      <c r="D1358" s="24"/>
    </row>
    <row r="1359" spans="3:4">
      <c r="C1359" s="24"/>
      <c r="D1359" s="24"/>
    </row>
    <row r="1360" spans="3:4">
      <c r="C1360" s="24"/>
      <c r="D1360" s="24"/>
    </row>
    <row r="1361" spans="3:4">
      <c r="C1361" s="24"/>
      <c r="D1361" s="24"/>
    </row>
    <row r="1362" spans="3:4">
      <c r="C1362" s="24"/>
      <c r="D1362" s="24"/>
    </row>
    <row r="1363" spans="3:4">
      <c r="C1363" s="24"/>
      <c r="D1363" s="24"/>
    </row>
    <row r="1364" spans="3:4">
      <c r="C1364" s="24"/>
      <c r="D1364" s="24"/>
    </row>
    <row r="1365" spans="3:4">
      <c r="C1365" s="24"/>
      <c r="D1365" s="24"/>
    </row>
    <row r="1366" spans="3:4">
      <c r="C1366" s="24"/>
      <c r="D1366" s="24"/>
    </row>
    <row r="1367" spans="3:4">
      <c r="C1367" s="24"/>
      <c r="D1367" s="24"/>
    </row>
    <row r="1368" spans="3:4">
      <c r="C1368" s="24"/>
      <c r="D1368" s="24"/>
    </row>
    <row r="1369" spans="3:4">
      <c r="C1369" s="24"/>
      <c r="D1369" s="24"/>
    </row>
    <row r="1370" spans="3:4">
      <c r="C1370" s="24"/>
      <c r="D1370" s="24"/>
    </row>
    <row r="1371" spans="3:4">
      <c r="C1371" s="24"/>
      <c r="D1371" s="24"/>
    </row>
    <row r="1372" spans="3:4">
      <c r="C1372" s="24"/>
      <c r="D1372" s="24"/>
    </row>
    <row r="1373" spans="3:4">
      <c r="C1373" s="24"/>
      <c r="D1373" s="24"/>
    </row>
    <row r="1374" spans="3:4">
      <c r="C1374" s="24"/>
      <c r="D1374" s="24"/>
    </row>
    <row r="1375" spans="3:4">
      <c r="C1375" s="24"/>
      <c r="D1375" s="24"/>
    </row>
    <row r="1376" spans="3:4">
      <c r="C1376" s="24"/>
      <c r="D1376" s="24"/>
    </row>
    <row r="1377" spans="3:4">
      <c r="C1377" s="24"/>
      <c r="D1377" s="24"/>
    </row>
    <row r="1378" spans="3:4">
      <c r="C1378" s="24"/>
      <c r="D1378" s="24"/>
    </row>
    <row r="1379" spans="3:4">
      <c r="C1379" s="24"/>
      <c r="D1379" s="24"/>
    </row>
    <row r="1380" spans="3:4">
      <c r="C1380" s="24"/>
      <c r="D1380" s="24"/>
    </row>
    <row r="1381" spans="3:4">
      <c r="C1381" s="24"/>
      <c r="D1381" s="24"/>
    </row>
    <row r="1382" spans="3:4">
      <c r="C1382" s="24"/>
      <c r="D1382" s="24"/>
    </row>
    <row r="1383" spans="3:4">
      <c r="C1383" s="24"/>
      <c r="D1383" s="24"/>
    </row>
    <row r="1384" spans="3:4">
      <c r="C1384" s="24"/>
      <c r="D1384" s="24"/>
    </row>
    <row r="1385" spans="3:4">
      <c r="C1385" s="24"/>
      <c r="D1385" s="24"/>
    </row>
    <row r="1386" spans="3:4">
      <c r="C1386" s="24"/>
      <c r="D1386" s="24"/>
    </row>
    <row r="1387" spans="3:4">
      <c r="C1387" s="24"/>
      <c r="D1387" s="24"/>
    </row>
    <row r="1388" spans="3:4">
      <c r="C1388" s="24"/>
      <c r="D1388" s="24"/>
    </row>
    <row r="1389" spans="3:4">
      <c r="C1389" s="24"/>
      <c r="D1389" s="24"/>
    </row>
    <row r="1390" spans="3:4">
      <c r="C1390" s="24"/>
      <c r="D1390" s="24"/>
    </row>
    <row r="1391" spans="3:4">
      <c r="C1391" s="24"/>
      <c r="D1391" s="24"/>
    </row>
    <row r="1392" spans="3:4">
      <c r="C1392" s="24"/>
      <c r="D1392" s="24"/>
    </row>
    <row r="1393" spans="3:4">
      <c r="C1393" s="24"/>
      <c r="D1393" s="24"/>
    </row>
    <row r="1394" spans="3:4">
      <c r="C1394" s="24"/>
      <c r="D1394" s="24"/>
    </row>
    <row r="1395" spans="3:4">
      <c r="C1395" s="24"/>
      <c r="D1395" s="24"/>
    </row>
    <row r="1396" spans="3:4">
      <c r="C1396" s="24"/>
      <c r="D1396" s="24"/>
    </row>
    <row r="1397" spans="3:4">
      <c r="C1397" s="24"/>
      <c r="D1397" s="24"/>
    </row>
    <row r="1398" spans="3:4">
      <c r="C1398" s="24"/>
      <c r="D1398" s="24"/>
    </row>
    <row r="1399" spans="3:4">
      <c r="C1399" s="24"/>
      <c r="D1399" s="24"/>
    </row>
    <row r="1400" spans="3:4">
      <c r="C1400" s="24"/>
      <c r="D1400" s="24"/>
    </row>
    <row r="1401" spans="3:4">
      <c r="C1401" s="24"/>
      <c r="D1401" s="24"/>
    </row>
    <row r="1402" spans="3:4">
      <c r="C1402" s="24"/>
      <c r="D1402" s="24"/>
    </row>
    <row r="1403" spans="3:4">
      <c r="C1403" s="24"/>
      <c r="D1403" s="24"/>
    </row>
    <row r="1404" spans="3:4">
      <c r="C1404" s="24"/>
      <c r="D1404" s="24"/>
    </row>
    <row r="1405" spans="3:4">
      <c r="C1405" s="24"/>
      <c r="D1405" s="24"/>
    </row>
    <row r="1406" spans="3:4">
      <c r="C1406" s="24"/>
      <c r="D1406" s="24"/>
    </row>
    <row r="1407" spans="3:4">
      <c r="C1407" s="24"/>
      <c r="D1407" s="24"/>
    </row>
    <row r="1408" spans="3:4">
      <c r="C1408" s="24"/>
      <c r="D1408" s="24"/>
    </row>
    <row r="1409" spans="3:4">
      <c r="C1409" s="24"/>
      <c r="D1409" s="24"/>
    </row>
    <row r="1410" spans="3:4">
      <c r="C1410" s="24"/>
      <c r="D1410" s="24"/>
    </row>
    <row r="1411" spans="3:4">
      <c r="C1411" s="24"/>
      <c r="D1411" s="24"/>
    </row>
    <row r="1412" spans="3:4">
      <c r="C1412" s="24"/>
      <c r="D1412" s="24"/>
    </row>
    <row r="1413" spans="3:4">
      <c r="C1413" s="24"/>
      <c r="D1413" s="24"/>
    </row>
    <row r="1414" spans="3:4">
      <c r="C1414" s="24"/>
      <c r="D1414" s="24"/>
    </row>
    <row r="1415" spans="3:4">
      <c r="C1415" s="24"/>
      <c r="D1415" s="24"/>
    </row>
    <row r="1416" spans="3:4">
      <c r="C1416" s="24"/>
      <c r="D1416" s="24"/>
    </row>
    <row r="1417" spans="3:4">
      <c r="C1417" s="24"/>
      <c r="D1417" s="24"/>
    </row>
    <row r="1418" spans="3:4">
      <c r="C1418" s="24"/>
      <c r="D1418" s="24"/>
    </row>
    <row r="1419" spans="3:4">
      <c r="C1419" s="24"/>
      <c r="D1419" s="24"/>
    </row>
    <row r="1420" spans="3:4">
      <c r="C1420" s="24"/>
      <c r="D1420" s="24"/>
    </row>
    <row r="1421" spans="3:4">
      <c r="C1421" s="24"/>
      <c r="D1421" s="24"/>
    </row>
    <row r="1422" spans="3:4">
      <c r="C1422" s="24"/>
      <c r="D1422" s="24"/>
    </row>
    <row r="1423" spans="3:4">
      <c r="C1423" s="24"/>
      <c r="D1423" s="24"/>
    </row>
    <row r="1424" spans="3:4">
      <c r="C1424" s="24"/>
      <c r="D1424" s="24"/>
    </row>
    <row r="1425" spans="3:4">
      <c r="C1425" s="24"/>
      <c r="D1425" s="24"/>
    </row>
    <row r="1426" spans="3:4">
      <c r="C1426" s="24"/>
      <c r="D1426" s="24"/>
    </row>
    <row r="1427" spans="3:4">
      <c r="C1427" s="24"/>
      <c r="D1427" s="24"/>
    </row>
    <row r="1428" spans="3:4">
      <c r="C1428" s="24"/>
      <c r="D1428" s="24"/>
    </row>
    <row r="1429" spans="3:4">
      <c r="C1429" s="24"/>
      <c r="D1429" s="24"/>
    </row>
    <row r="1430" spans="3:4">
      <c r="C1430" s="24"/>
      <c r="D1430" s="24"/>
    </row>
    <row r="1431" spans="3:4">
      <c r="C1431" s="24"/>
      <c r="D1431" s="24"/>
    </row>
    <row r="1432" spans="3:4">
      <c r="C1432" s="24"/>
      <c r="D1432" s="24"/>
    </row>
    <row r="1433" spans="3:4">
      <c r="C1433" s="24"/>
      <c r="D1433" s="24"/>
    </row>
    <row r="1434" spans="3:4">
      <c r="C1434" s="24"/>
      <c r="D1434" s="24"/>
    </row>
    <row r="1435" spans="3:4">
      <c r="C1435" s="24"/>
      <c r="D1435" s="24"/>
    </row>
    <row r="1436" spans="3:4">
      <c r="C1436" s="24"/>
      <c r="D1436" s="24"/>
    </row>
    <row r="1437" spans="3:4">
      <c r="C1437" s="24"/>
      <c r="D1437" s="24"/>
    </row>
    <row r="1438" spans="3:4">
      <c r="C1438" s="24"/>
      <c r="D1438" s="24"/>
    </row>
    <row r="1439" spans="3:4">
      <c r="C1439" s="24"/>
      <c r="D1439" s="24"/>
    </row>
    <row r="1440" spans="3:4">
      <c r="C1440" s="24"/>
      <c r="D1440" s="24"/>
    </row>
    <row r="1441" spans="3:4">
      <c r="C1441" s="24"/>
      <c r="D1441" s="24"/>
    </row>
    <row r="1442" spans="3:4">
      <c r="C1442" s="24"/>
      <c r="D1442" s="24"/>
    </row>
    <row r="1443" spans="3:4">
      <c r="C1443" s="24"/>
      <c r="D1443" s="24"/>
    </row>
    <row r="1444" spans="3:4">
      <c r="C1444" s="24"/>
      <c r="D1444" s="24"/>
    </row>
    <row r="1445" spans="3:4">
      <c r="C1445" s="24"/>
      <c r="D1445" s="24"/>
    </row>
    <row r="1446" spans="3:4">
      <c r="C1446" s="24"/>
      <c r="D1446" s="24"/>
    </row>
    <row r="1447" spans="3:4">
      <c r="C1447" s="24"/>
      <c r="D1447" s="24"/>
    </row>
    <row r="1448" spans="3:4">
      <c r="C1448" s="24"/>
      <c r="D1448" s="24"/>
    </row>
    <row r="1449" spans="3:4">
      <c r="C1449" s="24"/>
      <c r="D1449" s="24"/>
    </row>
    <row r="1450" spans="3:4">
      <c r="C1450" s="24"/>
      <c r="D1450" s="24"/>
    </row>
    <row r="1451" spans="3:4">
      <c r="C1451" s="24"/>
      <c r="D1451" s="24"/>
    </row>
    <row r="1452" spans="3:4">
      <c r="C1452" s="24"/>
      <c r="D1452" s="24"/>
    </row>
    <row r="1453" spans="3:4">
      <c r="C1453" s="24"/>
      <c r="D1453" s="24"/>
    </row>
    <row r="1454" spans="3:4">
      <c r="C1454" s="24"/>
      <c r="D1454" s="24"/>
    </row>
    <row r="1455" spans="3:4">
      <c r="C1455" s="24"/>
      <c r="D1455" s="24"/>
    </row>
    <row r="1456" spans="3:4">
      <c r="C1456" s="24"/>
      <c r="D1456" s="24"/>
    </row>
    <row r="1457" spans="3:4">
      <c r="C1457" s="24"/>
      <c r="D1457" s="24"/>
    </row>
    <row r="1458" spans="3:4">
      <c r="C1458" s="24"/>
      <c r="D1458" s="24"/>
    </row>
    <row r="1459" spans="3:4">
      <c r="C1459" s="24"/>
      <c r="D1459" s="24"/>
    </row>
    <row r="1460" spans="3:4">
      <c r="C1460" s="24"/>
      <c r="D1460" s="24"/>
    </row>
    <row r="1461" spans="3:4">
      <c r="C1461" s="24"/>
      <c r="D1461" s="24"/>
    </row>
    <row r="1462" spans="3:4">
      <c r="C1462" s="24"/>
      <c r="D1462" s="24"/>
    </row>
    <row r="1463" spans="3:4">
      <c r="C1463" s="24"/>
      <c r="D1463" s="24"/>
    </row>
    <row r="1464" spans="3:4">
      <c r="C1464" s="24"/>
      <c r="D1464" s="24"/>
    </row>
    <row r="1465" spans="3:4">
      <c r="C1465" s="24"/>
      <c r="D1465" s="24"/>
    </row>
    <row r="1466" spans="3:4">
      <c r="C1466" s="24"/>
      <c r="D1466" s="24"/>
    </row>
    <row r="1467" spans="3:4">
      <c r="C1467" s="24"/>
      <c r="D1467" s="24"/>
    </row>
    <row r="1468" spans="3:4">
      <c r="C1468" s="24"/>
      <c r="D1468" s="24"/>
    </row>
    <row r="1469" spans="3:4">
      <c r="C1469" s="24"/>
      <c r="D1469" s="24"/>
    </row>
    <row r="1470" spans="3:4">
      <c r="C1470" s="24"/>
      <c r="D1470" s="24"/>
    </row>
    <row r="1471" spans="3:4">
      <c r="C1471" s="24"/>
      <c r="D1471" s="24"/>
    </row>
    <row r="1472" spans="3:4">
      <c r="C1472" s="24"/>
      <c r="D1472" s="24"/>
    </row>
    <row r="1473" spans="3:4">
      <c r="C1473" s="24"/>
      <c r="D1473" s="24"/>
    </row>
    <row r="1474" spans="3:4">
      <c r="C1474" s="24"/>
      <c r="D1474" s="24"/>
    </row>
    <row r="1475" spans="3:4">
      <c r="C1475" s="24"/>
      <c r="D1475" s="24"/>
    </row>
    <row r="1476" spans="3:4">
      <c r="C1476" s="24"/>
      <c r="D1476" s="24"/>
    </row>
    <row r="1477" spans="3:4">
      <c r="C1477" s="24"/>
      <c r="D1477" s="24"/>
    </row>
    <row r="1478" spans="3:4">
      <c r="C1478" s="24"/>
      <c r="D1478" s="24"/>
    </row>
    <row r="1479" spans="3:4">
      <c r="C1479" s="24"/>
      <c r="D1479" s="24"/>
    </row>
    <row r="1480" spans="3:4">
      <c r="C1480" s="24"/>
      <c r="D1480" s="24"/>
    </row>
    <row r="1481" spans="3:4">
      <c r="C1481" s="24"/>
      <c r="D1481" s="24"/>
    </row>
    <row r="1482" spans="3:4">
      <c r="C1482" s="24"/>
      <c r="D1482" s="24"/>
    </row>
    <row r="1483" spans="3:4">
      <c r="C1483" s="24"/>
      <c r="D1483" s="24"/>
    </row>
    <row r="1484" spans="3:4">
      <c r="C1484" s="24"/>
      <c r="D1484" s="24"/>
    </row>
    <row r="1485" spans="3:4">
      <c r="C1485" s="24"/>
      <c r="D1485" s="24"/>
    </row>
    <row r="1486" spans="3:4">
      <c r="C1486" s="24"/>
      <c r="D1486" s="24"/>
    </row>
    <row r="1487" spans="3:4">
      <c r="C1487" s="24"/>
      <c r="D1487" s="24"/>
    </row>
    <row r="1488" spans="3:4">
      <c r="C1488" s="24"/>
      <c r="D1488" s="24"/>
    </row>
    <row r="1489" spans="3:4">
      <c r="C1489" s="24"/>
      <c r="D1489" s="24"/>
    </row>
    <row r="1490" spans="3:4">
      <c r="C1490" s="24"/>
      <c r="D1490" s="24"/>
    </row>
    <row r="1491" spans="3:4">
      <c r="C1491" s="24"/>
      <c r="D1491" s="24"/>
    </row>
    <row r="1492" spans="3:4">
      <c r="C1492" s="24"/>
      <c r="D1492" s="24"/>
    </row>
    <row r="1493" spans="3:4">
      <c r="C1493" s="24"/>
      <c r="D1493" s="24"/>
    </row>
    <row r="1494" spans="3:4">
      <c r="C1494" s="24"/>
      <c r="D1494" s="24"/>
    </row>
    <row r="1495" spans="3:4">
      <c r="C1495" s="24"/>
      <c r="D1495" s="24"/>
    </row>
    <row r="1496" spans="3:4">
      <c r="C1496" s="24"/>
      <c r="D1496" s="24"/>
    </row>
    <row r="1497" spans="3:4">
      <c r="C1497" s="24"/>
      <c r="D1497" s="24"/>
    </row>
    <row r="1498" spans="3:4">
      <c r="C1498" s="24"/>
      <c r="D1498" s="24"/>
    </row>
    <row r="1499" spans="3:4">
      <c r="C1499" s="24"/>
      <c r="D1499" s="24"/>
    </row>
    <row r="1500" spans="3:4">
      <c r="C1500" s="24"/>
      <c r="D1500" s="24"/>
    </row>
    <row r="1501" spans="3:4">
      <c r="C1501" s="24"/>
      <c r="D1501" s="24"/>
    </row>
    <row r="1502" spans="3:4">
      <c r="C1502" s="24"/>
      <c r="D1502" s="24"/>
    </row>
    <row r="1503" spans="3:4">
      <c r="C1503" s="24"/>
      <c r="D1503" s="24"/>
    </row>
    <row r="1504" spans="3:4">
      <c r="C1504" s="24"/>
      <c r="D1504" s="24"/>
    </row>
    <row r="1505" spans="3:4">
      <c r="C1505" s="24"/>
      <c r="D1505" s="24"/>
    </row>
    <row r="1506" spans="3:4">
      <c r="C1506" s="24"/>
      <c r="D1506" s="24"/>
    </row>
    <row r="1507" spans="3:4">
      <c r="C1507" s="24"/>
      <c r="D1507" s="24"/>
    </row>
    <row r="1508" spans="3:4">
      <c r="C1508" s="24"/>
      <c r="D1508" s="24"/>
    </row>
    <row r="1509" spans="3:4">
      <c r="C1509" s="24"/>
      <c r="D1509" s="24"/>
    </row>
    <row r="1510" spans="3:4">
      <c r="C1510" s="24"/>
      <c r="D1510" s="24"/>
    </row>
    <row r="1511" spans="3:4">
      <c r="C1511" s="24"/>
      <c r="D1511" s="24"/>
    </row>
    <row r="1512" spans="3:4">
      <c r="C1512" s="24"/>
      <c r="D1512" s="24"/>
    </row>
    <row r="1513" spans="3:4">
      <c r="C1513" s="24"/>
      <c r="D1513" s="24"/>
    </row>
    <row r="1514" spans="3:4">
      <c r="C1514" s="24"/>
      <c r="D1514" s="24"/>
    </row>
    <row r="1515" spans="3:4">
      <c r="C1515" s="24"/>
      <c r="D1515" s="24"/>
    </row>
    <row r="1516" spans="3:4">
      <c r="C1516" s="24"/>
      <c r="D1516" s="24"/>
    </row>
    <row r="1517" spans="3:4">
      <c r="C1517" s="24"/>
      <c r="D1517" s="24"/>
    </row>
    <row r="1518" spans="3:4">
      <c r="C1518" s="24"/>
      <c r="D1518" s="24"/>
    </row>
    <row r="1519" spans="3:4">
      <c r="C1519" s="24"/>
      <c r="D1519" s="24"/>
    </row>
    <row r="1520" spans="3:4">
      <c r="C1520" s="24"/>
      <c r="D1520" s="24"/>
    </row>
    <row r="1521" spans="3:4">
      <c r="C1521" s="24"/>
      <c r="D1521" s="24"/>
    </row>
    <row r="1522" spans="3:4">
      <c r="C1522" s="24"/>
      <c r="D1522" s="24"/>
    </row>
    <row r="1523" spans="3:4">
      <c r="C1523" s="24"/>
      <c r="D1523" s="24"/>
    </row>
    <row r="1524" spans="3:4">
      <c r="C1524" s="24"/>
      <c r="D1524" s="24"/>
    </row>
    <row r="1525" spans="3:4">
      <c r="C1525" s="24"/>
      <c r="D1525" s="24"/>
    </row>
    <row r="1526" spans="3:4">
      <c r="C1526" s="24"/>
      <c r="D1526" s="24"/>
    </row>
    <row r="1527" spans="3:4">
      <c r="C1527" s="24"/>
      <c r="D1527" s="24"/>
    </row>
    <row r="1528" spans="3:4">
      <c r="C1528" s="24"/>
      <c r="D1528" s="24"/>
    </row>
    <row r="1529" spans="3:4">
      <c r="C1529" s="24"/>
      <c r="D1529" s="24"/>
    </row>
    <row r="1530" spans="3:4">
      <c r="C1530" s="24"/>
      <c r="D1530" s="24"/>
    </row>
    <row r="1531" spans="3:4">
      <c r="C1531" s="24"/>
      <c r="D1531" s="24"/>
    </row>
    <row r="1532" spans="3:4">
      <c r="C1532" s="24"/>
      <c r="D1532" s="24"/>
    </row>
    <row r="1533" spans="3:4">
      <c r="C1533" s="24"/>
      <c r="D1533" s="24"/>
    </row>
    <row r="1534" spans="3:4">
      <c r="C1534" s="24"/>
      <c r="D1534" s="24"/>
    </row>
    <row r="1535" spans="3:4">
      <c r="C1535" s="24"/>
      <c r="D1535" s="24"/>
    </row>
    <row r="1536" spans="3:4">
      <c r="C1536" s="24"/>
      <c r="D1536" s="24"/>
    </row>
    <row r="1537" spans="3:4">
      <c r="C1537" s="24"/>
      <c r="D1537" s="24"/>
    </row>
    <row r="1538" spans="3:4">
      <c r="C1538" s="24"/>
      <c r="D1538" s="24"/>
    </row>
    <row r="1539" spans="3:4">
      <c r="C1539" s="24"/>
      <c r="D1539" s="24"/>
    </row>
    <row r="1540" spans="3:4">
      <c r="C1540" s="24"/>
      <c r="D1540" s="24"/>
    </row>
    <row r="1541" spans="3:4">
      <c r="C1541" s="24"/>
      <c r="D1541" s="24"/>
    </row>
    <row r="1542" spans="3:4">
      <c r="C1542" s="24"/>
      <c r="D1542" s="24"/>
    </row>
    <row r="1543" spans="3:4">
      <c r="C1543" s="24"/>
      <c r="D1543" s="24"/>
    </row>
    <row r="1544" spans="3:4">
      <c r="C1544" s="24"/>
      <c r="D1544" s="24"/>
    </row>
    <row r="1545" spans="3:4">
      <c r="C1545" s="24"/>
      <c r="D1545" s="24"/>
    </row>
    <row r="1546" spans="3:4">
      <c r="C1546" s="24"/>
      <c r="D1546" s="24"/>
    </row>
    <row r="1547" spans="3:4">
      <c r="C1547" s="24"/>
      <c r="D1547" s="24"/>
    </row>
    <row r="1548" spans="3:4">
      <c r="C1548" s="24"/>
      <c r="D1548" s="24"/>
    </row>
    <row r="1549" spans="3:4">
      <c r="C1549" s="24"/>
      <c r="D1549" s="24"/>
    </row>
    <row r="1550" spans="3:4">
      <c r="C1550" s="24"/>
      <c r="D1550" s="24"/>
    </row>
    <row r="1551" spans="3:4">
      <c r="C1551" s="24"/>
      <c r="D1551" s="24"/>
    </row>
    <row r="1552" spans="3:4">
      <c r="C1552" s="24"/>
      <c r="D1552" s="24"/>
    </row>
    <row r="1553" spans="3:4">
      <c r="C1553" s="24"/>
      <c r="D1553" s="24"/>
    </row>
    <row r="1554" spans="3:4">
      <c r="C1554" s="24"/>
      <c r="D1554" s="24"/>
    </row>
    <row r="1555" spans="3:4">
      <c r="C1555" s="24"/>
      <c r="D1555" s="24"/>
    </row>
    <row r="1556" spans="3:4">
      <c r="C1556" s="24"/>
      <c r="D1556" s="24"/>
    </row>
    <row r="1557" spans="3:4">
      <c r="C1557" s="24"/>
      <c r="D1557" s="24"/>
    </row>
    <row r="1558" spans="3:4">
      <c r="C1558" s="24"/>
      <c r="D1558" s="24"/>
    </row>
    <row r="1559" spans="3:4">
      <c r="C1559" s="24"/>
      <c r="D1559" s="24"/>
    </row>
    <row r="1560" spans="3:4">
      <c r="C1560" s="24"/>
      <c r="D1560" s="24"/>
    </row>
    <row r="1561" spans="3:4">
      <c r="C1561" s="24"/>
      <c r="D1561" s="24"/>
    </row>
    <row r="1562" spans="3:4">
      <c r="C1562" s="24"/>
      <c r="D1562" s="24"/>
    </row>
    <row r="1563" spans="3:4">
      <c r="C1563" s="24"/>
      <c r="D1563" s="24"/>
    </row>
    <row r="1564" spans="3:4">
      <c r="C1564" s="24"/>
      <c r="D1564" s="24"/>
    </row>
    <row r="1565" spans="3:4">
      <c r="C1565" s="24"/>
      <c r="D1565" s="24"/>
    </row>
    <row r="1566" spans="3:4">
      <c r="C1566" s="24"/>
      <c r="D1566" s="24"/>
    </row>
    <row r="1567" spans="3:4">
      <c r="C1567" s="24"/>
      <c r="D1567" s="24"/>
    </row>
    <row r="1568" spans="3:4">
      <c r="C1568" s="24"/>
      <c r="D1568" s="24"/>
    </row>
    <row r="1569" spans="3:4">
      <c r="C1569" s="24"/>
      <c r="D1569" s="24"/>
    </row>
    <row r="1570" spans="3:4">
      <c r="C1570" s="24"/>
      <c r="D1570" s="24"/>
    </row>
    <row r="1571" spans="3:4">
      <c r="C1571" s="24"/>
      <c r="D1571" s="24"/>
    </row>
    <row r="1572" spans="3:4">
      <c r="C1572" s="24"/>
      <c r="D1572" s="24"/>
    </row>
    <row r="1573" spans="3:4">
      <c r="C1573" s="24"/>
      <c r="D1573" s="24"/>
    </row>
    <row r="1574" spans="3:4">
      <c r="C1574" s="24"/>
      <c r="D1574" s="24"/>
    </row>
    <row r="1575" spans="3:4">
      <c r="C1575" s="24"/>
      <c r="D1575" s="24"/>
    </row>
    <row r="1576" spans="3:4">
      <c r="C1576" s="24"/>
      <c r="D1576" s="24"/>
    </row>
    <row r="1577" spans="3:4">
      <c r="C1577" s="24"/>
      <c r="D1577" s="24"/>
    </row>
    <row r="1578" spans="3:4">
      <c r="C1578" s="24"/>
      <c r="D1578" s="24"/>
    </row>
    <row r="1579" spans="3:4">
      <c r="C1579" s="24"/>
      <c r="D1579" s="24"/>
    </row>
    <row r="1580" spans="3:4">
      <c r="C1580" s="24"/>
      <c r="D1580" s="24"/>
    </row>
    <row r="1581" spans="3:4">
      <c r="C1581" s="24"/>
      <c r="D1581" s="24"/>
    </row>
    <row r="1582" spans="3:4">
      <c r="C1582" s="24"/>
      <c r="D1582" s="24"/>
    </row>
    <row r="1583" spans="3:4">
      <c r="C1583" s="24"/>
      <c r="D1583" s="24"/>
    </row>
    <row r="1584" spans="3:4">
      <c r="C1584" s="24"/>
      <c r="D1584" s="24"/>
    </row>
    <row r="1585" spans="3:4">
      <c r="C1585" s="24"/>
      <c r="D1585" s="24"/>
    </row>
    <row r="1586" spans="3:4">
      <c r="C1586" s="24"/>
      <c r="D1586" s="24"/>
    </row>
    <row r="1587" spans="3:4">
      <c r="C1587" s="24"/>
      <c r="D1587" s="24"/>
    </row>
    <row r="1588" spans="3:4">
      <c r="C1588" s="24"/>
      <c r="D1588" s="24"/>
    </row>
    <row r="1589" spans="3:4">
      <c r="C1589" s="24"/>
      <c r="D1589" s="24"/>
    </row>
    <row r="1590" spans="3:4">
      <c r="C1590" s="24"/>
      <c r="D1590" s="24"/>
    </row>
    <row r="1591" spans="3:4">
      <c r="C1591" s="24"/>
      <c r="D1591" s="24"/>
    </row>
    <row r="1592" spans="3:4">
      <c r="C1592" s="24"/>
      <c r="D1592" s="24"/>
    </row>
    <row r="1593" spans="3:4">
      <c r="C1593" s="24"/>
      <c r="D1593" s="24"/>
    </row>
    <row r="1594" spans="3:4">
      <c r="C1594" s="24"/>
      <c r="D1594" s="24"/>
    </row>
    <row r="1595" spans="3:4">
      <c r="C1595" s="24"/>
      <c r="D1595" s="24"/>
    </row>
    <row r="1596" spans="3:4">
      <c r="C1596" s="24"/>
      <c r="D1596" s="24"/>
    </row>
    <row r="1597" spans="3:4">
      <c r="C1597" s="24"/>
      <c r="D1597" s="24"/>
    </row>
    <row r="1598" spans="3:4">
      <c r="C1598" s="24"/>
      <c r="D1598" s="24"/>
    </row>
    <row r="1599" spans="3:4">
      <c r="C1599" s="24"/>
      <c r="D1599" s="24"/>
    </row>
    <row r="1600" spans="3:4">
      <c r="C1600" s="24"/>
      <c r="D1600" s="24"/>
    </row>
    <row r="1601" spans="3:4">
      <c r="C1601" s="24"/>
      <c r="D1601" s="24"/>
    </row>
    <row r="1602" spans="3:4">
      <c r="C1602" s="24"/>
      <c r="D1602" s="24"/>
    </row>
    <row r="1603" spans="3:4">
      <c r="C1603" s="24"/>
      <c r="D1603" s="24"/>
    </row>
    <row r="1604" spans="3:4">
      <c r="C1604" s="24"/>
      <c r="D1604" s="24"/>
    </row>
    <row r="1605" spans="3:4">
      <c r="C1605" s="24"/>
      <c r="D1605" s="24"/>
    </row>
    <row r="1606" spans="3:4">
      <c r="C1606" s="24"/>
      <c r="D1606" s="24"/>
    </row>
    <row r="1607" spans="3:4">
      <c r="C1607" s="24"/>
      <c r="D1607" s="24"/>
    </row>
    <row r="1608" spans="3:4">
      <c r="C1608" s="24"/>
      <c r="D1608" s="24"/>
    </row>
    <row r="1609" spans="3:4">
      <c r="C1609" s="24"/>
      <c r="D1609" s="24"/>
    </row>
    <row r="1610" spans="3:4">
      <c r="C1610" s="24"/>
      <c r="D1610" s="24"/>
    </row>
    <row r="1611" spans="3:4">
      <c r="C1611" s="24"/>
      <c r="D1611" s="24"/>
    </row>
    <row r="1612" spans="3:4">
      <c r="C1612" s="24"/>
      <c r="D1612" s="24"/>
    </row>
    <row r="1613" spans="3:4">
      <c r="C1613" s="24"/>
      <c r="D1613" s="24"/>
    </row>
    <row r="1614" spans="3:4">
      <c r="C1614" s="24"/>
      <c r="D1614" s="24"/>
    </row>
    <row r="1615" spans="3:4">
      <c r="C1615" s="24"/>
      <c r="D1615" s="24"/>
    </row>
    <row r="1616" spans="3:4">
      <c r="C1616" s="24"/>
      <c r="D1616" s="24"/>
    </row>
    <row r="1617" spans="3:4">
      <c r="C1617" s="24"/>
      <c r="D1617" s="24"/>
    </row>
    <row r="1618" spans="3:4">
      <c r="C1618" s="24"/>
      <c r="D1618" s="24"/>
    </row>
    <row r="1619" spans="3:4">
      <c r="C1619" s="24"/>
      <c r="D1619" s="24"/>
    </row>
    <row r="1620" spans="3:4">
      <c r="C1620" s="24"/>
      <c r="D1620" s="24"/>
    </row>
    <row r="1621" spans="3:4">
      <c r="C1621" s="24"/>
      <c r="D1621" s="24"/>
    </row>
    <row r="1622" spans="3:4">
      <c r="C1622" s="24"/>
      <c r="D1622" s="24"/>
    </row>
    <row r="1623" spans="3:4">
      <c r="C1623" s="24"/>
      <c r="D1623" s="24"/>
    </row>
    <row r="1624" spans="3:4">
      <c r="C1624" s="24"/>
      <c r="D1624" s="24"/>
    </row>
    <row r="1625" spans="3:4">
      <c r="C1625" s="24"/>
      <c r="D1625" s="24"/>
    </row>
    <row r="1626" spans="3:4">
      <c r="C1626" s="24"/>
      <c r="D1626" s="24"/>
    </row>
    <row r="1627" spans="3:4">
      <c r="C1627" s="24"/>
      <c r="D1627" s="24"/>
    </row>
    <row r="1628" spans="3:4">
      <c r="C1628" s="24"/>
      <c r="D1628" s="24"/>
    </row>
    <row r="1629" spans="3:4">
      <c r="C1629" s="24"/>
      <c r="D1629" s="24"/>
    </row>
    <row r="1630" spans="3:4">
      <c r="C1630" s="24"/>
      <c r="D1630" s="24"/>
    </row>
    <row r="1631" spans="3:4">
      <c r="C1631" s="24"/>
      <c r="D1631" s="24"/>
    </row>
    <row r="1632" spans="3:4">
      <c r="C1632" s="24"/>
      <c r="D1632" s="24"/>
    </row>
    <row r="1633" spans="3:4">
      <c r="C1633" s="24"/>
      <c r="D1633" s="24"/>
    </row>
    <row r="1634" spans="3:4">
      <c r="C1634" s="24"/>
      <c r="D1634" s="24"/>
    </row>
    <row r="1635" spans="3:4">
      <c r="C1635" s="24"/>
      <c r="D1635" s="24"/>
    </row>
    <row r="1636" spans="3:4">
      <c r="C1636" s="24"/>
      <c r="D1636" s="24"/>
    </row>
    <row r="1637" spans="3:4">
      <c r="C1637" s="24"/>
      <c r="D1637" s="24"/>
    </row>
    <row r="1638" spans="3:4">
      <c r="C1638" s="24"/>
      <c r="D1638" s="24"/>
    </row>
    <row r="1639" spans="3:4">
      <c r="C1639" s="24"/>
      <c r="D1639" s="24"/>
    </row>
    <row r="1640" spans="3:4">
      <c r="C1640" s="24"/>
      <c r="D1640" s="24"/>
    </row>
    <row r="1641" spans="3:4">
      <c r="C1641" s="24"/>
      <c r="D1641" s="24"/>
    </row>
    <row r="1642" spans="3:4">
      <c r="C1642" s="24"/>
      <c r="D1642" s="24"/>
    </row>
    <row r="1643" spans="3:4">
      <c r="C1643" s="24"/>
      <c r="D1643" s="24"/>
    </row>
    <row r="1644" spans="3:4">
      <c r="C1644" s="24"/>
      <c r="D1644" s="24"/>
    </row>
    <row r="1645" spans="3:4">
      <c r="C1645" s="24"/>
      <c r="D1645" s="24"/>
    </row>
    <row r="1646" spans="3:4">
      <c r="C1646" s="24"/>
      <c r="D1646" s="24"/>
    </row>
    <row r="1647" spans="3:4">
      <c r="C1647" s="24"/>
      <c r="D1647" s="24"/>
    </row>
    <row r="1648" spans="3:4">
      <c r="C1648" s="24"/>
      <c r="D1648" s="24"/>
    </row>
    <row r="1649" spans="3:4">
      <c r="C1649" s="24"/>
      <c r="D1649" s="24"/>
    </row>
    <row r="1650" spans="3:4">
      <c r="C1650" s="24"/>
      <c r="D1650" s="24"/>
    </row>
    <row r="1651" spans="3:4">
      <c r="C1651" s="24"/>
      <c r="D1651" s="24"/>
    </row>
    <row r="1652" spans="3:4">
      <c r="C1652" s="24"/>
      <c r="D1652" s="24"/>
    </row>
    <row r="1653" spans="3:4">
      <c r="C1653" s="24"/>
      <c r="D1653" s="24"/>
    </row>
    <row r="1654" spans="3:4">
      <c r="C1654" s="24"/>
      <c r="D1654" s="24"/>
    </row>
    <row r="1655" spans="3:4">
      <c r="C1655" s="24"/>
      <c r="D1655" s="24"/>
    </row>
    <row r="1656" spans="3:4">
      <c r="C1656" s="24"/>
      <c r="D1656" s="24"/>
    </row>
    <row r="1657" spans="3:4">
      <c r="C1657" s="24"/>
      <c r="D1657" s="24"/>
    </row>
    <row r="1658" spans="3:4">
      <c r="C1658" s="24"/>
      <c r="D1658" s="24"/>
    </row>
    <row r="1659" spans="3:4">
      <c r="C1659" s="24"/>
      <c r="D1659" s="24"/>
    </row>
    <row r="1660" spans="3:4">
      <c r="C1660" s="24"/>
      <c r="D1660" s="24"/>
    </row>
    <row r="1661" spans="3:4">
      <c r="C1661" s="24"/>
      <c r="D1661" s="24"/>
    </row>
    <row r="1662" spans="3:4">
      <c r="C1662" s="24"/>
      <c r="D1662" s="24"/>
    </row>
    <row r="1663" spans="3:4">
      <c r="C1663" s="24"/>
      <c r="D1663" s="24"/>
    </row>
    <row r="1664" spans="3:4">
      <c r="C1664" s="24"/>
      <c r="D1664" s="24"/>
    </row>
    <row r="1665" spans="3:4">
      <c r="C1665" s="24"/>
      <c r="D1665" s="24"/>
    </row>
    <row r="1666" spans="3:4">
      <c r="C1666" s="24"/>
      <c r="D1666" s="24"/>
    </row>
    <row r="1667" spans="3:4">
      <c r="C1667" s="24"/>
      <c r="D1667" s="24"/>
    </row>
    <row r="1668" spans="3:4">
      <c r="C1668" s="24"/>
      <c r="D1668" s="24"/>
    </row>
    <row r="1669" spans="3:4">
      <c r="C1669" s="24"/>
      <c r="D1669" s="24"/>
    </row>
    <row r="1670" spans="3:4">
      <c r="C1670" s="24"/>
      <c r="D1670" s="24"/>
    </row>
    <row r="1671" spans="3:4">
      <c r="C1671" s="24"/>
      <c r="D1671" s="24"/>
    </row>
    <row r="1672" spans="3:4">
      <c r="C1672" s="24"/>
      <c r="D1672" s="24"/>
    </row>
    <row r="1673" spans="3:4">
      <c r="C1673" s="24"/>
      <c r="D1673" s="24"/>
    </row>
    <row r="1674" spans="3:4">
      <c r="C1674" s="24"/>
      <c r="D1674" s="24"/>
    </row>
    <row r="1675" spans="3:4">
      <c r="C1675" s="24"/>
      <c r="D1675" s="24"/>
    </row>
    <row r="1676" spans="3:4">
      <c r="C1676" s="24"/>
      <c r="D1676" s="24"/>
    </row>
    <row r="1677" spans="3:4">
      <c r="C1677" s="24"/>
      <c r="D1677" s="24"/>
    </row>
    <row r="1678" spans="3:4">
      <c r="C1678" s="24"/>
      <c r="D1678" s="24"/>
    </row>
    <row r="1679" spans="3:4">
      <c r="C1679" s="24"/>
      <c r="D1679" s="24"/>
    </row>
    <row r="1680" spans="3:4">
      <c r="C1680" s="24"/>
      <c r="D1680" s="24"/>
    </row>
    <row r="1681" spans="3:4">
      <c r="C1681" s="24"/>
      <c r="D1681" s="24"/>
    </row>
    <row r="1682" spans="3:4">
      <c r="C1682" s="24"/>
      <c r="D1682" s="24"/>
    </row>
    <row r="1683" spans="3:4">
      <c r="C1683" s="24"/>
      <c r="D1683" s="24"/>
    </row>
    <row r="1684" spans="3:4">
      <c r="C1684" s="24"/>
      <c r="D1684" s="24"/>
    </row>
    <row r="1685" spans="3:4">
      <c r="C1685" s="24"/>
      <c r="D1685" s="24"/>
    </row>
    <row r="1686" spans="3:4">
      <c r="C1686" s="24"/>
      <c r="D1686" s="24"/>
    </row>
    <row r="1687" spans="3:4">
      <c r="C1687" s="24"/>
      <c r="D1687" s="24"/>
    </row>
    <row r="1688" spans="3:4">
      <c r="C1688" s="24"/>
      <c r="D1688" s="24"/>
    </row>
    <row r="1689" spans="3:4">
      <c r="C1689" s="24"/>
      <c r="D1689" s="24"/>
    </row>
    <row r="1690" spans="3:4">
      <c r="C1690" s="24"/>
      <c r="D1690" s="24"/>
    </row>
    <row r="1691" spans="3:4">
      <c r="C1691" s="24"/>
      <c r="D1691" s="24"/>
    </row>
    <row r="1692" spans="3:4">
      <c r="C1692" s="24"/>
      <c r="D1692" s="24"/>
    </row>
    <row r="1693" spans="3:4">
      <c r="C1693" s="24"/>
      <c r="D1693" s="24"/>
    </row>
    <row r="1694" spans="3:4">
      <c r="C1694" s="24"/>
      <c r="D1694" s="24"/>
    </row>
    <row r="1695" spans="3:4">
      <c r="C1695" s="24"/>
      <c r="D1695" s="24"/>
    </row>
    <row r="1696" spans="3:4">
      <c r="C1696" s="24"/>
      <c r="D1696" s="24"/>
    </row>
    <row r="1697" spans="3:4">
      <c r="C1697" s="24"/>
      <c r="D1697" s="24"/>
    </row>
    <row r="1698" spans="3:4">
      <c r="C1698" s="24"/>
      <c r="D1698" s="24"/>
    </row>
    <row r="1699" spans="3:4">
      <c r="C1699" s="24"/>
      <c r="D1699" s="24"/>
    </row>
    <row r="1700" spans="3:4">
      <c r="C1700" s="24"/>
      <c r="D1700" s="24"/>
    </row>
    <row r="1701" spans="3:4">
      <c r="C1701" s="24"/>
      <c r="D1701" s="24"/>
    </row>
    <row r="1702" spans="3:4">
      <c r="C1702" s="24"/>
      <c r="D1702" s="24"/>
    </row>
    <row r="1703" spans="3:4">
      <c r="C1703" s="24"/>
      <c r="D1703" s="24"/>
    </row>
    <row r="1704" spans="3:4">
      <c r="C1704" s="24"/>
      <c r="D1704" s="24"/>
    </row>
    <row r="1705" spans="3:4">
      <c r="C1705" s="24"/>
      <c r="D1705" s="24"/>
    </row>
    <row r="1706" spans="3:4">
      <c r="C1706" s="24"/>
      <c r="D1706" s="24"/>
    </row>
    <row r="1707" spans="3:4">
      <c r="C1707" s="24"/>
      <c r="D1707" s="24"/>
    </row>
    <row r="1708" spans="3:4">
      <c r="C1708" s="24"/>
      <c r="D1708" s="24"/>
    </row>
    <row r="1709" spans="3:4">
      <c r="C1709" s="24"/>
      <c r="D1709" s="24"/>
    </row>
    <row r="1710" spans="3:4">
      <c r="C1710" s="24"/>
      <c r="D1710" s="24"/>
    </row>
    <row r="1711" spans="3:4">
      <c r="C1711" s="24"/>
      <c r="D1711" s="24"/>
    </row>
    <row r="1712" spans="3:4">
      <c r="C1712" s="24"/>
      <c r="D1712" s="24"/>
    </row>
    <row r="1713" spans="3:4">
      <c r="C1713" s="24"/>
      <c r="D1713" s="24"/>
    </row>
    <row r="1714" spans="3:4">
      <c r="C1714" s="24"/>
      <c r="D1714" s="24"/>
    </row>
    <row r="1715" spans="3:4">
      <c r="C1715" s="24"/>
      <c r="D1715" s="24"/>
    </row>
    <row r="1716" spans="3:4">
      <c r="C1716" s="24"/>
      <c r="D1716" s="24"/>
    </row>
    <row r="1717" spans="3:4">
      <c r="C1717" s="24"/>
      <c r="D1717" s="24"/>
    </row>
    <row r="1718" spans="3:4">
      <c r="C1718" s="24"/>
      <c r="D1718" s="24"/>
    </row>
    <row r="1719" spans="3:4">
      <c r="C1719" s="24"/>
      <c r="D1719" s="24"/>
    </row>
    <row r="1720" spans="3:4">
      <c r="C1720" s="24"/>
      <c r="D1720" s="24"/>
    </row>
    <row r="1721" spans="3:4">
      <c r="C1721" s="24"/>
      <c r="D1721" s="24"/>
    </row>
    <row r="1722" spans="3:4">
      <c r="C1722" s="24"/>
      <c r="D1722" s="24"/>
    </row>
    <row r="1723" spans="3:4">
      <c r="C1723" s="24"/>
      <c r="D1723" s="24"/>
    </row>
    <row r="1724" spans="3:4">
      <c r="C1724" s="24"/>
      <c r="D1724" s="24"/>
    </row>
    <row r="1725" spans="3:4">
      <c r="C1725" s="24"/>
      <c r="D1725" s="24"/>
    </row>
    <row r="1726" spans="3:4">
      <c r="C1726" s="24"/>
      <c r="D1726" s="24"/>
    </row>
    <row r="1727" spans="3:4">
      <c r="C1727" s="24"/>
      <c r="D1727" s="24"/>
    </row>
    <row r="1728" spans="3:4">
      <c r="C1728" s="24"/>
      <c r="D1728" s="24"/>
    </row>
    <row r="1729" spans="3:4">
      <c r="C1729" s="24"/>
      <c r="D1729" s="24"/>
    </row>
    <row r="1730" spans="3:4">
      <c r="C1730" s="24"/>
      <c r="D1730" s="24"/>
    </row>
    <row r="1731" spans="3:4">
      <c r="C1731" s="24"/>
      <c r="D1731" s="24"/>
    </row>
    <row r="1732" spans="3:4">
      <c r="C1732" s="24"/>
      <c r="D1732" s="24"/>
    </row>
    <row r="1733" spans="3:4">
      <c r="C1733" s="24"/>
      <c r="D1733" s="24"/>
    </row>
    <row r="1734" spans="3:4">
      <c r="C1734" s="24"/>
      <c r="D1734" s="24"/>
    </row>
    <row r="1735" spans="3:4">
      <c r="C1735" s="24"/>
      <c r="D1735" s="24"/>
    </row>
    <row r="1736" spans="3:4">
      <c r="C1736" s="24"/>
      <c r="D1736" s="24"/>
    </row>
    <row r="1737" spans="3:4">
      <c r="C1737" s="24"/>
      <c r="D1737" s="24"/>
    </row>
    <row r="1738" spans="3:4">
      <c r="C1738" s="24"/>
      <c r="D1738" s="24"/>
    </row>
    <row r="1739" spans="3:4">
      <c r="C1739" s="24"/>
      <c r="D1739" s="24"/>
    </row>
    <row r="1740" spans="3:4">
      <c r="C1740" s="24"/>
      <c r="D1740" s="24"/>
    </row>
    <row r="1741" spans="3:4">
      <c r="C1741" s="24"/>
      <c r="D1741" s="24"/>
    </row>
    <row r="1742" spans="3:4">
      <c r="C1742" s="24"/>
      <c r="D1742" s="24"/>
    </row>
    <row r="1743" spans="3:4">
      <c r="C1743" s="24"/>
      <c r="D1743" s="24"/>
    </row>
    <row r="1744" spans="3:4">
      <c r="C1744" s="24"/>
      <c r="D1744" s="24"/>
    </row>
    <row r="1745" spans="3:4">
      <c r="C1745" s="24"/>
      <c r="D1745" s="24"/>
    </row>
    <row r="1746" spans="3:4">
      <c r="C1746" s="24"/>
      <c r="D1746" s="24"/>
    </row>
    <row r="1747" spans="3:4">
      <c r="C1747" s="24"/>
      <c r="D1747" s="24"/>
    </row>
    <row r="1748" spans="3:4">
      <c r="C1748" s="24"/>
      <c r="D1748" s="24"/>
    </row>
    <row r="1749" spans="3:4">
      <c r="C1749" s="24"/>
      <c r="D1749" s="24"/>
    </row>
    <row r="1750" spans="3:4">
      <c r="C1750" s="24"/>
      <c r="D1750" s="24"/>
    </row>
    <row r="1751" spans="3:4">
      <c r="C1751" s="24"/>
      <c r="D1751" s="24"/>
    </row>
    <row r="1752" spans="3:4">
      <c r="C1752" s="24"/>
      <c r="D1752" s="24"/>
    </row>
    <row r="1753" spans="3:4">
      <c r="C1753" s="24"/>
      <c r="D1753" s="24"/>
    </row>
    <row r="1754" spans="3:4">
      <c r="C1754" s="24"/>
      <c r="D1754" s="24"/>
    </row>
    <row r="1755" spans="3:4">
      <c r="C1755" s="24"/>
      <c r="D1755" s="24"/>
    </row>
    <row r="1756" spans="3:4">
      <c r="C1756" s="24"/>
      <c r="D1756" s="24"/>
    </row>
    <row r="1757" spans="3:4">
      <c r="C1757" s="24"/>
      <c r="D1757" s="24"/>
    </row>
    <row r="1758" spans="3:4">
      <c r="C1758" s="24"/>
      <c r="D1758" s="24"/>
    </row>
    <row r="1759" spans="3:4">
      <c r="C1759" s="24"/>
      <c r="D1759" s="24"/>
    </row>
    <row r="1760" spans="3:4">
      <c r="C1760" s="24"/>
      <c r="D1760" s="24"/>
    </row>
    <row r="1761" spans="3:4">
      <c r="C1761" s="24"/>
      <c r="D1761" s="24"/>
    </row>
    <row r="1762" spans="3:4">
      <c r="C1762" s="24"/>
      <c r="D1762" s="24"/>
    </row>
    <row r="1763" spans="3:4">
      <c r="C1763" s="24"/>
      <c r="D1763" s="24"/>
    </row>
    <row r="1764" spans="3:4">
      <c r="C1764" s="24"/>
      <c r="D1764" s="24"/>
    </row>
    <row r="1765" spans="3:4">
      <c r="C1765" s="24"/>
      <c r="D1765" s="24"/>
    </row>
    <row r="1766" spans="3:4">
      <c r="C1766" s="24"/>
      <c r="D1766" s="24"/>
    </row>
    <row r="1767" spans="3:4">
      <c r="C1767" s="24"/>
      <c r="D1767" s="24"/>
    </row>
    <row r="1768" spans="3:4">
      <c r="C1768" s="24"/>
      <c r="D1768" s="24"/>
    </row>
    <row r="1769" spans="3:4">
      <c r="C1769" s="24"/>
      <c r="D1769" s="24"/>
    </row>
    <row r="1770" spans="3:4">
      <c r="C1770" s="24"/>
      <c r="D1770" s="24"/>
    </row>
    <row r="1771" spans="3:4">
      <c r="C1771" s="24"/>
      <c r="D1771" s="24"/>
    </row>
    <row r="1772" spans="3:4">
      <c r="C1772" s="24"/>
      <c r="D1772" s="24"/>
    </row>
    <row r="1773" spans="3:4">
      <c r="C1773" s="24"/>
      <c r="D1773" s="24"/>
    </row>
    <row r="1774" spans="3:4">
      <c r="C1774" s="24"/>
      <c r="D1774" s="24"/>
    </row>
    <row r="1775" spans="3:4">
      <c r="C1775" s="24"/>
      <c r="D1775" s="24"/>
    </row>
    <row r="1776" spans="3:4">
      <c r="C1776" s="24"/>
      <c r="D1776" s="24"/>
    </row>
    <row r="1777" spans="3:4">
      <c r="C1777" s="24"/>
      <c r="D1777" s="24"/>
    </row>
    <row r="1778" spans="3:4">
      <c r="C1778" s="24"/>
      <c r="D1778" s="24"/>
    </row>
    <row r="1779" spans="3:4">
      <c r="C1779" s="24"/>
      <c r="D1779" s="24"/>
    </row>
    <row r="1780" spans="3:4">
      <c r="C1780" s="24"/>
      <c r="D1780" s="24"/>
    </row>
    <row r="1781" spans="3:4">
      <c r="C1781" s="24"/>
      <c r="D1781" s="24"/>
    </row>
    <row r="1782" spans="3:4">
      <c r="C1782" s="24"/>
      <c r="D1782" s="24"/>
    </row>
    <row r="1783" spans="3:4">
      <c r="C1783" s="24"/>
      <c r="D1783" s="24"/>
    </row>
    <row r="1784" spans="3:4">
      <c r="C1784" s="24"/>
      <c r="D1784" s="24"/>
    </row>
    <row r="1785" spans="3:4">
      <c r="C1785" s="24"/>
      <c r="D1785" s="24"/>
    </row>
    <row r="1786" spans="3:4">
      <c r="C1786" s="24"/>
      <c r="D1786" s="24"/>
    </row>
    <row r="1787" spans="3:4">
      <c r="C1787" s="24"/>
      <c r="D1787" s="24"/>
    </row>
    <row r="1788" spans="3:4">
      <c r="C1788" s="24"/>
      <c r="D1788" s="24"/>
    </row>
    <row r="1789" spans="3:4">
      <c r="C1789" s="24"/>
      <c r="D1789" s="24"/>
    </row>
    <row r="1790" spans="3:4">
      <c r="C1790" s="24"/>
      <c r="D1790" s="24"/>
    </row>
    <row r="1791" spans="3:4">
      <c r="C1791" s="24"/>
      <c r="D1791" s="24"/>
    </row>
    <row r="1792" spans="3:4">
      <c r="C1792" s="24"/>
      <c r="D1792" s="24"/>
    </row>
    <row r="1793" spans="3:4">
      <c r="C1793" s="24"/>
      <c r="D1793" s="24"/>
    </row>
    <row r="1794" spans="3:4">
      <c r="C1794" s="24"/>
      <c r="D1794" s="24"/>
    </row>
    <row r="1795" spans="3:4">
      <c r="C1795" s="24"/>
      <c r="D1795" s="24"/>
    </row>
    <row r="1796" spans="3:4">
      <c r="C1796" s="24"/>
      <c r="D1796" s="24"/>
    </row>
    <row r="1797" spans="3:4">
      <c r="C1797" s="24"/>
      <c r="D1797" s="24"/>
    </row>
    <row r="1798" spans="3:4">
      <c r="C1798" s="24"/>
      <c r="D1798" s="24"/>
    </row>
    <row r="1799" spans="3:4">
      <c r="C1799" s="24"/>
      <c r="D1799" s="24"/>
    </row>
    <row r="1800" spans="3:4">
      <c r="C1800" s="24"/>
      <c r="D1800" s="24"/>
    </row>
    <row r="1801" spans="3:4">
      <c r="C1801" s="24"/>
      <c r="D1801" s="24"/>
    </row>
    <row r="1802" spans="3:4">
      <c r="C1802" s="24"/>
      <c r="D1802" s="24"/>
    </row>
    <row r="1803" spans="3:4">
      <c r="C1803" s="24"/>
      <c r="D1803" s="24"/>
    </row>
    <row r="1804" spans="3:4">
      <c r="C1804" s="24"/>
      <c r="D1804" s="24"/>
    </row>
    <row r="1805" spans="3:4">
      <c r="C1805" s="24"/>
      <c r="D1805" s="24"/>
    </row>
    <row r="1806" spans="3:4">
      <c r="C1806" s="24"/>
      <c r="D1806" s="24"/>
    </row>
    <row r="1807" spans="3:4">
      <c r="C1807" s="24"/>
      <c r="D1807" s="24"/>
    </row>
    <row r="1808" spans="3:4">
      <c r="C1808" s="24"/>
      <c r="D1808" s="24"/>
    </row>
    <row r="1809" spans="3:4">
      <c r="C1809" s="24"/>
      <c r="D1809" s="24"/>
    </row>
    <row r="1810" spans="3:4">
      <c r="C1810" s="24"/>
      <c r="D1810" s="24"/>
    </row>
    <row r="1811" spans="3:4">
      <c r="C1811" s="24"/>
      <c r="D1811" s="24"/>
    </row>
    <row r="1812" spans="3:4">
      <c r="C1812" s="24"/>
      <c r="D1812" s="24"/>
    </row>
    <row r="1813" spans="3:4">
      <c r="C1813" s="24"/>
      <c r="D1813" s="24"/>
    </row>
    <row r="1814" spans="3:4">
      <c r="C1814" s="24"/>
      <c r="D1814" s="24"/>
    </row>
    <row r="1815" spans="3:4">
      <c r="C1815" s="24"/>
      <c r="D1815" s="24"/>
    </row>
    <row r="1816" spans="3:4">
      <c r="C1816" s="24"/>
      <c r="D1816" s="24"/>
    </row>
    <row r="1817" spans="3:4">
      <c r="C1817" s="24"/>
      <c r="D1817" s="24"/>
    </row>
    <row r="1818" spans="3:4">
      <c r="C1818" s="24"/>
      <c r="D1818" s="24"/>
    </row>
    <row r="1819" spans="3:4">
      <c r="C1819" s="24"/>
      <c r="D1819" s="24"/>
    </row>
    <row r="1820" spans="3:4">
      <c r="C1820" s="24"/>
      <c r="D1820" s="24"/>
    </row>
    <row r="1821" spans="3:4">
      <c r="C1821" s="24"/>
      <c r="D1821" s="24"/>
    </row>
    <row r="1822" spans="3:4">
      <c r="C1822" s="24"/>
      <c r="D1822" s="24"/>
    </row>
    <row r="1823" spans="3:4">
      <c r="C1823" s="24"/>
      <c r="D1823" s="24"/>
    </row>
    <row r="1824" spans="3:4">
      <c r="C1824" s="24"/>
      <c r="D1824" s="24"/>
    </row>
    <row r="1825" spans="3:4">
      <c r="C1825" s="24"/>
      <c r="D1825" s="24"/>
    </row>
    <row r="1826" spans="3:4">
      <c r="C1826" s="24"/>
      <c r="D1826" s="24"/>
    </row>
    <row r="1827" spans="3:4">
      <c r="C1827" s="24"/>
      <c r="D1827" s="24"/>
    </row>
    <row r="1828" spans="3:4">
      <c r="C1828" s="24"/>
      <c r="D1828" s="24"/>
    </row>
    <row r="1829" spans="3:4">
      <c r="C1829" s="24"/>
      <c r="D1829" s="24"/>
    </row>
    <row r="1830" spans="3:4">
      <c r="C1830" s="24"/>
      <c r="D1830" s="24"/>
    </row>
    <row r="1831" spans="3:4">
      <c r="C1831" s="24"/>
      <c r="D1831" s="24"/>
    </row>
    <row r="1832" spans="3:4">
      <c r="C1832" s="24"/>
      <c r="D1832" s="24"/>
    </row>
    <row r="1833" spans="3:4">
      <c r="C1833" s="24"/>
      <c r="D1833" s="24"/>
    </row>
    <row r="1834" spans="3:4">
      <c r="C1834" s="24"/>
      <c r="D1834" s="24"/>
    </row>
    <row r="1835" spans="3:4">
      <c r="C1835" s="24"/>
      <c r="D1835" s="24"/>
    </row>
    <row r="1836" spans="3:4">
      <c r="C1836" s="24"/>
      <c r="D1836" s="24"/>
    </row>
    <row r="1837" spans="3:4">
      <c r="C1837" s="24"/>
      <c r="D1837" s="24"/>
    </row>
    <row r="1838" spans="3:4">
      <c r="C1838" s="24"/>
      <c r="D1838" s="24"/>
    </row>
    <row r="1839" spans="3:4">
      <c r="C1839" s="24"/>
      <c r="D1839" s="24"/>
    </row>
    <row r="1840" spans="3:4">
      <c r="C1840" s="24"/>
      <c r="D1840" s="24"/>
    </row>
    <row r="1841" spans="3:4">
      <c r="C1841" s="24"/>
      <c r="D1841" s="24"/>
    </row>
    <row r="1842" spans="3:4">
      <c r="C1842" s="24"/>
      <c r="D1842" s="24"/>
    </row>
    <row r="1843" spans="3:4">
      <c r="C1843" s="24"/>
      <c r="D1843" s="24"/>
    </row>
    <row r="1844" spans="3:4">
      <c r="C1844" s="24"/>
      <c r="D1844" s="24"/>
    </row>
    <row r="1845" spans="3:4">
      <c r="C1845" s="24"/>
      <c r="D1845" s="24"/>
    </row>
    <row r="1846" spans="3:4">
      <c r="C1846" s="24"/>
      <c r="D1846" s="24"/>
    </row>
    <row r="1847" spans="3:4">
      <c r="C1847" s="24"/>
      <c r="D1847" s="24"/>
    </row>
    <row r="1848" spans="3:4">
      <c r="C1848" s="24"/>
      <c r="D1848" s="24"/>
    </row>
    <row r="1849" spans="3:4">
      <c r="C1849" s="24"/>
      <c r="D1849" s="24"/>
    </row>
    <row r="1850" spans="3:4">
      <c r="C1850" s="24"/>
      <c r="D1850" s="24"/>
    </row>
    <row r="1851" spans="3:4">
      <c r="C1851" s="24"/>
      <c r="D1851" s="24"/>
    </row>
    <row r="1852" spans="3:4">
      <c r="C1852" s="24"/>
      <c r="D1852" s="24"/>
    </row>
    <row r="1853" spans="3:4">
      <c r="C1853" s="24"/>
      <c r="D1853" s="24"/>
    </row>
    <row r="1854" spans="3:4">
      <c r="C1854" s="24"/>
      <c r="D1854" s="24"/>
    </row>
    <row r="1855" spans="3:4">
      <c r="C1855" s="24"/>
      <c r="D1855" s="24"/>
    </row>
    <row r="1856" spans="3:4">
      <c r="C1856" s="24"/>
      <c r="D1856" s="24"/>
    </row>
    <row r="1857" spans="3:4">
      <c r="C1857" s="24"/>
      <c r="D1857" s="24"/>
    </row>
    <row r="1858" spans="3:4">
      <c r="C1858" s="24"/>
      <c r="D1858" s="24"/>
    </row>
    <row r="1859" spans="3:4">
      <c r="C1859" s="24"/>
      <c r="D1859" s="24"/>
    </row>
    <row r="1860" spans="3:4">
      <c r="C1860" s="24"/>
      <c r="D1860" s="24"/>
    </row>
    <row r="1861" spans="3:4">
      <c r="C1861" s="24"/>
      <c r="D1861" s="24"/>
    </row>
    <row r="1862" spans="3:4">
      <c r="C1862" s="24"/>
      <c r="D1862" s="24"/>
    </row>
    <row r="1863" spans="3:4">
      <c r="C1863" s="24"/>
      <c r="D1863" s="24"/>
    </row>
    <row r="1864" spans="3:4">
      <c r="C1864" s="24"/>
      <c r="D1864" s="24"/>
    </row>
    <row r="1865" spans="3:4">
      <c r="C1865" s="24"/>
      <c r="D1865" s="24"/>
    </row>
    <row r="1866" spans="3:4">
      <c r="C1866" s="24"/>
      <c r="D1866" s="24"/>
    </row>
    <row r="1867" spans="3:4">
      <c r="C1867" s="24"/>
      <c r="D1867" s="24"/>
    </row>
    <row r="1868" spans="3:4">
      <c r="C1868" s="24"/>
      <c r="D1868" s="24"/>
    </row>
    <row r="1869" spans="3:4">
      <c r="C1869" s="24"/>
      <c r="D1869" s="24"/>
    </row>
    <row r="1870" spans="3:4">
      <c r="C1870" s="24"/>
      <c r="D1870" s="24"/>
    </row>
    <row r="1871" spans="3:4">
      <c r="C1871" s="24"/>
      <c r="D1871" s="24"/>
    </row>
    <row r="1872" spans="3:4">
      <c r="C1872" s="24"/>
      <c r="D1872" s="24"/>
    </row>
    <row r="1873" spans="3:4">
      <c r="C1873" s="24"/>
      <c r="D1873" s="24"/>
    </row>
    <row r="1874" spans="3:4">
      <c r="C1874" s="24"/>
      <c r="D1874" s="24"/>
    </row>
    <row r="1875" spans="3:4">
      <c r="C1875" s="24"/>
      <c r="D1875" s="24"/>
    </row>
    <row r="1876" spans="3:4">
      <c r="C1876" s="24"/>
      <c r="D1876" s="24"/>
    </row>
    <row r="1877" spans="3:4">
      <c r="C1877" s="24"/>
      <c r="D1877" s="24"/>
    </row>
    <row r="1878" spans="3:4">
      <c r="C1878" s="24"/>
      <c r="D1878" s="24"/>
    </row>
    <row r="1879" spans="3:4">
      <c r="C1879" s="24"/>
      <c r="D1879" s="24"/>
    </row>
    <row r="1880" spans="3:4">
      <c r="C1880" s="24"/>
      <c r="D1880" s="24"/>
    </row>
    <row r="1881" spans="3:4">
      <c r="C1881" s="24"/>
      <c r="D1881" s="24"/>
    </row>
    <row r="1882" spans="3:4">
      <c r="C1882" s="24"/>
      <c r="D1882" s="24"/>
    </row>
    <row r="1883" spans="3:4">
      <c r="C1883" s="24"/>
      <c r="D1883" s="24"/>
    </row>
    <row r="1884" spans="3:4">
      <c r="C1884" s="24"/>
      <c r="D1884" s="24"/>
    </row>
    <row r="1885" spans="3:4">
      <c r="C1885" s="24"/>
      <c r="D1885" s="24"/>
    </row>
    <row r="1886" spans="3:4">
      <c r="C1886" s="24"/>
      <c r="D1886" s="24"/>
    </row>
    <row r="1887" spans="3:4">
      <c r="C1887" s="24"/>
      <c r="D1887" s="24"/>
    </row>
    <row r="1888" spans="3:4">
      <c r="C1888" s="24"/>
      <c r="D1888" s="24"/>
    </row>
    <row r="1889" spans="3:4">
      <c r="C1889" s="24"/>
      <c r="D1889" s="24"/>
    </row>
    <row r="1890" spans="3:4">
      <c r="C1890" s="24"/>
      <c r="D1890" s="24"/>
    </row>
    <row r="1891" spans="3:4">
      <c r="C1891" s="24"/>
      <c r="D1891" s="24"/>
    </row>
    <row r="1892" spans="3:4">
      <c r="C1892" s="24"/>
      <c r="D1892" s="24"/>
    </row>
    <row r="1893" spans="3:4">
      <c r="C1893" s="24"/>
      <c r="D1893" s="24"/>
    </row>
    <row r="1894" spans="3:4">
      <c r="C1894" s="24"/>
      <c r="D1894" s="24"/>
    </row>
    <row r="1895" spans="3:4">
      <c r="C1895" s="24"/>
      <c r="D1895" s="24"/>
    </row>
    <row r="1896" spans="3:4">
      <c r="C1896" s="24"/>
      <c r="D1896" s="24"/>
    </row>
    <row r="1897" spans="3:4">
      <c r="C1897" s="24"/>
      <c r="D1897" s="24"/>
    </row>
    <row r="1898" spans="3:4">
      <c r="C1898" s="24"/>
      <c r="D1898" s="24"/>
    </row>
    <row r="1899" spans="3:4">
      <c r="C1899" s="24"/>
      <c r="D1899" s="24"/>
    </row>
    <row r="1900" spans="3:4">
      <c r="C1900" s="24"/>
      <c r="D1900" s="24"/>
    </row>
    <row r="1901" spans="3:4">
      <c r="C1901" s="24"/>
      <c r="D1901" s="24"/>
    </row>
    <row r="1902" spans="3:4">
      <c r="C1902" s="24"/>
      <c r="D1902" s="24"/>
    </row>
    <row r="1903" spans="3:4">
      <c r="C1903" s="24"/>
      <c r="D1903" s="24"/>
    </row>
    <row r="1904" spans="3:4">
      <c r="C1904" s="24"/>
      <c r="D1904" s="24"/>
    </row>
    <row r="1905" spans="3:4">
      <c r="C1905" s="24"/>
      <c r="D1905" s="24"/>
    </row>
    <row r="1906" spans="3:4">
      <c r="C1906" s="24"/>
      <c r="D1906" s="24"/>
    </row>
    <row r="1907" spans="3:4">
      <c r="C1907" s="24"/>
      <c r="D1907" s="24"/>
    </row>
    <row r="1908" spans="3:4">
      <c r="C1908" s="24"/>
      <c r="D1908" s="24"/>
    </row>
    <row r="1909" spans="3:4">
      <c r="C1909" s="24"/>
      <c r="D1909" s="24"/>
    </row>
    <row r="1910" spans="3:4">
      <c r="C1910" s="24"/>
      <c r="D1910" s="24"/>
    </row>
    <row r="1911" spans="3:4">
      <c r="C1911" s="24"/>
      <c r="D1911" s="24"/>
    </row>
    <row r="1912" spans="3:4">
      <c r="C1912" s="24"/>
      <c r="D1912" s="24"/>
    </row>
    <row r="1913" spans="3:4">
      <c r="C1913" s="24"/>
      <c r="D1913" s="24"/>
    </row>
    <row r="1914" spans="3:4">
      <c r="C1914" s="24"/>
      <c r="D1914" s="24"/>
    </row>
    <row r="1915" spans="3:4">
      <c r="C1915" s="24"/>
      <c r="D1915" s="24"/>
    </row>
    <row r="1916" spans="3:4">
      <c r="C1916" s="24"/>
      <c r="D1916" s="24"/>
    </row>
    <row r="1917" spans="3:4">
      <c r="C1917" s="24"/>
      <c r="D1917" s="24"/>
    </row>
    <row r="1918" spans="3:4">
      <c r="C1918" s="24"/>
      <c r="D1918" s="24"/>
    </row>
    <row r="1919" spans="3:4">
      <c r="C1919" s="24"/>
      <c r="D1919" s="24"/>
    </row>
    <row r="1920" spans="3:4">
      <c r="C1920" s="24"/>
      <c r="D1920" s="24"/>
    </row>
    <row r="1921" spans="3:4">
      <c r="C1921" s="24"/>
      <c r="D1921" s="24"/>
    </row>
    <row r="1922" spans="3:4">
      <c r="C1922" s="24"/>
      <c r="D1922" s="24"/>
    </row>
    <row r="1923" spans="3:4">
      <c r="C1923" s="24"/>
      <c r="D1923" s="24"/>
    </row>
    <row r="1924" spans="3:4">
      <c r="C1924" s="24"/>
      <c r="D1924" s="24"/>
    </row>
    <row r="1925" spans="3:4">
      <c r="C1925" s="24"/>
      <c r="D1925" s="24"/>
    </row>
    <row r="1926" spans="3:4">
      <c r="C1926" s="24"/>
      <c r="D1926" s="24"/>
    </row>
    <row r="1927" spans="3:4">
      <c r="C1927" s="24"/>
      <c r="D1927" s="24"/>
    </row>
    <row r="1928" spans="3:4">
      <c r="C1928" s="24"/>
      <c r="D1928" s="24"/>
    </row>
    <row r="1929" spans="3:4">
      <c r="C1929" s="24"/>
      <c r="D1929" s="24"/>
    </row>
    <row r="1930" spans="3:4">
      <c r="C1930" s="24"/>
      <c r="D1930" s="24"/>
    </row>
    <row r="1931" spans="3:4">
      <c r="C1931" s="24"/>
      <c r="D1931" s="24"/>
    </row>
    <row r="1932" spans="3:4">
      <c r="C1932" s="24"/>
      <c r="D1932" s="24"/>
    </row>
    <row r="1933" spans="3:4">
      <c r="C1933" s="24"/>
      <c r="D1933" s="24"/>
    </row>
    <row r="1934" spans="3:4">
      <c r="C1934" s="24"/>
      <c r="D1934" s="24"/>
    </row>
    <row r="1935" spans="3:4">
      <c r="C1935" s="24"/>
      <c r="D1935" s="24"/>
    </row>
    <row r="1936" spans="3:4">
      <c r="C1936" s="24"/>
      <c r="D1936" s="24"/>
    </row>
    <row r="1937" spans="3:4">
      <c r="C1937" s="24"/>
      <c r="D1937" s="24"/>
    </row>
    <row r="1938" spans="3:4">
      <c r="C1938" s="24"/>
      <c r="D1938" s="24"/>
    </row>
    <row r="1939" spans="3:4">
      <c r="C1939" s="24"/>
      <c r="D1939" s="24"/>
    </row>
    <row r="1940" spans="3:4">
      <c r="C1940" s="24"/>
      <c r="D1940" s="24"/>
    </row>
    <row r="1941" spans="3:4">
      <c r="C1941" s="24"/>
      <c r="D1941" s="24"/>
    </row>
    <row r="1942" spans="3:4">
      <c r="C1942" s="24"/>
      <c r="D1942" s="24"/>
    </row>
    <row r="1943" spans="3:4">
      <c r="C1943" s="24"/>
      <c r="D1943" s="24"/>
    </row>
    <row r="1944" spans="3:4">
      <c r="C1944" s="24"/>
      <c r="D1944" s="24"/>
    </row>
    <row r="1945" spans="3:4">
      <c r="C1945" s="24"/>
      <c r="D1945" s="24"/>
    </row>
    <row r="1946" spans="3:4">
      <c r="C1946" s="24"/>
      <c r="D1946" s="24"/>
    </row>
    <row r="1947" spans="3:4">
      <c r="C1947" s="24"/>
      <c r="D1947" s="24"/>
    </row>
    <row r="1948" spans="3:4">
      <c r="C1948" s="24"/>
      <c r="D1948" s="24"/>
    </row>
    <row r="1949" spans="3:4">
      <c r="C1949" s="24"/>
      <c r="D1949" s="24"/>
    </row>
    <row r="1950" spans="3:4">
      <c r="C1950" s="24"/>
      <c r="D1950" s="24"/>
    </row>
    <row r="1951" spans="3:4">
      <c r="C1951" s="24"/>
      <c r="D1951" s="24"/>
    </row>
    <row r="1952" spans="3:4">
      <c r="C1952" s="24"/>
      <c r="D1952" s="24"/>
    </row>
    <row r="1953" spans="3:4">
      <c r="C1953" s="24"/>
      <c r="D1953" s="24"/>
    </row>
    <row r="1954" spans="3:4">
      <c r="C1954" s="24"/>
      <c r="D1954" s="24"/>
    </row>
    <row r="1955" spans="3:4">
      <c r="C1955" s="24"/>
      <c r="D1955" s="24"/>
    </row>
    <row r="1956" spans="3:4">
      <c r="C1956" s="24"/>
      <c r="D1956" s="24"/>
    </row>
    <row r="1957" spans="3:4">
      <c r="C1957" s="24"/>
      <c r="D1957" s="24"/>
    </row>
    <row r="1958" spans="3:4">
      <c r="C1958" s="24"/>
      <c r="D1958" s="24"/>
    </row>
    <row r="1959" spans="3:4">
      <c r="C1959" s="24"/>
      <c r="D1959" s="24"/>
    </row>
    <row r="1960" spans="3:4">
      <c r="C1960" s="24"/>
      <c r="D1960" s="24"/>
    </row>
    <row r="1961" spans="3:4">
      <c r="C1961" s="24"/>
      <c r="D1961" s="24"/>
    </row>
    <row r="1962" spans="3:4">
      <c r="C1962" s="24"/>
      <c r="D1962" s="24"/>
    </row>
    <row r="1963" spans="3:4">
      <c r="C1963" s="24"/>
      <c r="D1963" s="24"/>
    </row>
    <row r="1964" spans="3:4">
      <c r="C1964" s="24"/>
      <c r="D1964" s="24"/>
    </row>
    <row r="1965" spans="3:4">
      <c r="C1965" s="24"/>
      <c r="D1965" s="24"/>
    </row>
    <row r="1966" spans="3:4">
      <c r="C1966" s="24"/>
      <c r="D1966" s="24"/>
    </row>
    <row r="1967" spans="3:4">
      <c r="C1967" s="24"/>
      <c r="D1967" s="24"/>
    </row>
    <row r="1968" spans="3:4">
      <c r="C1968" s="24"/>
      <c r="D1968" s="24"/>
    </row>
    <row r="1969" spans="3:4">
      <c r="C1969" s="24"/>
      <c r="D1969" s="24"/>
    </row>
    <row r="1970" spans="3:4">
      <c r="C1970" s="24"/>
      <c r="D1970" s="24"/>
    </row>
    <row r="1971" spans="3:4">
      <c r="C1971" s="24"/>
      <c r="D1971" s="24"/>
    </row>
    <row r="1972" spans="3:4">
      <c r="C1972" s="24"/>
      <c r="D1972" s="24"/>
    </row>
    <row r="1973" spans="3:4">
      <c r="C1973" s="24"/>
      <c r="D1973" s="24"/>
    </row>
    <row r="1974" spans="3:4">
      <c r="C1974" s="24"/>
      <c r="D1974" s="24"/>
    </row>
    <row r="1975" spans="3:4">
      <c r="C1975" s="24"/>
      <c r="D1975" s="24"/>
    </row>
    <row r="1976" spans="3:4">
      <c r="C1976" s="24"/>
      <c r="D1976" s="24"/>
    </row>
    <row r="1977" spans="3:4">
      <c r="C1977" s="24"/>
      <c r="D1977" s="24"/>
    </row>
    <row r="1978" spans="3:4">
      <c r="C1978" s="24"/>
      <c r="D1978" s="24"/>
    </row>
    <row r="1979" spans="3:4">
      <c r="C1979" s="24"/>
      <c r="D1979" s="24"/>
    </row>
    <row r="1980" spans="3:4">
      <c r="C1980" s="24"/>
      <c r="D1980" s="24"/>
    </row>
    <row r="1981" spans="3:4">
      <c r="C1981" s="24"/>
      <c r="D1981" s="24"/>
    </row>
    <row r="1982" spans="3:4">
      <c r="C1982" s="24"/>
      <c r="D1982" s="24"/>
    </row>
    <row r="1983" spans="3:4">
      <c r="C1983" s="24"/>
      <c r="D1983" s="24"/>
    </row>
    <row r="1984" spans="3:4">
      <c r="C1984" s="24"/>
      <c r="D1984" s="24"/>
    </row>
    <row r="1985" spans="3:4">
      <c r="C1985" s="24"/>
      <c r="D1985" s="24"/>
    </row>
    <row r="1986" spans="3:4">
      <c r="C1986" s="24"/>
      <c r="D1986" s="24"/>
    </row>
    <row r="1987" spans="3:4">
      <c r="C1987" s="24"/>
      <c r="D1987" s="24"/>
    </row>
    <row r="1988" spans="3:4">
      <c r="C1988" s="24"/>
      <c r="D1988" s="24"/>
    </row>
    <row r="1989" spans="3:4">
      <c r="C1989" s="24"/>
      <c r="D1989" s="24"/>
    </row>
    <row r="1990" spans="3:4">
      <c r="C1990" s="24"/>
      <c r="D1990" s="24"/>
    </row>
    <row r="1991" spans="3:4">
      <c r="C1991" s="24"/>
      <c r="D1991" s="24"/>
    </row>
    <row r="1992" spans="3:4">
      <c r="C1992" s="24"/>
      <c r="D1992" s="24"/>
    </row>
    <row r="1993" spans="3:4">
      <c r="C1993" s="24"/>
      <c r="D1993" s="24"/>
    </row>
    <row r="1994" spans="3:4">
      <c r="C1994" s="24"/>
      <c r="D1994" s="24"/>
    </row>
    <row r="1995" spans="3:4">
      <c r="C1995" s="24"/>
      <c r="D1995" s="24"/>
    </row>
    <row r="1996" spans="3:4">
      <c r="C1996" s="24"/>
      <c r="D1996" s="24"/>
    </row>
    <row r="1997" spans="3:4">
      <c r="C1997" s="24"/>
      <c r="D1997" s="24"/>
    </row>
    <row r="1998" spans="3:4">
      <c r="C1998" s="24"/>
      <c r="D1998" s="24"/>
    </row>
    <row r="1999" spans="3:4">
      <c r="C1999" s="24"/>
      <c r="D1999" s="24"/>
    </row>
    <row r="2000" spans="3:4">
      <c r="C2000" s="24"/>
      <c r="D2000" s="24"/>
    </row>
    <row r="2001" spans="3:4">
      <c r="C2001" s="24"/>
      <c r="D2001" s="24"/>
    </row>
    <row r="2002" spans="3:4">
      <c r="C2002" s="24"/>
      <c r="D2002" s="24"/>
    </row>
    <row r="2003" spans="3:4">
      <c r="C2003" s="24"/>
      <c r="D2003" s="24"/>
    </row>
    <row r="2004" spans="3:4">
      <c r="C2004" s="24"/>
      <c r="D2004" s="24"/>
    </row>
    <row r="2005" spans="3:4">
      <c r="C2005" s="24"/>
      <c r="D2005" s="24"/>
    </row>
    <row r="2006" spans="3:4">
      <c r="C2006" s="24"/>
      <c r="D2006" s="24"/>
    </row>
    <row r="2007" spans="3:4">
      <c r="C2007" s="24"/>
      <c r="D2007" s="24"/>
    </row>
    <row r="2008" spans="3:4">
      <c r="C2008" s="24"/>
      <c r="D2008" s="24"/>
    </row>
    <row r="2009" spans="3:4">
      <c r="C2009" s="24"/>
      <c r="D2009" s="24"/>
    </row>
    <row r="2010" spans="3:4">
      <c r="C2010" s="24"/>
      <c r="D2010" s="24"/>
    </row>
    <row r="2011" spans="3:4">
      <c r="C2011" s="24"/>
      <c r="D2011" s="24"/>
    </row>
    <row r="2012" spans="3:4">
      <c r="C2012" s="24"/>
      <c r="D2012" s="24"/>
    </row>
    <row r="2013" spans="3:4">
      <c r="C2013" s="24"/>
      <c r="D2013" s="24"/>
    </row>
    <row r="2014" spans="3:4">
      <c r="C2014" s="24"/>
      <c r="D2014" s="24"/>
    </row>
    <row r="2015" spans="3:4">
      <c r="C2015" s="24"/>
      <c r="D2015" s="24"/>
    </row>
    <row r="2016" spans="3:4">
      <c r="C2016" s="24"/>
      <c r="D2016" s="24"/>
    </row>
    <row r="2017" spans="3:4">
      <c r="C2017" s="24"/>
      <c r="D2017" s="24"/>
    </row>
    <row r="2018" spans="3:4">
      <c r="C2018" s="24"/>
      <c r="D2018" s="24"/>
    </row>
    <row r="2019" spans="3:4">
      <c r="C2019" s="24"/>
      <c r="D2019" s="24"/>
    </row>
    <row r="2020" spans="3:4">
      <c r="C2020" s="24"/>
      <c r="D2020" s="24"/>
    </row>
    <row r="2021" spans="3:4">
      <c r="C2021" s="24"/>
      <c r="D2021" s="24"/>
    </row>
    <row r="2022" spans="3:4">
      <c r="C2022" s="24"/>
      <c r="D2022" s="24"/>
    </row>
    <row r="2023" spans="3:4">
      <c r="C2023" s="24"/>
      <c r="D2023" s="24"/>
    </row>
    <row r="2024" spans="3:4">
      <c r="C2024" s="24"/>
      <c r="D2024" s="24"/>
    </row>
    <row r="2025" spans="3:4">
      <c r="C2025" s="24"/>
      <c r="D2025" s="24"/>
    </row>
    <row r="2026" spans="3:4">
      <c r="C2026" s="24"/>
      <c r="D2026" s="24"/>
    </row>
    <row r="2027" spans="3:4">
      <c r="C2027" s="24"/>
      <c r="D2027" s="24"/>
    </row>
    <row r="2028" spans="3:4">
      <c r="C2028" s="24"/>
      <c r="D2028" s="24"/>
    </row>
    <row r="2029" spans="3:4">
      <c r="C2029" s="24"/>
      <c r="D2029" s="24"/>
    </row>
    <row r="2030" spans="3:4">
      <c r="C2030" s="24"/>
      <c r="D2030" s="24"/>
    </row>
    <row r="2031" spans="3:4">
      <c r="C2031" s="24"/>
      <c r="D2031" s="24"/>
    </row>
    <row r="2032" spans="3:4">
      <c r="C2032" s="24"/>
      <c r="D2032" s="24"/>
    </row>
    <row r="2033" spans="3:4">
      <c r="C2033" s="24"/>
      <c r="D2033" s="24"/>
    </row>
    <row r="2034" spans="3:4">
      <c r="C2034" s="24"/>
      <c r="D2034" s="24"/>
    </row>
    <row r="2035" spans="3:4">
      <c r="C2035" s="24"/>
      <c r="D2035" s="24"/>
    </row>
    <row r="2036" spans="3:4">
      <c r="C2036" s="24"/>
      <c r="D2036" s="24"/>
    </row>
    <row r="2037" spans="3:4">
      <c r="C2037" s="24"/>
      <c r="D2037" s="24"/>
    </row>
    <row r="2038" spans="3:4">
      <c r="C2038" s="24"/>
      <c r="D2038" s="24"/>
    </row>
    <row r="2039" spans="3:4">
      <c r="C2039" s="24"/>
      <c r="D2039" s="24"/>
    </row>
    <row r="2040" spans="3:4">
      <c r="C2040" s="24"/>
      <c r="D2040" s="24"/>
    </row>
    <row r="2041" spans="3:4">
      <c r="C2041" s="24"/>
      <c r="D2041" s="24"/>
    </row>
    <row r="2042" spans="3:4">
      <c r="C2042" s="24"/>
      <c r="D2042" s="24"/>
    </row>
    <row r="2043" spans="3:4">
      <c r="C2043" s="24"/>
      <c r="D2043" s="24"/>
    </row>
    <row r="2044" spans="3:4">
      <c r="C2044" s="24"/>
      <c r="D2044" s="24"/>
    </row>
    <row r="2045" spans="3:4">
      <c r="C2045" s="24"/>
      <c r="D2045" s="24"/>
    </row>
    <row r="2046" spans="3:4">
      <c r="C2046" s="24"/>
      <c r="D2046" s="24"/>
    </row>
    <row r="2047" spans="3:4">
      <c r="C2047" s="24"/>
      <c r="D2047" s="24"/>
    </row>
    <row r="2048" spans="3:4">
      <c r="C2048" s="24"/>
      <c r="D2048" s="24"/>
    </row>
    <row r="2049" spans="3:4">
      <c r="C2049" s="24"/>
      <c r="D2049" s="24"/>
    </row>
    <row r="2050" spans="3:4">
      <c r="C2050" s="24"/>
      <c r="D2050" s="24"/>
    </row>
    <row r="2051" spans="3:4">
      <c r="C2051" s="24"/>
      <c r="D2051" s="24"/>
    </row>
    <row r="2052" spans="3:4">
      <c r="C2052" s="24"/>
      <c r="D2052" s="24"/>
    </row>
    <row r="2053" spans="3:4">
      <c r="C2053" s="24"/>
      <c r="D2053" s="24"/>
    </row>
    <row r="2054" spans="3:4">
      <c r="C2054" s="24"/>
      <c r="D2054" s="24"/>
    </row>
    <row r="2055" spans="3:4">
      <c r="C2055" s="24"/>
      <c r="D2055" s="24"/>
    </row>
    <row r="2056" spans="3:4">
      <c r="C2056" s="24"/>
      <c r="D2056" s="24"/>
    </row>
    <row r="2057" spans="3:4">
      <c r="C2057" s="24"/>
      <c r="D2057" s="24"/>
    </row>
    <row r="2058" spans="3:4">
      <c r="C2058" s="24"/>
      <c r="D2058" s="24"/>
    </row>
    <row r="2059" spans="3:4">
      <c r="C2059" s="24"/>
      <c r="D2059" s="24"/>
    </row>
    <row r="2060" spans="3:4">
      <c r="C2060" s="24"/>
      <c r="D2060" s="24"/>
    </row>
    <row r="2061" spans="3:4">
      <c r="C2061" s="24"/>
      <c r="D2061" s="24"/>
    </row>
    <row r="2062" spans="3:4">
      <c r="C2062" s="24"/>
      <c r="D2062" s="24"/>
    </row>
    <row r="2063" spans="3:4">
      <c r="C2063" s="24"/>
      <c r="D2063" s="24"/>
    </row>
    <row r="2064" spans="3:4">
      <c r="C2064" s="24"/>
      <c r="D2064" s="24"/>
    </row>
    <row r="2065" spans="3:4">
      <c r="C2065" s="24"/>
      <c r="D2065" s="24"/>
    </row>
    <row r="2066" spans="3:4">
      <c r="C2066" s="24"/>
      <c r="D2066" s="24"/>
    </row>
    <row r="2067" spans="3:4">
      <c r="C2067" s="24"/>
      <c r="D2067" s="24"/>
    </row>
    <row r="2068" spans="3:4">
      <c r="C2068" s="24"/>
      <c r="D2068" s="24"/>
    </row>
    <row r="2069" spans="3:4">
      <c r="C2069" s="24"/>
      <c r="D2069" s="24"/>
    </row>
    <row r="2070" spans="3:4">
      <c r="C2070" s="24"/>
      <c r="D2070" s="24"/>
    </row>
    <row r="2071" spans="3:4">
      <c r="C2071" s="24"/>
      <c r="D2071" s="24"/>
    </row>
    <row r="2072" spans="3:4">
      <c r="C2072" s="24"/>
      <c r="D2072" s="24"/>
    </row>
    <row r="2073" spans="3:4">
      <c r="C2073" s="24"/>
      <c r="D2073" s="24"/>
    </row>
    <row r="2074" spans="3:4">
      <c r="C2074" s="24"/>
      <c r="D2074" s="24"/>
    </row>
    <row r="2075" spans="3:4">
      <c r="C2075" s="24"/>
      <c r="D2075" s="24"/>
    </row>
    <row r="2076" spans="3:4">
      <c r="C2076" s="24"/>
      <c r="D2076" s="24"/>
    </row>
    <row r="2077" spans="3:4">
      <c r="C2077" s="24"/>
      <c r="D2077" s="24"/>
    </row>
    <row r="2078" spans="3:4">
      <c r="C2078" s="24"/>
      <c r="D2078" s="24"/>
    </row>
    <row r="2079" spans="3:4">
      <c r="C2079" s="24"/>
      <c r="D2079" s="24"/>
    </row>
    <row r="2080" spans="3:4">
      <c r="C2080" s="24"/>
      <c r="D2080" s="24"/>
    </row>
    <row r="2081" spans="3:4">
      <c r="C2081" s="24"/>
      <c r="D2081" s="24"/>
    </row>
    <row r="2082" spans="3:4">
      <c r="C2082" s="24"/>
      <c r="D2082" s="24"/>
    </row>
    <row r="2083" spans="3:4">
      <c r="C2083" s="24"/>
      <c r="D2083" s="24"/>
    </row>
    <row r="2084" spans="3:4">
      <c r="C2084" s="24"/>
      <c r="D2084" s="24"/>
    </row>
    <row r="2085" spans="3:4">
      <c r="C2085" s="24"/>
      <c r="D2085" s="24"/>
    </row>
    <row r="2086" spans="3:4">
      <c r="C2086" s="24"/>
      <c r="D2086" s="24"/>
    </row>
    <row r="2087" spans="3:4">
      <c r="C2087" s="24"/>
      <c r="D2087" s="24"/>
    </row>
    <row r="2088" spans="3:4">
      <c r="C2088" s="24"/>
      <c r="D2088" s="24"/>
    </row>
    <row r="2089" spans="3:4">
      <c r="C2089" s="24"/>
      <c r="D2089" s="24"/>
    </row>
    <row r="2090" spans="3:4">
      <c r="C2090" s="24"/>
      <c r="D2090" s="24"/>
    </row>
    <row r="2091" spans="3:4">
      <c r="C2091" s="24"/>
      <c r="D2091" s="24"/>
    </row>
    <row r="2092" spans="3:4">
      <c r="C2092" s="24"/>
      <c r="D2092" s="24"/>
    </row>
    <row r="2093" spans="3:4">
      <c r="C2093" s="24"/>
      <c r="D2093" s="24"/>
    </row>
    <row r="2094" spans="3:4">
      <c r="C2094" s="24"/>
      <c r="D2094" s="24"/>
    </row>
    <row r="2095" spans="3:4">
      <c r="C2095" s="24"/>
      <c r="D2095" s="24"/>
    </row>
    <row r="2096" spans="3:4">
      <c r="C2096" s="24"/>
      <c r="D2096" s="24"/>
    </row>
    <row r="2097" spans="3:4">
      <c r="C2097" s="24"/>
      <c r="D2097" s="24"/>
    </row>
    <row r="2098" spans="3:4">
      <c r="C2098" s="24"/>
      <c r="D2098" s="24"/>
    </row>
    <row r="2099" spans="3:4">
      <c r="C2099" s="24"/>
      <c r="D2099" s="24"/>
    </row>
    <row r="2100" spans="3:4">
      <c r="C2100" s="24"/>
      <c r="D2100" s="24"/>
    </row>
    <row r="2101" spans="3:4">
      <c r="C2101" s="24"/>
      <c r="D2101" s="24"/>
    </row>
    <row r="2102" spans="3:4">
      <c r="C2102" s="24"/>
      <c r="D2102" s="24"/>
    </row>
    <row r="2103" spans="3:4">
      <c r="C2103" s="24"/>
      <c r="D2103" s="24"/>
    </row>
    <row r="2104" spans="3:4">
      <c r="C2104" s="24"/>
      <c r="D2104" s="24"/>
    </row>
    <row r="2105" spans="3:4">
      <c r="C2105" s="24"/>
      <c r="D2105" s="24"/>
    </row>
    <row r="2106" spans="3:4">
      <c r="C2106" s="24"/>
      <c r="D2106" s="24"/>
    </row>
    <row r="2107" spans="3:4">
      <c r="C2107" s="24"/>
      <c r="D2107" s="24"/>
    </row>
    <row r="2108" spans="3:4">
      <c r="C2108" s="24"/>
      <c r="D2108" s="24"/>
    </row>
    <row r="2109" spans="3:4">
      <c r="C2109" s="24"/>
      <c r="D2109" s="24"/>
    </row>
    <row r="2110" spans="3:4">
      <c r="C2110" s="24"/>
      <c r="D2110" s="24"/>
    </row>
    <row r="2111" spans="3:4">
      <c r="C2111" s="24"/>
      <c r="D2111" s="24"/>
    </row>
    <row r="2112" spans="3:4">
      <c r="C2112" s="24"/>
      <c r="D2112" s="24"/>
    </row>
    <row r="2113" spans="3:4">
      <c r="C2113" s="24"/>
      <c r="D2113" s="24"/>
    </row>
    <row r="2114" spans="3:4">
      <c r="C2114" s="24"/>
      <c r="D2114" s="24"/>
    </row>
    <row r="2115" spans="3:4">
      <c r="C2115" s="24"/>
      <c r="D2115" s="24"/>
    </row>
    <row r="2116" spans="3:4">
      <c r="C2116" s="24"/>
      <c r="D2116" s="24"/>
    </row>
    <row r="2117" spans="3:4">
      <c r="C2117" s="24"/>
      <c r="D2117" s="24"/>
    </row>
    <row r="2118" spans="3:4">
      <c r="C2118" s="24"/>
      <c r="D2118" s="24"/>
    </row>
    <row r="2119" spans="3:4">
      <c r="C2119" s="24"/>
      <c r="D2119" s="24"/>
    </row>
    <row r="2120" spans="3:4">
      <c r="C2120" s="24"/>
      <c r="D2120" s="24"/>
    </row>
    <row r="2121" spans="3:4">
      <c r="C2121" s="24"/>
      <c r="D2121" s="24"/>
    </row>
    <row r="2122" spans="3:4">
      <c r="C2122" s="24"/>
      <c r="D2122" s="24"/>
    </row>
    <row r="2123" spans="3:4">
      <c r="C2123" s="24"/>
      <c r="D2123" s="24"/>
    </row>
    <row r="2124" spans="3:4">
      <c r="C2124" s="24"/>
      <c r="D2124" s="24"/>
    </row>
    <row r="2125" spans="3:4">
      <c r="C2125" s="24"/>
      <c r="D2125" s="24"/>
    </row>
    <row r="2126" spans="3:4">
      <c r="C2126" s="24"/>
      <c r="D2126" s="24"/>
    </row>
    <row r="2127" spans="3:4">
      <c r="C2127" s="24"/>
      <c r="D2127" s="24"/>
    </row>
    <row r="2128" spans="3:4">
      <c r="C2128" s="24"/>
      <c r="D2128" s="24"/>
    </row>
    <row r="2129" spans="3:4">
      <c r="C2129" s="24"/>
      <c r="D2129" s="24"/>
    </row>
    <row r="2130" spans="3:4">
      <c r="C2130" s="24"/>
      <c r="D2130" s="24"/>
    </row>
    <row r="2131" spans="3:4">
      <c r="C2131" s="24"/>
      <c r="D2131" s="24"/>
    </row>
    <row r="2132" spans="3:4">
      <c r="C2132" s="24"/>
      <c r="D2132" s="24"/>
    </row>
    <row r="2133" spans="3:4">
      <c r="C2133" s="24"/>
      <c r="D2133" s="24"/>
    </row>
    <row r="2134" spans="3:4">
      <c r="C2134" s="24"/>
      <c r="D2134" s="24"/>
    </row>
    <row r="2135" spans="3:4">
      <c r="C2135" s="24"/>
      <c r="D2135" s="24"/>
    </row>
    <row r="2136" spans="3:4">
      <c r="C2136" s="24"/>
      <c r="D2136" s="24"/>
    </row>
    <row r="2137" spans="3:4">
      <c r="C2137" s="24"/>
      <c r="D2137" s="24"/>
    </row>
    <row r="2138" spans="3:4">
      <c r="C2138" s="24"/>
      <c r="D2138" s="24"/>
    </row>
    <row r="2139" spans="3:4">
      <c r="C2139" s="24"/>
      <c r="D2139" s="24"/>
    </row>
    <row r="2140" spans="3:4">
      <c r="C2140" s="24"/>
      <c r="D2140" s="24"/>
    </row>
    <row r="2141" spans="3:4">
      <c r="C2141" s="24"/>
      <c r="D2141" s="24"/>
    </row>
    <row r="2142" spans="3:4">
      <c r="C2142" s="24"/>
      <c r="D2142" s="24"/>
    </row>
    <row r="2143" spans="3:4">
      <c r="C2143" s="24"/>
      <c r="D2143" s="24"/>
    </row>
    <row r="2144" spans="3:4">
      <c r="C2144" s="24"/>
      <c r="D2144" s="24"/>
    </row>
    <row r="2145" spans="3:4">
      <c r="C2145" s="24"/>
      <c r="D2145" s="24"/>
    </row>
    <row r="2146" spans="3:4">
      <c r="C2146" s="24"/>
      <c r="D2146" s="24"/>
    </row>
    <row r="2147" spans="3:4">
      <c r="C2147" s="24"/>
      <c r="D2147" s="24"/>
    </row>
    <row r="2148" spans="3:4">
      <c r="C2148" s="24"/>
      <c r="D2148" s="24"/>
    </row>
    <row r="2149" spans="3:4">
      <c r="C2149" s="24"/>
      <c r="D2149" s="24"/>
    </row>
    <row r="2150" spans="3:4">
      <c r="C2150" s="24"/>
      <c r="D2150" s="24"/>
    </row>
    <row r="2151" spans="3:4">
      <c r="C2151" s="24"/>
      <c r="D2151" s="24"/>
    </row>
    <row r="2152" spans="3:4">
      <c r="C2152" s="24"/>
      <c r="D2152" s="24"/>
    </row>
    <row r="2153" spans="3:4">
      <c r="C2153" s="24"/>
      <c r="D2153" s="24"/>
    </row>
    <row r="2154" spans="3:4">
      <c r="C2154" s="24"/>
      <c r="D2154" s="24"/>
    </row>
    <row r="2155" spans="3:4">
      <c r="C2155" s="24"/>
      <c r="D2155" s="24"/>
    </row>
    <row r="2156" spans="3:4">
      <c r="C2156" s="24"/>
      <c r="D2156" s="24"/>
    </row>
    <row r="2157" spans="3:4">
      <c r="C2157" s="24"/>
      <c r="D2157" s="24"/>
    </row>
    <row r="2158" spans="3:4">
      <c r="C2158" s="24"/>
      <c r="D2158" s="24"/>
    </row>
    <row r="2159" spans="3:4">
      <c r="C2159" s="24"/>
      <c r="D2159" s="24"/>
    </row>
    <row r="2160" spans="3:4">
      <c r="C2160" s="24"/>
      <c r="D2160" s="24"/>
    </row>
    <row r="2161" spans="3:4">
      <c r="C2161" s="24"/>
      <c r="D2161" s="24"/>
    </row>
    <row r="2162" spans="3:4">
      <c r="C2162" s="24"/>
      <c r="D2162" s="24"/>
    </row>
    <row r="2163" spans="3:4">
      <c r="C2163" s="24"/>
      <c r="D2163" s="24"/>
    </row>
    <row r="2164" spans="3:4">
      <c r="C2164" s="24"/>
      <c r="D2164" s="24"/>
    </row>
    <row r="2165" spans="3:4">
      <c r="C2165" s="24"/>
      <c r="D2165" s="24"/>
    </row>
    <row r="2166" spans="3:4">
      <c r="C2166" s="24"/>
      <c r="D2166" s="24"/>
    </row>
    <row r="2167" spans="3:4">
      <c r="C2167" s="24"/>
      <c r="D2167" s="24"/>
    </row>
    <row r="2168" spans="3:4">
      <c r="C2168" s="24"/>
      <c r="D2168" s="24"/>
    </row>
    <row r="2169" spans="3:4">
      <c r="C2169" s="24"/>
      <c r="D2169" s="24"/>
    </row>
    <row r="2170" spans="3:4">
      <c r="C2170" s="24"/>
      <c r="D2170" s="24"/>
    </row>
    <row r="2171" spans="3:4">
      <c r="C2171" s="24"/>
      <c r="D2171" s="24"/>
    </row>
    <row r="2172" spans="3:4">
      <c r="C2172" s="24"/>
      <c r="D2172" s="24"/>
    </row>
    <row r="2173" spans="3:4">
      <c r="C2173" s="24"/>
      <c r="D2173" s="24"/>
    </row>
    <row r="2174" spans="3:4">
      <c r="C2174" s="24"/>
      <c r="D2174" s="24"/>
    </row>
    <row r="2175" spans="3:4">
      <c r="C2175" s="24"/>
      <c r="D2175" s="24"/>
    </row>
    <row r="2176" spans="3:4">
      <c r="C2176" s="24"/>
      <c r="D2176" s="24"/>
    </row>
    <row r="2177" spans="3:4">
      <c r="C2177" s="24"/>
      <c r="D2177" s="24"/>
    </row>
    <row r="2178" spans="3:4">
      <c r="C2178" s="24"/>
      <c r="D2178" s="24"/>
    </row>
    <row r="2179" spans="3:4">
      <c r="C2179" s="24"/>
      <c r="D2179" s="24"/>
    </row>
    <row r="2180" spans="3:4">
      <c r="C2180" s="24"/>
      <c r="D2180" s="24"/>
    </row>
    <row r="2181" spans="3:4">
      <c r="C2181" s="24"/>
      <c r="D2181" s="24"/>
    </row>
    <row r="2182" spans="3:4">
      <c r="C2182" s="24"/>
      <c r="D2182" s="24"/>
    </row>
    <row r="2183" spans="3:4">
      <c r="C2183" s="24"/>
      <c r="D2183" s="24"/>
    </row>
    <row r="2184" spans="3:4">
      <c r="C2184" s="24"/>
      <c r="D2184" s="24"/>
    </row>
    <row r="2185" spans="3:4">
      <c r="C2185" s="24"/>
      <c r="D2185" s="24"/>
    </row>
    <row r="2186" spans="3:4">
      <c r="C2186" s="24"/>
      <c r="D2186" s="24"/>
    </row>
    <row r="2187" spans="3:4">
      <c r="C2187" s="24"/>
      <c r="D2187" s="24"/>
    </row>
    <row r="2188" spans="3:4">
      <c r="C2188" s="24"/>
      <c r="D2188" s="24"/>
    </row>
    <row r="2189" spans="3:4">
      <c r="C2189" s="24"/>
      <c r="D2189" s="24"/>
    </row>
    <row r="2190" spans="3:4">
      <c r="C2190" s="24"/>
      <c r="D2190" s="24"/>
    </row>
    <row r="2191" spans="3:4">
      <c r="C2191" s="24"/>
      <c r="D2191" s="24"/>
    </row>
    <row r="2192" spans="3:4">
      <c r="C2192" s="24"/>
      <c r="D2192" s="24"/>
    </row>
    <row r="2193" spans="3:4">
      <c r="C2193" s="24"/>
      <c r="D2193" s="24"/>
    </row>
    <row r="2194" spans="3:4">
      <c r="C2194" s="24"/>
      <c r="D2194" s="24"/>
    </row>
    <row r="2195" spans="3:4">
      <c r="C2195" s="24"/>
      <c r="D2195" s="24"/>
    </row>
    <row r="2196" spans="3:4">
      <c r="C2196" s="24"/>
      <c r="D2196" s="24"/>
    </row>
    <row r="2197" spans="3:4">
      <c r="C2197" s="24"/>
      <c r="D2197" s="24"/>
    </row>
    <row r="2198" spans="3:4">
      <c r="C2198" s="24"/>
      <c r="D2198" s="24"/>
    </row>
    <row r="2199" spans="3:4">
      <c r="C2199" s="24"/>
      <c r="D2199" s="24"/>
    </row>
    <row r="2200" spans="3:4">
      <c r="C2200" s="24"/>
      <c r="D2200" s="24"/>
    </row>
    <row r="2201" spans="3:4">
      <c r="C2201" s="24"/>
      <c r="D2201" s="24"/>
    </row>
    <row r="2202" spans="3:4">
      <c r="C2202" s="24"/>
      <c r="D2202" s="24"/>
    </row>
    <row r="2203" spans="3:4">
      <c r="C2203" s="24"/>
      <c r="D2203" s="24"/>
    </row>
    <row r="2204" spans="3:4">
      <c r="C2204" s="24"/>
      <c r="D2204" s="24"/>
    </row>
    <row r="2205" spans="3:4">
      <c r="C2205" s="24"/>
      <c r="D2205" s="24"/>
    </row>
    <row r="2206" spans="3:4">
      <c r="C2206" s="24"/>
      <c r="D2206" s="24"/>
    </row>
    <row r="2207" spans="3:4">
      <c r="C2207" s="24"/>
      <c r="D2207" s="24"/>
    </row>
    <row r="2208" spans="3:4">
      <c r="C2208" s="24"/>
      <c r="D2208" s="24"/>
    </row>
    <row r="2209" spans="3:4">
      <c r="C2209" s="24"/>
      <c r="D2209" s="24"/>
    </row>
    <row r="2210" spans="3:4">
      <c r="C2210" s="24"/>
      <c r="D2210" s="24"/>
    </row>
    <row r="2211" spans="3:4">
      <c r="C2211" s="24"/>
      <c r="D2211" s="24"/>
    </row>
    <row r="2212" spans="3:4">
      <c r="C2212" s="24"/>
      <c r="D2212" s="24"/>
    </row>
    <row r="2213" spans="3:4">
      <c r="C2213" s="24"/>
      <c r="D2213" s="24"/>
    </row>
    <row r="2214" spans="3:4">
      <c r="C2214" s="24"/>
      <c r="D2214" s="24"/>
    </row>
    <row r="2215" spans="3:4">
      <c r="C2215" s="24"/>
      <c r="D2215" s="24"/>
    </row>
    <row r="2216" spans="3:4">
      <c r="C2216" s="24"/>
      <c r="D2216" s="24"/>
    </row>
    <row r="2217" spans="3:4">
      <c r="C2217" s="24"/>
      <c r="D2217" s="24"/>
    </row>
    <row r="2218" spans="3:4">
      <c r="C2218" s="24"/>
      <c r="D2218" s="24"/>
    </row>
    <row r="2219" spans="3:4">
      <c r="C2219" s="24"/>
      <c r="D2219" s="24"/>
    </row>
    <row r="2220" spans="3:4">
      <c r="C2220" s="24"/>
      <c r="D2220" s="24"/>
    </row>
    <row r="2221" spans="3:4">
      <c r="C2221" s="24"/>
      <c r="D2221" s="24"/>
    </row>
    <row r="2222" spans="3:4">
      <c r="C2222" s="24"/>
      <c r="D2222" s="24"/>
    </row>
    <row r="2223" spans="3:4">
      <c r="C2223" s="24"/>
      <c r="D2223" s="24"/>
    </row>
    <row r="2224" spans="3:4">
      <c r="C2224" s="24"/>
      <c r="D2224" s="24"/>
    </row>
    <row r="2225" spans="3:4">
      <c r="C2225" s="24"/>
      <c r="D2225" s="24"/>
    </row>
    <row r="2226" spans="3:4">
      <c r="C2226" s="24"/>
      <c r="D2226" s="24"/>
    </row>
    <row r="2227" spans="3:4">
      <c r="C2227" s="24"/>
      <c r="D2227" s="24"/>
    </row>
    <row r="2228" spans="3:4">
      <c r="C2228" s="24"/>
      <c r="D2228" s="24"/>
    </row>
    <row r="2229" spans="3:4">
      <c r="C2229" s="24"/>
      <c r="D2229" s="24"/>
    </row>
    <row r="2230" spans="3:4">
      <c r="C2230" s="24"/>
      <c r="D2230" s="24"/>
    </row>
    <row r="2231" spans="3:4">
      <c r="C2231" s="24"/>
      <c r="D2231" s="24"/>
    </row>
    <row r="2232" spans="3:4">
      <c r="C2232" s="24"/>
      <c r="D2232" s="24"/>
    </row>
    <row r="2233" spans="3:4">
      <c r="C2233" s="24"/>
      <c r="D2233" s="24"/>
    </row>
    <row r="2234" spans="3:4">
      <c r="C2234" s="24"/>
      <c r="D2234" s="24"/>
    </row>
    <row r="2235" spans="3:4">
      <c r="C2235" s="24"/>
      <c r="D2235" s="24"/>
    </row>
    <row r="2236" spans="3:4">
      <c r="C2236" s="24"/>
      <c r="D2236" s="24"/>
    </row>
    <row r="2237" spans="3:4">
      <c r="C2237" s="24"/>
      <c r="D2237" s="24"/>
    </row>
    <row r="2238" spans="3:4">
      <c r="C2238" s="24"/>
      <c r="D2238" s="24"/>
    </row>
    <row r="2239" spans="3:4">
      <c r="C2239" s="24"/>
      <c r="D2239" s="24"/>
    </row>
    <row r="2240" spans="3:4">
      <c r="C2240" s="24"/>
      <c r="D2240" s="24"/>
    </row>
    <row r="2241" spans="3:4">
      <c r="C2241" s="24"/>
      <c r="D2241" s="24"/>
    </row>
    <row r="2242" spans="3:4">
      <c r="C2242" s="24"/>
      <c r="D2242" s="24"/>
    </row>
    <row r="2243" spans="3:4">
      <c r="C2243" s="24"/>
      <c r="D2243" s="24"/>
    </row>
    <row r="2244" spans="3:4">
      <c r="C2244" s="24"/>
      <c r="D2244" s="24"/>
    </row>
    <row r="2245" spans="3:4">
      <c r="C2245" s="24"/>
      <c r="D2245" s="24"/>
    </row>
    <row r="2246" spans="3:4">
      <c r="C2246" s="24"/>
      <c r="D2246" s="24"/>
    </row>
    <row r="2247" spans="3:4">
      <c r="C2247" s="24"/>
      <c r="D2247" s="24"/>
    </row>
    <row r="2248" spans="3:4">
      <c r="C2248" s="24"/>
      <c r="D2248" s="24"/>
    </row>
    <row r="2249" spans="3:4">
      <c r="C2249" s="24"/>
      <c r="D2249" s="24"/>
    </row>
    <row r="2250" spans="3:4">
      <c r="C2250" s="24"/>
      <c r="D2250" s="24"/>
    </row>
    <row r="2251" spans="3:4">
      <c r="C2251" s="24"/>
      <c r="D2251" s="24"/>
    </row>
    <row r="2252" spans="3:4">
      <c r="C2252" s="24"/>
      <c r="D2252" s="24"/>
    </row>
    <row r="2253" spans="3:4">
      <c r="C2253" s="24"/>
      <c r="D2253" s="24"/>
    </row>
    <row r="2254" spans="3:4">
      <c r="C2254" s="24"/>
      <c r="D2254" s="24"/>
    </row>
    <row r="2255" spans="3:4">
      <c r="C2255" s="24"/>
      <c r="D2255" s="24"/>
    </row>
    <row r="2256" spans="3:4">
      <c r="C2256" s="24"/>
      <c r="D2256" s="24"/>
    </row>
    <row r="2257" spans="3:4">
      <c r="C2257" s="24"/>
      <c r="D2257" s="24"/>
    </row>
    <row r="2258" spans="3:4">
      <c r="C2258" s="24"/>
      <c r="D2258" s="24"/>
    </row>
    <row r="2259" spans="3:4">
      <c r="C2259" s="24"/>
      <c r="D2259" s="24"/>
    </row>
    <row r="2260" spans="3:4">
      <c r="C2260" s="24"/>
      <c r="D2260" s="24"/>
    </row>
    <row r="2261" spans="3:4">
      <c r="C2261" s="24"/>
      <c r="D2261" s="24"/>
    </row>
    <row r="2262" spans="3:4">
      <c r="C2262" s="24"/>
      <c r="D2262" s="24"/>
    </row>
    <row r="2263" spans="3:4">
      <c r="C2263" s="24"/>
      <c r="D2263" s="24"/>
    </row>
    <row r="2264" spans="3:4">
      <c r="C2264" s="24"/>
      <c r="D2264" s="24"/>
    </row>
    <row r="2265" spans="3:4">
      <c r="C2265" s="24"/>
      <c r="D2265" s="24"/>
    </row>
    <row r="2266" spans="3:4">
      <c r="C2266" s="24"/>
      <c r="D2266" s="24"/>
    </row>
    <row r="2267" spans="3:4">
      <c r="C2267" s="24"/>
      <c r="D2267" s="24"/>
    </row>
    <row r="2268" spans="3:4">
      <c r="C2268" s="24"/>
      <c r="D2268" s="24"/>
    </row>
    <row r="2269" spans="3:4">
      <c r="C2269" s="24"/>
      <c r="D2269" s="24"/>
    </row>
    <row r="2270" spans="3:4">
      <c r="C2270" s="24"/>
      <c r="D2270" s="24"/>
    </row>
    <row r="2271" spans="3:4">
      <c r="C2271" s="24"/>
      <c r="D2271" s="24"/>
    </row>
    <row r="2272" spans="3:4">
      <c r="C2272" s="24"/>
      <c r="D2272" s="24"/>
    </row>
    <row r="2273" spans="3:4">
      <c r="C2273" s="24"/>
      <c r="D2273" s="24"/>
    </row>
    <row r="2274" spans="3:4">
      <c r="C2274" s="24"/>
      <c r="D2274" s="24"/>
    </row>
    <row r="2275" spans="3:4">
      <c r="C2275" s="24"/>
      <c r="D2275" s="24"/>
    </row>
    <row r="2276" spans="3:4">
      <c r="C2276" s="24"/>
      <c r="D2276" s="24"/>
    </row>
    <row r="2277" spans="3:4">
      <c r="C2277" s="24"/>
      <c r="D2277" s="24"/>
    </row>
    <row r="2278" spans="3:4">
      <c r="C2278" s="24"/>
      <c r="D2278" s="24"/>
    </row>
    <row r="2279" spans="3:4">
      <c r="C2279" s="24"/>
      <c r="D2279" s="24"/>
    </row>
    <row r="2280" spans="3:4">
      <c r="C2280" s="24"/>
      <c r="D2280" s="24"/>
    </row>
    <row r="2281" spans="3:4">
      <c r="C2281" s="24"/>
      <c r="D2281" s="24"/>
    </row>
    <row r="2282" spans="3:4">
      <c r="C2282" s="24"/>
      <c r="D2282" s="24"/>
    </row>
    <row r="2283" spans="3:4">
      <c r="C2283" s="24"/>
      <c r="D2283" s="24"/>
    </row>
    <row r="2284" spans="3:4">
      <c r="C2284" s="24"/>
      <c r="D2284" s="24"/>
    </row>
    <row r="2285" spans="3:4">
      <c r="C2285" s="24"/>
      <c r="D2285" s="24"/>
    </row>
    <row r="2286" spans="3:4">
      <c r="C2286" s="24"/>
      <c r="D2286" s="24"/>
    </row>
    <row r="2287" spans="3:4">
      <c r="C2287" s="24"/>
      <c r="D2287" s="24"/>
    </row>
    <row r="2288" spans="3:4">
      <c r="C2288" s="24"/>
      <c r="D2288" s="24"/>
    </row>
    <row r="2289" spans="3:4">
      <c r="C2289" s="24"/>
      <c r="D2289" s="24"/>
    </row>
    <row r="2290" spans="3:4">
      <c r="C2290" s="24"/>
      <c r="D2290" s="24"/>
    </row>
    <row r="2291" spans="3:4">
      <c r="C2291" s="24"/>
      <c r="D2291" s="24"/>
    </row>
    <row r="2292" spans="3:4">
      <c r="C2292" s="24"/>
      <c r="D2292" s="24"/>
    </row>
    <row r="2293" spans="3:4">
      <c r="C2293" s="24"/>
      <c r="D2293" s="24"/>
    </row>
    <row r="2294" spans="3:4">
      <c r="C2294" s="24"/>
      <c r="D2294" s="24"/>
    </row>
    <row r="2295" spans="3:4">
      <c r="C2295" s="24"/>
      <c r="D2295" s="24"/>
    </row>
    <row r="2296" spans="3:4">
      <c r="C2296" s="24"/>
      <c r="D2296" s="24"/>
    </row>
    <row r="2297" spans="3:4">
      <c r="C2297" s="24"/>
      <c r="D2297" s="24"/>
    </row>
    <row r="2298" spans="3:4">
      <c r="C2298" s="24"/>
      <c r="D2298" s="24"/>
    </row>
    <row r="2299" spans="3:4">
      <c r="C2299" s="24"/>
      <c r="D2299" s="24"/>
    </row>
    <row r="2300" spans="3:4">
      <c r="C2300" s="24"/>
      <c r="D2300" s="24"/>
    </row>
    <row r="2301" spans="3:4">
      <c r="C2301" s="24"/>
      <c r="D2301" s="24"/>
    </row>
    <row r="2302" spans="3:4">
      <c r="C2302" s="24"/>
      <c r="D2302" s="24"/>
    </row>
    <row r="2303" spans="3:4">
      <c r="C2303" s="24"/>
      <c r="D2303" s="24"/>
    </row>
    <row r="2304" spans="3:4">
      <c r="C2304" s="24"/>
      <c r="D2304" s="24"/>
    </row>
    <row r="2305" spans="3:4">
      <c r="C2305" s="24"/>
      <c r="D2305" s="24"/>
    </row>
    <row r="2306" spans="3:4">
      <c r="C2306" s="24"/>
      <c r="D2306" s="24"/>
    </row>
    <row r="2307" spans="3:4">
      <c r="C2307" s="24"/>
      <c r="D2307" s="24"/>
    </row>
    <row r="2308" spans="3:4">
      <c r="C2308" s="24"/>
      <c r="D2308" s="24"/>
    </row>
    <row r="2309" spans="3:4">
      <c r="C2309" s="24"/>
      <c r="D2309" s="24"/>
    </row>
    <row r="2310" spans="3:4">
      <c r="C2310" s="24"/>
      <c r="D2310" s="24"/>
    </row>
    <row r="2311" spans="3:4">
      <c r="C2311" s="24"/>
      <c r="D2311" s="24"/>
    </row>
    <row r="2312" spans="3:4">
      <c r="C2312" s="24"/>
      <c r="D2312" s="24"/>
    </row>
    <row r="2313" spans="3:4">
      <c r="C2313" s="24"/>
      <c r="D2313" s="24"/>
    </row>
    <row r="2314" spans="3:4">
      <c r="C2314" s="24"/>
      <c r="D2314" s="24"/>
    </row>
    <row r="2315" spans="3:4">
      <c r="C2315" s="24"/>
      <c r="D2315" s="24"/>
    </row>
    <row r="2316" spans="3:4">
      <c r="C2316" s="24"/>
      <c r="D2316" s="24"/>
    </row>
    <row r="2317" spans="3:4">
      <c r="C2317" s="24"/>
      <c r="D2317" s="24"/>
    </row>
    <row r="2318" spans="3:4">
      <c r="C2318" s="24"/>
      <c r="D2318" s="24"/>
    </row>
    <row r="2319" spans="3:4">
      <c r="C2319" s="24"/>
      <c r="D2319" s="24"/>
    </row>
    <row r="2320" spans="3:4">
      <c r="C2320" s="24"/>
      <c r="D2320" s="24"/>
    </row>
    <row r="2321" spans="3:4">
      <c r="C2321" s="24"/>
      <c r="D2321" s="24"/>
    </row>
    <row r="2322" spans="3:4">
      <c r="C2322" s="24"/>
      <c r="D2322" s="24"/>
    </row>
    <row r="2323" spans="3:4">
      <c r="C2323" s="24"/>
      <c r="D2323" s="24"/>
    </row>
    <row r="2324" spans="3:4">
      <c r="C2324" s="24"/>
      <c r="D2324" s="24"/>
    </row>
    <row r="2325" spans="3:4">
      <c r="C2325" s="24"/>
      <c r="D2325" s="24"/>
    </row>
    <row r="2326" spans="3:4">
      <c r="C2326" s="24"/>
      <c r="D2326" s="24"/>
    </row>
    <row r="2327" spans="3:4">
      <c r="C2327" s="24"/>
      <c r="D2327" s="24"/>
    </row>
    <row r="2328" spans="3:4">
      <c r="C2328" s="24"/>
      <c r="D2328" s="24"/>
    </row>
    <row r="2329" spans="3:4">
      <c r="C2329" s="24"/>
      <c r="D2329" s="24"/>
    </row>
    <row r="2330" spans="3:4">
      <c r="C2330" s="24"/>
      <c r="D2330" s="24"/>
    </row>
    <row r="2331" spans="3:4">
      <c r="C2331" s="24"/>
      <c r="D2331" s="24"/>
    </row>
    <row r="2332" spans="3:4">
      <c r="C2332" s="24"/>
      <c r="D2332" s="24"/>
    </row>
    <row r="2333" spans="3:4">
      <c r="C2333" s="24"/>
      <c r="D2333" s="24"/>
    </row>
    <row r="2334" spans="3:4">
      <c r="C2334" s="24"/>
      <c r="D2334" s="24"/>
    </row>
    <row r="2335" spans="3:4">
      <c r="C2335" s="24"/>
      <c r="D2335" s="24"/>
    </row>
    <row r="2336" spans="3:4">
      <c r="C2336" s="24"/>
      <c r="D2336" s="24"/>
    </row>
    <row r="2337" spans="3:4">
      <c r="C2337" s="24"/>
      <c r="D2337" s="24"/>
    </row>
    <row r="2338" spans="3:4">
      <c r="C2338" s="24"/>
      <c r="D2338" s="24"/>
    </row>
    <row r="2339" spans="3:4">
      <c r="C2339" s="24"/>
      <c r="D2339" s="24"/>
    </row>
    <row r="2340" spans="3:4">
      <c r="C2340" s="24"/>
      <c r="D2340" s="24"/>
    </row>
    <row r="2341" spans="3:4">
      <c r="C2341" s="24"/>
      <c r="D2341" s="24"/>
    </row>
    <row r="2342" spans="3:4">
      <c r="C2342" s="24"/>
      <c r="D2342" s="24"/>
    </row>
    <row r="2343" spans="3:4">
      <c r="C2343" s="24"/>
      <c r="D2343" s="24"/>
    </row>
    <row r="2344" spans="3:4">
      <c r="C2344" s="24"/>
      <c r="D2344" s="24"/>
    </row>
    <row r="2345" spans="3:4">
      <c r="C2345" s="24"/>
      <c r="D2345" s="24"/>
    </row>
    <row r="2346" spans="3:4">
      <c r="C2346" s="24"/>
      <c r="D2346" s="24"/>
    </row>
    <row r="2347" spans="3:4">
      <c r="C2347" s="24"/>
      <c r="D2347" s="24"/>
    </row>
    <row r="2348" spans="3:4">
      <c r="C2348" s="24"/>
      <c r="D2348" s="24"/>
    </row>
    <row r="2349" spans="3:4">
      <c r="C2349" s="24"/>
      <c r="D2349" s="24"/>
    </row>
    <row r="2350" spans="3:4">
      <c r="C2350" s="24"/>
      <c r="D2350" s="24"/>
    </row>
    <row r="2351" spans="3:4">
      <c r="C2351" s="24"/>
      <c r="D2351" s="24"/>
    </row>
    <row r="2352" spans="3:4">
      <c r="C2352" s="24"/>
      <c r="D2352" s="24"/>
    </row>
    <row r="2353" spans="3:4">
      <c r="C2353" s="24"/>
      <c r="D2353" s="24"/>
    </row>
    <row r="2354" spans="3:4">
      <c r="C2354" s="24"/>
      <c r="D2354" s="24"/>
    </row>
    <row r="2355" spans="3:4">
      <c r="C2355" s="24"/>
      <c r="D2355" s="24"/>
    </row>
    <row r="2356" spans="3:4">
      <c r="C2356" s="24"/>
      <c r="D2356" s="24"/>
    </row>
    <row r="2357" spans="3:4">
      <c r="C2357" s="24"/>
      <c r="D2357" s="24"/>
    </row>
    <row r="2358" spans="3:4">
      <c r="C2358" s="24"/>
      <c r="D2358" s="24"/>
    </row>
    <row r="2359" spans="3:4">
      <c r="C2359" s="24"/>
      <c r="D2359" s="24"/>
    </row>
    <row r="2360" spans="3:4">
      <c r="C2360" s="24"/>
      <c r="D2360" s="24"/>
    </row>
    <row r="2361" spans="3:4">
      <c r="C2361" s="24"/>
      <c r="D2361" s="24"/>
    </row>
    <row r="2362" spans="3:4">
      <c r="C2362" s="24"/>
      <c r="D2362" s="24"/>
    </row>
    <row r="2363" spans="3:4">
      <c r="C2363" s="24"/>
      <c r="D2363" s="24"/>
    </row>
    <row r="2364" spans="3:4">
      <c r="C2364" s="24"/>
      <c r="D2364" s="24"/>
    </row>
    <row r="2365" spans="3:4">
      <c r="C2365" s="24"/>
      <c r="D2365" s="24"/>
    </row>
    <row r="2366" spans="3:4">
      <c r="C2366" s="24"/>
      <c r="D2366" s="24"/>
    </row>
    <row r="2367" spans="3:4">
      <c r="C2367" s="24"/>
      <c r="D2367" s="24"/>
    </row>
    <row r="2368" spans="3:4">
      <c r="C2368" s="24"/>
      <c r="D2368" s="24"/>
    </row>
    <row r="2369" spans="3:4">
      <c r="C2369" s="24"/>
      <c r="D2369" s="24"/>
    </row>
    <row r="2370" spans="3:4">
      <c r="C2370" s="24"/>
      <c r="D2370" s="24"/>
    </row>
    <row r="2371" spans="3:4">
      <c r="C2371" s="24"/>
      <c r="D2371" s="24"/>
    </row>
    <row r="2372" spans="3:4">
      <c r="C2372" s="24"/>
      <c r="D2372" s="24"/>
    </row>
    <row r="2373" spans="3:4">
      <c r="C2373" s="24"/>
      <c r="D2373" s="24"/>
    </row>
    <row r="2374" spans="3:4">
      <c r="C2374" s="24"/>
      <c r="D2374" s="24"/>
    </row>
    <row r="2375" spans="3:4">
      <c r="C2375" s="24"/>
      <c r="D2375" s="24"/>
    </row>
    <row r="2376" spans="3:4">
      <c r="C2376" s="24"/>
      <c r="D2376" s="24"/>
    </row>
    <row r="2377" spans="3:4">
      <c r="C2377" s="24"/>
      <c r="D2377" s="24"/>
    </row>
    <row r="2378" spans="3:4">
      <c r="C2378" s="24"/>
      <c r="D2378" s="24"/>
    </row>
    <row r="2379" spans="3:4">
      <c r="C2379" s="24"/>
      <c r="D2379" s="24"/>
    </row>
    <row r="2380" spans="3:4">
      <c r="C2380" s="24"/>
      <c r="D2380" s="24"/>
    </row>
    <row r="2381" spans="3:4">
      <c r="C2381" s="24"/>
      <c r="D2381" s="24"/>
    </row>
    <row r="2382" spans="3:4">
      <c r="C2382" s="24"/>
      <c r="D2382" s="24"/>
    </row>
    <row r="2383" spans="3:4">
      <c r="C2383" s="24"/>
      <c r="D2383" s="24"/>
    </row>
    <row r="2384" spans="3:4">
      <c r="C2384" s="24"/>
      <c r="D2384" s="24"/>
    </row>
    <row r="2385" spans="3:4">
      <c r="C2385" s="24"/>
      <c r="D2385" s="24"/>
    </row>
    <row r="2386" spans="3:4">
      <c r="C2386" s="24"/>
      <c r="D2386" s="24"/>
    </row>
    <row r="2387" spans="3:4">
      <c r="C2387" s="24"/>
      <c r="D2387" s="24"/>
    </row>
    <row r="2388" spans="3:4">
      <c r="C2388" s="24"/>
      <c r="D2388" s="24"/>
    </row>
    <row r="2389" spans="3:4">
      <c r="C2389" s="24"/>
      <c r="D2389" s="24"/>
    </row>
    <row r="2390" spans="3:4">
      <c r="C2390" s="24"/>
      <c r="D2390" s="24"/>
    </row>
    <row r="2391" spans="3:4">
      <c r="C2391" s="24"/>
      <c r="D2391" s="24"/>
    </row>
    <row r="2392" spans="3:4">
      <c r="C2392" s="24"/>
      <c r="D2392" s="24"/>
    </row>
    <row r="2393" spans="3:4">
      <c r="C2393" s="24"/>
      <c r="D2393" s="24"/>
    </row>
    <row r="2394" spans="3:4">
      <c r="C2394" s="24"/>
      <c r="D2394" s="24"/>
    </row>
    <row r="2395" spans="3:4">
      <c r="C2395" s="24"/>
      <c r="D2395" s="24"/>
    </row>
    <row r="2396" spans="3:4">
      <c r="C2396" s="24"/>
      <c r="D2396" s="24"/>
    </row>
    <row r="2397" spans="3:4">
      <c r="C2397" s="24"/>
      <c r="D2397" s="24"/>
    </row>
    <row r="2398" spans="3:4">
      <c r="C2398" s="24"/>
      <c r="D2398" s="24"/>
    </row>
    <row r="2399" spans="3:4">
      <c r="C2399" s="24"/>
      <c r="D2399" s="24"/>
    </row>
    <row r="2400" spans="3:4">
      <c r="C2400" s="24"/>
      <c r="D2400" s="24"/>
    </row>
    <row r="2401" spans="3:4">
      <c r="C2401" s="24"/>
      <c r="D2401" s="24"/>
    </row>
    <row r="2402" spans="3:4">
      <c r="C2402" s="24"/>
      <c r="D2402" s="24"/>
    </row>
    <row r="2403" spans="3:4">
      <c r="C2403" s="24"/>
      <c r="D2403" s="24"/>
    </row>
    <row r="2404" spans="3:4">
      <c r="C2404" s="24"/>
      <c r="D2404" s="24"/>
    </row>
    <row r="2405" spans="3:4">
      <c r="C2405" s="24"/>
      <c r="D2405" s="24"/>
    </row>
    <row r="2406" spans="3:4">
      <c r="C2406" s="24"/>
      <c r="D2406" s="24"/>
    </row>
    <row r="2407" spans="3:4">
      <c r="C2407" s="24"/>
      <c r="D2407" s="24"/>
    </row>
    <row r="2408" spans="3:4">
      <c r="C2408" s="24"/>
      <c r="D2408" s="24"/>
    </row>
    <row r="2409" spans="3:4">
      <c r="C2409" s="24"/>
      <c r="D2409" s="24"/>
    </row>
    <row r="2410" spans="3:4">
      <c r="C2410" s="24"/>
      <c r="D2410" s="24"/>
    </row>
    <row r="2411" spans="3:4">
      <c r="C2411" s="24"/>
      <c r="D2411" s="24"/>
    </row>
    <row r="2412" spans="3:4">
      <c r="C2412" s="24"/>
      <c r="D2412" s="24"/>
    </row>
    <row r="2413" spans="3:4">
      <c r="C2413" s="24"/>
      <c r="D2413" s="24"/>
    </row>
    <row r="2414" spans="3:4">
      <c r="C2414" s="24"/>
      <c r="D2414" s="24"/>
    </row>
    <row r="2415" spans="3:4">
      <c r="C2415" s="24"/>
      <c r="D2415" s="24"/>
    </row>
    <row r="2416" spans="3:4">
      <c r="C2416" s="24"/>
      <c r="D2416" s="24"/>
    </row>
    <row r="2417" spans="3:4">
      <c r="C2417" s="24"/>
      <c r="D2417" s="24"/>
    </row>
    <row r="2418" spans="3:4">
      <c r="C2418" s="24"/>
      <c r="D2418" s="24"/>
    </row>
    <row r="2419" spans="3:4">
      <c r="C2419" s="24"/>
      <c r="D2419" s="24"/>
    </row>
    <row r="2420" spans="3:4">
      <c r="C2420" s="24"/>
      <c r="D2420" s="24"/>
    </row>
    <row r="2421" spans="3:4">
      <c r="C2421" s="24"/>
      <c r="D2421" s="24"/>
    </row>
    <row r="2422" spans="3:4">
      <c r="C2422" s="24"/>
      <c r="D2422" s="24"/>
    </row>
    <row r="2423" spans="3:4">
      <c r="C2423" s="24"/>
      <c r="D2423" s="24"/>
    </row>
    <row r="2424" spans="3:4">
      <c r="C2424" s="24"/>
      <c r="D2424" s="24"/>
    </row>
    <row r="2425" spans="3:4">
      <c r="C2425" s="24"/>
      <c r="D2425" s="24"/>
    </row>
    <row r="2426" spans="3:4">
      <c r="C2426" s="24"/>
      <c r="D2426" s="24"/>
    </row>
    <row r="2427" spans="3:4">
      <c r="C2427" s="24"/>
      <c r="D2427" s="24"/>
    </row>
    <row r="2428" spans="3:4">
      <c r="C2428" s="24"/>
      <c r="D2428" s="24"/>
    </row>
    <row r="2429" spans="3:4">
      <c r="C2429" s="24"/>
      <c r="D2429" s="24"/>
    </row>
    <row r="2430" spans="3:4">
      <c r="C2430" s="24"/>
      <c r="D2430" s="24"/>
    </row>
    <row r="2431" spans="3:4">
      <c r="C2431" s="24"/>
      <c r="D2431" s="24"/>
    </row>
    <row r="2432" spans="3:4">
      <c r="C2432" s="24"/>
      <c r="D2432" s="24"/>
    </row>
    <row r="2433" spans="3:4">
      <c r="C2433" s="24"/>
      <c r="D2433" s="24"/>
    </row>
    <row r="2434" spans="3:4">
      <c r="C2434" s="24"/>
      <c r="D2434" s="24"/>
    </row>
    <row r="2435" spans="3:4">
      <c r="C2435" s="24"/>
      <c r="D2435" s="24"/>
    </row>
    <row r="2436" spans="3:4">
      <c r="C2436" s="24"/>
      <c r="D2436" s="24"/>
    </row>
    <row r="2437" spans="3:4">
      <c r="C2437" s="24"/>
      <c r="D2437" s="24"/>
    </row>
    <row r="2438" spans="3:4">
      <c r="C2438" s="24"/>
      <c r="D2438" s="24"/>
    </row>
    <row r="2439" spans="3:4">
      <c r="C2439" s="24"/>
      <c r="D2439" s="24"/>
    </row>
    <row r="2440" spans="3:4">
      <c r="C2440" s="24"/>
      <c r="D2440" s="24"/>
    </row>
    <row r="2441" spans="3:4">
      <c r="C2441" s="24"/>
      <c r="D2441" s="24"/>
    </row>
    <row r="2442" spans="3:4">
      <c r="C2442" s="24"/>
      <c r="D2442" s="24"/>
    </row>
    <row r="2443" spans="3:4">
      <c r="C2443" s="24"/>
      <c r="D2443" s="24"/>
    </row>
    <row r="2444" spans="3:4">
      <c r="C2444" s="24"/>
      <c r="D2444" s="24"/>
    </row>
    <row r="2445" spans="3:4">
      <c r="C2445" s="24"/>
      <c r="D2445" s="24"/>
    </row>
    <row r="2446" spans="3:4">
      <c r="C2446" s="24"/>
      <c r="D2446" s="24"/>
    </row>
    <row r="2447" spans="3:4">
      <c r="C2447" s="24"/>
      <c r="D2447" s="24"/>
    </row>
    <row r="2448" spans="3:4">
      <c r="C2448" s="24"/>
      <c r="D2448" s="24"/>
    </row>
    <row r="2449" spans="3:4">
      <c r="C2449" s="24"/>
      <c r="D2449" s="24"/>
    </row>
    <row r="2450" spans="3:4">
      <c r="C2450" s="24"/>
      <c r="D2450" s="24"/>
    </row>
    <row r="2451" spans="3:4">
      <c r="C2451" s="24"/>
      <c r="D2451" s="24"/>
    </row>
    <row r="2452" spans="3:4">
      <c r="C2452" s="24"/>
      <c r="D2452" s="24"/>
    </row>
    <row r="2453" spans="3:4">
      <c r="C2453" s="24"/>
      <c r="D2453" s="24"/>
    </row>
    <row r="2454" spans="3:4">
      <c r="C2454" s="24"/>
      <c r="D2454" s="24"/>
    </row>
    <row r="2455" spans="3:4">
      <c r="C2455" s="24"/>
      <c r="D2455" s="24"/>
    </row>
    <row r="2456" spans="3:4">
      <c r="C2456" s="24"/>
      <c r="D2456" s="24"/>
    </row>
    <row r="2457" spans="3:4">
      <c r="C2457" s="24"/>
      <c r="D2457" s="24"/>
    </row>
    <row r="2458" spans="3:4">
      <c r="C2458" s="24"/>
      <c r="D2458" s="24"/>
    </row>
    <row r="2459" spans="3:4">
      <c r="C2459" s="24"/>
      <c r="D2459" s="24"/>
    </row>
    <row r="2460" spans="3:4">
      <c r="C2460" s="24"/>
      <c r="D2460" s="24"/>
    </row>
    <row r="2461" spans="3:4">
      <c r="C2461" s="24"/>
      <c r="D2461" s="24"/>
    </row>
    <row r="2462" spans="3:4">
      <c r="C2462" s="24"/>
      <c r="D2462" s="24"/>
    </row>
    <row r="2463" spans="3:4">
      <c r="C2463" s="24"/>
      <c r="D2463" s="24"/>
    </row>
    <row r="2464" spans="3:4">
      <c r="C2464" s="24"/>
      <c r="D2464" s="24"/>
    </row>
    <row r="2465" spans="3:4">
      <c r="C2465" s="24"/>
      <c r="D2465" s="24"/>
    </row>
    <row r="2466" spans="3:4">
      <c r="C2466" s="24"/>
      <c r="D2466" s="24"/>
    </row>
    <row r="2467" spans="3:4">
      <c r="C2467" s="24"/>
      <c r="D2467" s="24"/>
    </row>
    <row r="2468" spans="3:4">
      <c r="C2468" s="24"/>
      <c r="D2468" s="24"/>
    </row>
    <row r="2469" spans="3:4">
      <c r="C2469" s="24"/>
      <c r="D2469" s="24"/>
    </row>
    <row r="2470" spans="3:4">
      <c r="C2470" s="24"/>
      <c r="D2470" s="24"/>
    </row>
    <row r="2471" spans="3:4">
      <c r="C2471" s="24"/>
      <c r="D2471" s="24"/>
    </row>
    <row r="2472" spans="3:4">
      <c r="C2472" s="24"/>
      <c r="D2472" s="24"/>
    </row>
    <row r="2473" spans="3:4">
      <c r="C2473" s="24"/>
      <c r="D2473" s="24"/>
    </row>
    <row r="2474" spans="3:4">
      <c r="C2474" s="24"/>
      <c r="D2474" s="24"/>
    </row>
    <row r="2475" spans="3:4">
      <c r="C2475" s="24"/>
      <c r="D2475" s="24"/>
    </row>
    <row r="2476" spans="3:4">
      <c r="C2476" s="24"/>
      <c r="D2476" s="24"/>
    </row>
    <row r="2477" spans="3:4">
      <c r="C2477" s="24"/>
      <c r="D2477" s="24"/>
    </row>
    <row r="2478" spans="3:4">
      <c r="C2478" s="24"/>
      <c r="D2478" s="24"/>
    </row>
    <row r="2479" spans="3:4">
      <c r="C2479" s="24"/>
      <c r="D2479" s="24"/>
    </row>
    <row r="2480" spans="3:4">
      <c r="C2480" s="24"/>
      <c r="D2480" s="24"/>
    </row>
    <row r="2481" spans="3:4">
      <c r="C2481" s="24"/>
      <c r="D2481" s="24"/>
    </row>
    <row r="2482" spans="3:4">
      <c r="C2482" s="24"/>
      <c r="D2482" s="24"/>
    </row>
    <row r="2483" spans="3:4">
      <c r="C2483" s="24"/>
      <c r="D2483" s="24"/>
    </row>
    <row r="2484" spans="3:4">
      <c r="C2484" s="24"/>
      <c r="D2484" s="24"/>
    </row>
    <row r="2485" spans="3:4">
      <c r="C2485" s="24"/>
      <c r="D2485" s="24"/>
    </row>
    <row r="2486" spans="3:4">
      <c r="C2486" s="24"/>
      <c r="D2486" s="24"/>
    </row>
    <row r="2487" spans="3:4">
      <c r="C2487" s="24"/>
      <c r="D2487" s="24"/>
    </row>
    <row r="2488" spans="3:4">
      <c r="C2488" s="24"/>
      <c r="D2488" s="24"/>
    </row>
    <row r="2489" spans="3:4">
      <c r="C2489" s="24"/>
      <c r="D2489" s="24"/>
    </row>
    <row r="2490" spans="3:4">
      <c r="C2490" s="24"/>
      <c r="D2490" s="24"/>
    </row>
    <row r="2491" spans="3:4">
      <c r="C2491" s="24"/>
      <c r="D2491" s="24"/>
    </row>
    <row r="2492" spans="3:4">
      <c r="C2492" s="24"/>
      <c r="D2492" s="24"/>
    </row>
    <row r="2493" spans="3:4">
      <c r="C2493" s="24"/>
      <c r="D2493" s="24"/>
    </row>
    <row r="2494" spans="3:4">
      <c r="C2494" s="24"/>
      <c r="D2494" s="24"/>
    </row>
    <row r="2495" spans="3:4">
      <c r="C2495" s="24"/>
      <c r="D2495" s="24"/>
    </row>
    <row r="2496" spans="3:4">
      <c r="C2496" s="24"/>
      <c r="D2496" s="24"/>
    </row>
    <row r="2497" spans="3:4">
      <c r="C2497" s="24"/>
      <c r="D2497" s="24"/>
    </row>
    <row r="2498" spans="3:4">
      <c r="C2498" s="24"/>
      <c r="D2498" s="24"/>
    </row>
    <row r="2499" spans="3:4">
      <c r="C2499" s="24"/>
      <c r="D2499" s="24"/>
    </row>
    <row r="2500" spans="3:4">
      <c r="C2500" s="24"/>
      <c r="D2500" s="24"/>
    </row>
    <row r="2501" spans="3:4">
      <c r="C2501" s="24"/>
      <c r="D2501" s="24"/>
    </row>
    <row r="2502" spans="3:4">
      <c r="C2502" s="24"/>
      <c r="D2502" s="24"/>
    </row>
    <row r="2503" spans="3:4">
      <c r="C2503" s="24"/>
      <c r="D2503" s="24"/>
    </row>
    <row r="2504" spans="3:4">
      <c r="C2504" s="24"/>
      <c r="D2504" s="24"/>
    </row>
    <row r="2505" spans="3:4">
      <c r="C2505" s="24"/>
      <c r="D2505" s="24"/>
    </row>
    <row r="2506" spans="3:4">
      <c r="C2506" s="24"/>
      <c r="D2506" s="24"/>
    </row>
    <row r="2507" spans="3:4">
      <c r="C2507" s="24"/>
      <c r="D2507" s="24"/>
    </row>
    <row r="2508" spans="3:4">
      <c r="C2508" s="24"/>
      <c r="D2508" s="24"/>
    </row>
    <row r="2509" spans="3:4">
      <c r="C2509" s="24"/>
      <c r="D2509" s="24"/>
    </row>
    <row r="2510" spans="3:4">
      <c r="C2510" s="24"/>
      <c r="D2510" s="24"/>
    </row>
    <row r="2511" spans="3:4">
      <c r="C2511" s="24"/>
      <c r="D2511" s="24"/>
    </row>
    <row r="2512" spans="3:4">
      <c r="C2512" s="24"/>
      <c r="D2512" s="24"/>
    </row>
    <row r="2513" spans="3:4">
      <c r="C2513" s="24"/>
      <c r="D2513" s="24"/>
    </row>
    <row r="2514" spans="3:4">
      <c r="C2514" s="24"/>
      <c r="D2514" s="24"/>
    </row>
    <row r="2515" spans="3:4">
      <c r="C2515" s="24"/>
      <c r="D2515" s="24"/>
    </row>
    <row r="2516" spans="3:4">
      <c r="C2516" s="24"/>
      <c r="D2516" s="24"/>
    </row>
    <row r="2517" spans="3:4">
      <c r="C2517" s="24"/>
      <c r="D2517" s="24"/>
    </row>
    <row r="2518" spans="3:4">
      <c r="C2518" s="24"/>
      <c r="D2518" s="24"/>
    </row>
    <row r="2519" spans="3:4">
      <c r="C2519" s="24"/>
      <c r="D2519" s="24"/>
    </row>
    <row r="2520" spans="3:4">
      <c r="C2520" s="24"/>
      <c r="D2520" s="24"/>
    </row>
    <row r="2521" spans="3:4">
      <c r="C2521" s="24"/>
      <c r="D2521" s="24"/>
    </row>
    <row r="2522" spans="3:4">
      <c r="C2522" s="24"/>
      <c r="D2522" s="24"/>
    </row>
    <row r="2523" spans="3:4">
      <c r="C2523" s="24"/>
      <c r="D2523" s="24"/>
    </row>
    <row r="2524" spans="3:4">
      <c r="C2524" s="24"/>
      <c r="D2524" s="24"/>
    </row>
    <row r="2525" spans="3:4">
      <c r="C2525" s="24"/>
      <c r="D2525" s="24"/>
    </row>
    <row r="2526" spans="3:4">
      <c r="C2526" s="24"/>
      <c r="D2526" s="24"/>
    </row>
    <row r="2527" spans="3:4">
      <c r="C2527" s="24"/>
      <c r="D2527" s="24"/>
    </row>
    <row r="2528" spans="3:4">
      <c r="C2528" s="24"/>
      <c r="D2528" s="24"/>
    </row>
    <row r="2529" spans="3:4">
      <c r="C2529" s="24"/>
      <c r="D2529" s="24"/>
    </row>
    <row r="2530" spans="3:4">
      <c r="C2530" s="24"/>
      <c r="D2530" s="24"/>
    </row>
    <row r="2531" spans="3:4">
      <c r="C2531" s="24"/>
      <c r="D2531" s="24"/>
    </row>
    <row r="2532" spans="3:4">
      <c r="C2532" s="24"/>
      <c r="D2532" s="24"/>
    </row>
    <row r="2533" spans="3:4">
      <c r="C2533" s="24"/>
      <c r="D2533" s="24"/>
    </row>
    <row r="2534" spans="3:4">
      <c r="C2534" s="24"/>
      <c r="D2534" s="24"/>
    </row>
    <row r="2535" spans="3:4">
      <c r="C2535" s="24"/>
      <c r="D2535" s="24"/>
    </row>
    <row r="2536" spans="3:4">
      <c r="C2536" s="24"/>
      <c r="D2536" s="24"/>
    </row>
    <row r="2537" spans="3:4">
      <c r="C2537" s="24"/>
      <c r="D2537" s="24"/>
    </row>
    <row r="2538" spans="3:4">
      <c r="C2538" s="24"/>
      <c r="D2538" s="24"/>
    </row>
    <row r="2539" spans="3:4">
      <c r="C2539" s="24"/>
      <c r="D2539" s="24"/>
    </row>
    <row r="2540" spans="3:4">
      <c r="C2540" s="24"/>
      <c r="D2540" s="24"/>
    </row>
    <row r="2541" spans="3:4">
      <c r="C2541" s="24"/>
      <c r="D2541" s="24"/>
    </row>
    <row r="2542" spans="3:4">
      <c r="C2542" s="24"/>
      <c r="D2542" s="24"/>
    </row>
    <row r="2543" spans="3:4">
      <c r="C2543" s="24"/>
      <c r="D2543" s="24"/>
    </row>
    <row r="2544" spans="3:4">
      <c r="C2544" s="24"/>
      <c r="D2544" s="24"/>
    </row>
    <row r="2545" spans="3:4">
      <c r="C2545" s="24"/>
      <c r="D2545" s="24"/>
    </row>
    <row r="2546" spans="3:4">
      <c r="C2546" s="24"/>
      <c r="D2546" s="24"/>
    </row>
    <row r="2547" spans="3:4">
      <c r="C2547" s="24"/>
      <c r="D2547" s="24"/>
    </row>
    <row r="2548" spans="3:4">
      <c r="C2548" s="24"/>
      <c r="D2548" s="24"/>
    </row>
    <row r="2549" spans="3:4">
      <c r="C2549" s="24"/>
      <c r="D2549" s="24"/>
    </row>
    <row r="2550" spans="3:4">
      <c r="C2550" s="24"/>
      <c r="D2550" s="24"/>
    </row>
    <row r="2551" spans="3:4">
      <c r="C2551" s="24"/>
      <c r="D2551" s="24"/>
    </row>
    <row r="2552" spans="3:4">
      <c r="C2552" s="24"/>
      <c r="D2552" s="24"/>
    </row>
    <row r="2553" spans="3:4">
      <c r="C2553" s="24"/>
      <c r="D2553" s="24"/>
    </row>
    <row r="2554" spans="3:4">
      <c r="C2554" s="24"/>
      <c r="D2554" s="24"/>
    </row>
    <row r="2555" spans="3:4">
      <c r="C2555" s="24"/>
      <c r="D2555" s="24"/>
    </row>
    <row r="2556" spans="3:4">
      <c r="C2556" s="24"/>
      <c r="D2556" s="24"/>
    </row>
    <row r="2557" spans="3:4">
      <c r="C2557" s="24"/>
      <c r="D2557" s="24"/>
    </row>
    <row r="2558" spans="3:4">
      <c r="C2558" s="24"/>
      <c r="D2558" s="24"/>
    </row>
    <row r="2559" spans="3:4">
      <c r="C2559" s="24"/>
      <c r="D2559" s="24"/>
    </row>
    <row r="2560" spans="3:4">
      <c r="C2560" s="24"/>
      <c r="D2560" s="24"/>
    </row>
    <row r="2561" spans="3:4">
      <c r="C2561" s="24"/>
      <c r="D2561" s="24"/>
    </row>
    <row r="2562" spans="3:4">
      <c r="C2562" s="24"/>
      <c r="D2562" s="24"/>
    </row>
    <row r="2563" spans="3:4">
      <c r="C2563" s="24"/>
      <c r="D2563" s="24"/>
    </row>
    <row r="2564" spans="3:4">
      <c r="C2564" s="24"/>
      <c r="D2564" s="24"/>
    </row>
    <row r="2565" spans="3:4">
      <c r="C2565" s="24"/>
      <c r="D2565" s="24"/>
    </row>
    <row r="2566" spans="3:4">
      <c r="C2566" s="24"/>
      <c r="D2566" s="24"/>
    </row>
    <row r="2567" spans="3:4">
      <c r="C2567" s="24"/>
      <c r="D2567" s="24"/>
    </row>
    <row r="2568" spans="3:4">
      <c r="C2568" s="24"/>
      <c r="D2568" s="24"/>
    </row>
    <row r="2569" spans="3:4">
      <c r="C2569" s="24"/>
      <c r="D2569" s="24"/>
    </row>
    <row r="2570" spans="3:4">
      <c r="C2570" s="24"/>
      <c r="D2570" s="24"/>
    </row>
    <row r="2571" spans="3:4">
      <c r="C2571" s="24"/>
      <c r="D2571" s="24"/>
    </row>
    <row r="2572" spans="3:4">
      <c r="C2572" s="24"/>
      <c r="D2572" s="24"/>
    </row>
    <row r="2573" spans="3:4">
      <c r="C2573" s="24"/>
      <c r="D2573" s="24"/>
    </row>
    <row r="2574" spans="3:4">
      <c r="C2574" s="24"/>
      <c r="D2574" s="24"/>
    </row>
    <row r="2575" spans="3:4">
      <c r="C2575" s="24"/>
      <c r="D2575" s="24"/>
    </row>
    <row r="2576" spans="3:4">
      <c r="C2576" s="24"/>
      <c r="D2576" s="24"/>
    </row>
    <row r="2577" spans="3:4">
      <c r="C2577" s="24"/>
      <c r="D2577" s="24"/>
    </row>
    <row r="2578" spans="3:4">
      <c r="C2578" s="24"/>
      <c r="D2578" s="24"/>
    </row>
    <row r="2579" spans="3:4">
      <c r="C2579" s="24"/>
      <c r="D2579" s="24"/>
    </row>
    <row r="2580" spans="3:4">
      <c r="C2580" s="24"/>
      <c r="D2580" s="24"/>
    </row>
    <row r="2581" spans="3:4">
      <c r="C2581" s="24"/>
      <c r="D2581" s="24"/>
    </row>
    <row r="2582" spans="3:4">
      <c r="C2582" s="24"/>
      <c r="D2582" s="24"/>
    </row>
    <row r="2583" spans="3:4">
      <c r="C2583" s="24"/>
      <c r="D2583" s="24"/>
    </row>
    <row r="2584" spans="3:4">
      <c r="C2584" s="24"/>
      <c r="D2584" s="24"/>
    </row>
    <row r="2585" spans="3:4">
      <c r="C2585" s="24"/>
      <c r="D2585" s="24"/>
    </row>
    <row r="2586" spans="3:4">
      <c r="C2586" s="24"/>
      <c r="D2586" s="24"/>
    </row>
    <row r="2587" spans="3:4">
      <c r="C2587" s="24"/>
      <c r="D2587" s="24"/>
    </row>
    <row r="2588" spans="3:4">
      <c r="C2588" s="24"/>
      <c r="D2588" s="24"/>
    </row>
    <row r="2589" spans="3:4">
      <c r="C2589" s="24"/>
      <c r="D2589" s="24"/>
    </row>
    <row r="2590" spans="3:4">
      <c r="C2590" s="24"/>
      <c r="D2590" s="24"/>
    </row>
    <row r="2591" spans="3:4">
      <c r="C2591" s="24"/>
      <c r="D2591" s="24"/>
    </row>
    <row r="2592" spans="3:4">
      <c r="C2592" s="24"/>
      <c r="D2592" s="24"/>
    </row>
    <row r="2593" spans="3:4">
      <c r="C2593" s="24"/>
      <c r="D2593" s="24"/>
    </row>
    <row r="2594" spans="3:4">
      <c r="C2594" s="24"/>
      <c r="D2594" s="24"/>
    </row>
    <row r="2595" spans="3:4">
      <c r="C2595" s="24"/>
      <c r="D2595" s="24"/>
    </row>
    <row r="2596" spans="3:4">
      <c r="C2596" s="24"/>
      <c r="D2596" s="24"/>
    </row>
    <row r="2597" spans="3:4">
      <c r="C2597" s="24"/>
      <c r="D2597" s="24"/>
    </row>
    <row r="2598" spans="3:4">
      <c r="C2598" s="24"/>
      <c r="D2598" s="24"/>
    </row>
    <row r="2599" spans="3:4">
      <c r="C2599" s="24"/>
      <c r="D2599" s="24"/>
    </row>
    <row r="2600" spans="3:4">
      <c r="C2600" s="24"/>
      <c r="D2600" s="24"/>
    </row>
    <row r="2601" spans="3:4">
      <c r="C2601" s="24"/>
      <c r="D2601" s="24"/>
    </row>
    <row r="2602" spans="3:4">
      <c r="C2602" s="24"/>
      <c r="D2602" s="24"/>
    </row>
    <row r="2603" spans="3:4">
      <c r="C2603" s="24"/>
      <c r="D2603" s="24"/>
    </row>
    <row r="2604" spans="3:4">
      <c r="C2604" s="24"/>
      <c r="D2604" s="24"/>
    </row>
    <row r="2605" spans="3:4">
      <c r="C2605" s="24"/>
      <c r="D2605" s="24"/>
    </row>
    <row r="2606" spans="3:4">
      <c r="C2606" s="24"/>
      <c r="D2606" s="24"/>
    </row>
    <row r="2607" spans="3:4">
      <c r="C2607" s="24"/>
      <c r="D2607" s="24"/>
    </row>
    <row r="2608" spans="3:4">
      <c r="C2608" s="24"/>
      <c r="D2608" s="24"/>
    </row>
    <row r="2609" spans="3:4">
      <c r="C2609" s="24"/>
      <c r="D2609" s="24"/>
    </row>
    <row r="2610" spans="3:4">
      <c r="C2610" s="24"/>
      <c r="D2610" s="24"/>
    </row>
    <row r="2611" spans="3:4">
      <c r="C2611" s="24"/>
      <c r="D2611" s="24"/>
    </row>
    <row r="2612" spans="3:4">
      <c r="C2612" s="24"/>
      <c r="D2612" s="24"/>
    </row>
    <row r="2613" spans="3:4">
      <c r="C2613" s="24"/>
      <c r="D2613" s="24"/>
    </row>
    <row r="2614" spans="3:4">
      <c r="C2614" s="24"/>
      <c r="D2614" s="24"/>
    </row>
    <row r="2615" spans="3:4">
      <c r="C2615" s="24"/>
      <c r="D2615" s="24"/>
    </row>
    <row r="2616" spans="3:4">
      <c r="C2616" s="24"/>
      <c r="D2616" s="24"/>
    </row>
    <row r="2617" spans="3:4">
      <c r="C2617" s="24"/>
      <c r="D2617" s="24"/>
    </row>
    <row r="2618" spans="3:4">
      <c r="C2618" s="24"/>
      <c r="D2618" s="24"/>
    </row>
    <row r="2619" spans="3:4">
      <c r="C2619" s="24"/>
      <c r="D2619" s="24"/>
    </row>
    <row r="2620" spans="3:4">
      <c r="C2620" s="24"/>
      <c r="D2620" s="24"/>
    </row>
    <row r="2621" spans="3:4">
      <c r="C2621" s="24"/>
      <c r="D2621" s="24"/>
    </row>
    <row r="2622" spans="3:4">
      <c r="C2622" s="24"/>
      <c r="D2622" s="24"/>
    </row>
    <row r="2623" spans="3:4">
      <c r="C2623" s="24"/>
      <c r="D2623" s="24"/>
    </row>
    <row r="2624" spans="3:4">
      <c r="C2624" s="24"/>
      <c r="D2624" s="24"/>
    </row>
    <row r="2625" spans="3:4">
      <c r="C2625" s="24"/>
      <c r="D2625" s="24"/>
    </row>
    <row r="2626" spans="3:4">
      <c r="C2626" s="24"/>
      <c r="D2626" s="24"/>
    </row>
    <row r="2627" spans="3:4">
      <c r="C2627" s="24"/>
      <c r="D2627" s="24"/>
    </row>
    <row r="2628" spans="3:4">
      <c r="C2628" s="24"/>
      <c r="D2628" s="24"/>
    </row>
    <row r="2629" spans="3:4">
      <c r="C2629" s="24"/>
      <c r="D2629" s="24"/>
    </row>
    <row r="2630" spans="3:4">
      <c r="C2630" s="24"/>
      <c r="D2630" s="24"/>
    </row>
    <row r="2631" spans="3:4">
      <c r="C2631" s="24"/>
      <c r="D2631" s="24"/>
    </row>
    <row r="2632" spans="3:4">
      <c r="C2632" s="24"/>
      <c r="D2632" s="24"/>
    </row>
    <row r="2633" spans="3:4">
      <c r="C2633" s="24"/>
      <c r="D2633" s="24"/>
    </row>
    <row r="2634" spans="3:4">
      <c r="C2634" s="24"/>
      <c r="D2634" s="24"/>
    </row>
    <row r="2635" spans="3:4">
      <c r="C2635" s="24"/>
      <c r="D2635" s="24"/>
    </row>
    <row r="2636" spans="3:4">
      <c r="C2636" s="24"/>
      <c r="D2636" s="24"/>
    </row>
    <row r="2637" spans="3:4">
      <c r="C2637" s="24"/>
      <c r="D2637" s="24"/>
    </row>
    <row r="2638" spans="3:4">
      <c r="C2638" s="24"/>
      <c r="D2638" s="24"/>
    </row>
    <row r="2639" spans="3:4">
      <c r="C2639" s="24"/>
      <c r="D2639" s="24"/>
    </row>
    <row r="2640" spans="3:4">
      <c r="C2640" s="24"/>
      <c r="D2640" s="24"/>
    </row>
    <row r="2641" spans="3:4">
      <c r="C2641" s="24"/>
      <c r="D2641" s="24"/>
    </row>
    <row r="2642" spans="3:4">
      <c r="C2642" s="24"/>
      <c r="D2642" s="24"/>
    </row>
    <row r="2643" spans="3:4">
      <c r="C2643" s="24"/>
      <c r="D2643" s="24"/>
    </row>
    <row r="2644" spans="3:4">
      <c r="C2644" s="24"/>
      <c r="D2644" s="24"/>
    </row>
    <row r="2645" spans="3:4">
      <c r="C2645" s="24"/>
      <c r="D2645" s="24"/>
    </row>
    <row r="2646" spans="3:4">
      <c r="C2646" s="24"/>
      <c r="D2646" s="24"/>
    </row>
    <row r="2647" spans="3:4">
      <c r="C2647" s="24"/>
      <c r="D2647" s="24"/>
    </row>
    <row r="2648" spans="3:4">
      <c r="C2648" s="24"/>
      <c r="D2648" s="24"/>
    </row>
    <row r="2649" spans="3:4">
      <c r="C2649" s="24"/>
      <c r="D2649" s="24"/>
    </row>
    <row r="2650" spans="3:4">
      <c r="C2650" s="24"/>
      <c r="D2650" s="24"/>
    </row>
    <row r="2651" spans="3:4">
      <c r="C2651" s="24"/>
      <c r="D2651" s="24"/>
    </row>
    <row r="2652" spans="3:4">
      <c r="C2652" s="24"/>
      <c r="D2652" s="24"/>
    </row>
    <row r="2653" spans="3:4">
      <c r="C2653" s="24"/>
      <c r="D2653" s="24"/>
    </row>
    <row r="2654" spans="3:4">
      <c r="C2654" s="24"/>
      <c r="D2654" s="24"/>
    </row>
    <row r="2655" spans="3:4">
      <c r="C2655" s="24"/>
      <c r="D2655" s="24"/>
    </row>
    <row r="2656" spans="3:4">
      <c r="C2656" s="24"/>
      <c r="D2656" s="24"/>
    </row>
    <row r="2657" spans="3:4">
      <c r="C2657" s="24"/>
      <c r="D2657" s="24"/>
    </row>
    <row r="2658" spans="3:4">
      <c r="C2658" s="24"/>
      <c r="D2658" s="24"/>
    </row>
    <row r="2659" spans="3:4">
      <c r="C2659" s="24"/>
      <c r="D2659" s="24"/>
    </row>
    <row r="2660" spans="3:4">
      <c r="C2660" s="24"/>
      <c r="D2660" s="24"/>
    </row>
    <row r="2661" spans="3:4">
      <c r="C2661" s="24"/>
      <c r="D2661" s="24"/>
    </row>
    <row r="2662" spans="3:4">
      <c r="C2662" s="24"/>
      <c r="D2662" s="24"/>
    </row>
    <row r="2663" spans="3:4">
      <c r="C2663" s="24"/>
      <c r="D2663" s="24"/>
    </row>
    <row r="2664" spans="3:4">
      <c r="C2664" s="24"/>
      <c r="D2664" s="24"/>
    </row>
    <row r="2665" spans="3:4">
      <c r="C2665" s="24"/>
      <c r="D2665" s="24"/>
    </row>
    <row r="2666" spans="3:4">
      <c r="C2666" s="24"/>
      <c r="D2666" s="24"/>
    </row>
    <row r="2667" spans="3:4">
      <c r="C2667" s="24"/>
      <c r="D2667" s="24"/>
    </row>
    <row r="2668" spans="3:4">
      <c r="C2668" s="24"/>
      <c r="D2668" s="24"/>
    </row>
    <row r="2669" spans="3:4">
      <c r="C2669" s="24"/>
      <c r="D2669" s="24"/>
    </row>
    <row r="2670" spans="3:4">
      <c r="C2670" s="24"/>
      <c r="D2670" s="24"/>
    </row>
    <row r="2671" spans="3:4">
      <c r="C2671" s="24"/>
      <c r="D2671" s="24"/>
    </row>
    <row r="2672" spans="3:4">
      <c r="C2672" s="24"/>
      <c r="D2672" s="24"/>
    </row>
    <row r="2673" spans="3:4">
      <c r="C2673" s="24"/>
      <c r="D2673" s="24"/>
    </row>
    <row r="2674" spans="3:4">
      <c r="C2674" s="24"/>
      <c r="D2674" s="24"/>
    </row>
    <row r="2675" spans="3:4">
      <c r="C2675" s="24"/>
      <c r="D2675" s="24"/>
    </row>
    <row r="2676" spans="3:4">
      <c r="C2676" s="24"/>
      <c r="D2676" s="24"/>
    </row>
    <row r="2677" spans="3:4">
      <c r="C2677" s="24"/>
      <c r="D2677" s="24"/>
    </row>
    <row r="2678" spans="3:4">
      <c r="C2678" s="24"/>
      <c r="D2678" s="24"/>
    </row>
    <row r="2679" spans="3:4">
      <c r="C2679" s="24"/>
      <c r="D2679" s="24"/>
    </row>
    <row r="2680" spans="3:4">
      <c r="C2680" s="24"/>
      <c r="D2680" s="24"/>
    </row>
    <row r="2681" spans="3:4">
      <c r="C2681" s="24"/>
      <c r="D2681" s="24"/>
    </row>
    <row r="2682" spans="3:4">
      <c r="C2682" s="24"/>
      <c r="D2682" s="24"/>
    </row>
    <row r="2683" spans="3:4">
      <c r="C2683" s="24"/>
      <c r="D2683" s="24"/>
    </row>
    <row r="2684" spans="3:4">
      <c r="C2684" s="24"/>
      <c r="D2684" s="24"/>
    </row>
    <row r="2685" spans="3:4">
      <c r="C2685" s="24"/>
      <c r="D2685" s="24"/>
    </row>
    <row r="2686" spans="3:4">
      <c r="C2686" s="24"/>
      <c r="D2686" s="24"/>
    </row>
    <row r="2687" spans="3:4">
      <c r="C2687" s="24"/>
      <c r="D2687" s="24"/>
    </row>
    <row r="2688" spans="3:4">
      <c r="C2688" s="24"/>
      <c r="D2688" s="24"/>
    </row>
    <row r="2689" spans="3:4">
      <c r="C2689" s="24"/>
      <c r="D2689" s="24"/>
    </row>
    <row r="2690" spans="3:4">
      <c r="C2690" s="24"/>
      <c r="D2690" s="24"/>
    </row>
    <row r="2691" spans="3:4">
      <c r="C2691" s="24"/>
      <c r="D2691" s="24"/>
    </row>
    <row r="2692" spans="3:4">
      <c r="C2692" s="24"/>
      <c r="D2692" s="24"/>
    </row>
    <row r="2693" spans="3:4">
      <c r="C2693" s="24"/>
      <c r="D2693" s="24"/>
    </row>
    <row r="2694" spans="3:4">
      <c r="C2694" s="24"/>
      <c r="D2694" s="24"/>
    </row>
    <row r="2695" spans="3:4">
      <c r="C2695" s="24"/>
      <c r="D2695" s="24"/>
    </row>
    <row r="2696" spans="3:4">
      <c r="C2696" s="24"/>
      <c r="D2696" s="24"/>
    </row>
    <row r="2697" spans="3:4">
      <c r="C2697" s="24"/>
      <c r="D2697" s="24"/>
    </row>
    <row r="2698" spans="3:4">
      <c r="C2698" s="24"/>
      <c r="D2698" s="24"/>
    </row>
    <row r="2699" spans="3:4">
      <c r="C2699" s="24"/>
      <c r="D2699" s="24"/>
    </row>
    <row r="2700" spans="3:4">
      <c r="C2700" s="24"/>
      <c r="D2700" s="24"/>
    </row>
    <row r="2701" spans="3:4">
      <c r="C2701" s="24"/>
      <c r="D2701" s="24"/>
    </row>
    <row r="2702" spans="3:4">
      <c r="C2702" s="24"/>
      <c r="D2702" s="24"/>
    </row>
    <row r="2703" spans="3:4">
      <c r="C2703" s="24"/>
      <c r="D2703" s="24"/>
    </row>
    <row r="2704" spans="3:4">
      <c r="C2704" s="24"/>
      <c r="D2704" s="24"/>
    </row>
    <row r="2705" spans="3:4">
      <c r="C2705" s="24"/>
      <c r="D2705" s="24"/>
    </row>
    <row r="2706" spans="3:4">
      <c r="C2706" s="24"/>
      <c r="D2706" s="24"/>
    </row>
    <row r="2707" spans="3:4">
      <c r="C2707" s="24"/>
      <c r="D2707" s="24"/>
    </row>
    <row r="2708" spans="3:4">
      <c r="C2708" s="24"/>
      <c r="D2708" s="24"/>
    </row>
    <row r="2709" spans="3:4">
      <c r="C2709" s="24"/>
      <c r="D2709" s="24"/>
    </row>
    <row r="2710" spans="3:4">
      <c r="C2710" s="24"/>
      <c r="D2710" s="24"/>
    </row>
    <row r="2711" spans="3:4">
      <c r="C2711" s="24"/>
      <c r="D2711" s="24"/>
    </row>
    <row r="2712" spans="3:4">
      <c r="C2712" s="24"/>
      <c r="D2712" s="24"/>
    </row>
    <row r="2713" spans="3:4">
      <c r="C2713" s="24"/>
      <c r="D2713" s="24"/>
    </row>
    <row r="2714" spans="3:4">
      <c r="C2714" s="24"/>
      <c r="D2714" s="24"/>
    </row>
    <row r="2715" spans="3:4">
      <c r="C2715" s="24"/>
      <c r="D2715" s="24"/>
    </row>
    <row r="2716" spans="3:4">
      <c r="C2716" s="24"/>
      <c r="D2716" s="24"/>
    </row>
    <row r="2717" spans="3:4">
      <c r="C2717" s="24"/>
      <c r="D2717" s="24"/>
    </row>
    <row r="2718" spans="3:4">
      <c r="C2718" s="24"/>
      <c r="D2718" s="24"/>
    </row>
    <row r="2719" spans="3:4">
      <c r="C2719" s="24"/>
      <c r="D2719" s="24"/>
    </row>
    <row r="2720" spans="3:4">
      <c r="C2720" s="24"/>
      <c r="D2720" s="24"/>
    </row>
    <row r="2721" spans="3:4">
      <c r="C2721" s="24"/>
      <c r="D2721" s="24"/>
    </row>
    <row r="2722" spans="3:4">
      <c r="C2722" s="24"/>
      <c r="D2722" s="24"/>
    </row>
    <row r="2723" spans="3:4">
      <c r="C2723" s="24"/>
      <c r="D2723" s="24"/>
    </row>
    <row r="2724" spans="3:4">
      <c r="C2724" s="24"/>
      <c r="D2724" s="24"/>
    </row>
    <row r="2725" spans="3:4">
      <c r="C2725" s="24"/>
      <c r="D2725" s="24"/>
    </row>
    <row r="2726" spans="3:4">
      <c r="C2726" s="24"/>
      <c r="D2726" s="24"/>
    </row>
    <row r="2727" spans="3:4">
      <c r="C2727" s="24"/>
      <c r="D2727" s="24"/>
    </row>
    <row r="2728" spans="3:4">
      <c r="C2728" s="24"/>
      <c r="D2728" s="24"/>
    </row>
    <row r="2729" spans="3:4">
      <c r="C2729" s="24"/>
      <c r="D2729" s="24"/>
    </row>
    <row r="2730" spans="3:4">
      <c r="C2730" s="24"/>
      <c r="D2730" s="24"/>
    </row>
    <row r="2731" spans="3:4">
      <c r="C2731" s="24"/>
      <c r="D2731" s="24"/>
    </row>
    <row r="2732" spans="3:4">
      <c r="C2732" s="24"/>
      <c r="D2732" s="24"/>
    </row>
    <row r="2733" spans="3:4">
      <c r="C2733" s="24"/>
      <c r="D2733" s="24"/>
    </row>
    <row r="2734" spans="3:4">
      <c r="C2734" s="24"/>
      <c r="D2734" s="24"/>
    </row>
    <row r="2735" spans="3:4">
      <c r="C2735" s="24"/>
      <c r="D2735" s="24"/>
    </row>
    <row r="2736" spans="3:4">
      <c r="C2736" s="24"/>
      <c r="D2736" s="24"/>
    </row>
    <row r="2737" spans="3:4">
      <c r="C2737" s="24"/>
      <c r="D2737" s="24"/>
    </row>
    <row r="2738" spans="3:4">
      <c r="C2738" s="24"/>
      <c r="D2738" s="24"/>
    </row>
    <row r="2739" spans="3:4">
      <c r="C2739" s="24"/>
      <c r="D2739" s="24"/>
    </row>
    <row r="2740" spans="3:4">
      <c r="C2740" s="24"/>
      <c r="D2740" s="24"/>
    </row>
    <row r="2741" spans="3:4">
      <c r="C2741" s="24"/>
      <c r="D2741" s="24"/>
    </row>
    <row r="2742" spans="3:4">
      <c r="C2742" s="24"/>
      <c r="D2742" s="24"/>
    </row>
    <row r="2743" spans="3:4">
      <c r="C2743" s="24"/>
      <c r="D2743" s="24"/>
    </row>
    <row r="2744" spans="3:4">
      <c r="C2744" s="24"/>
      <c r="D2744" s="24"/>
    </row>
    <row r="2745" spans="3:4">
      <c r="C2745" s="24"/>
      <c r="D2745" s="24"/>
    </row>
    <row r="2746" spans="3:4">
      <c r="C2746" s="24"/>
      <c r="D2746" s="24"/>
    </row>
    <row r="2747" spans="3:4">
      <c r="C2747" s="24"/>
      <c r="D2747" s="24"/>
    </row>
    <row r="2748" spans="3:4">
      <c r="C2748" s="24"/>
      <c r="D2748" s="24"/>
    </row>
    <row r="2749" spans="3:4">
      <c r="C2749" s="24"/>
      <c r="D2749" s="24"/>
    </row>
    <row r="2750" spans="3:4">
      <c r="C2750" s="24"/>
      <c r="D2750" s="24"/>
    </row>
    <row r="2751" spans="3:4">
      <c r="C2751" s="24"/>
      <c r="D2751" s="24"/>
    </row>
    <row r="2752" spans="3:4">
      <c r="C2752" s="24"/>
      <c r="D2752" s="24"/>
    </row>
    <row r="2753" spans="3:4">
      <c r="C2753" s="24"/>
      <c r="D2753" s="24"/>
    </row>
    <row r="2754" spans="3:4">
      <c r="C2754" s="24"/>
      <c r="D2754" s="24"/>
    </row>
    <row r="2755" spans="3:4">
      <c r="C2755" s="24"/>
      <c r="D2755" s="24"/>
    </row>
    <row r="2756" spans="3:4">
      <c r="C2756" s="24"/>
      <c r="D2756" s="24"/>
    </row>
    <row r="2757" spans="3:4">
      <c r="C2757" s="24"/>
      <c r="D2757" s="24"/>
    </row>
    <row r="2758" spans="3:4">
      <c r="C2758" s="24"/>
      <c r="D2758" s="24"/>
    </row>
    <row r="2759" spans="3:4">
      <c r="C2759" s="24"/>
      <c r="D2759" s="24"/>
    </row>
    <row r="2760" spans="3:4">
      <c r="C2760" s="24"/>
      <c r="D2760" s="24"/>
    </row>
    <row r="2761" spans="3:4">
      <c r="C2761" s="24"/>
      <c r="D2761" s="24"/>
    </row>
    <row r="2762" spans="3:4">
      <c r="C2762" s="24"/>
      <c r="D2762" s="24"/>
    </row>
    <row r="2763" spans="3:4">
      <c r="C2763" s="24"/>
      <c r="D2763" s="24"/>
    </row>
    <row r="2764" spans="3:4">
      <c r="C2764" s="24"/>
      <c r="D2764" s="24"/>
    </row>
    <row r="2765" spans="3:4">
      <c r="C2765" s="24"/>
      <c r="D2765" s="24"/>
    </row>
    <row r="2766" spans="3:4">
      <c r="C2766" s="24"/>
      <c r="D2766" s="24"/>
    </row>
    <row r="2767" spans="3:4">
      <c r="C2767" s="24"/>
      <c r="D2767" s="24"/>
    </row>
    <row r="2768" spans="3:4">
      <c r="C2768" s="24"/>
      <c r="D2768" s="24"/>
    </row>
    <row r="2769" spans="3:4">
      <c r="C2769" s="24"/>
      <c r="D2769" s="24"/>
    </row>
    <row r="2770" spans="3:4">
      <c r="C2770" s="24"/>
      <c r="D2770" s="24"/>
    </row>
    <row r="2771" spans="3:4">
      <c r="C2771" s="24"/>
      <c r="D2771" s="24"/>
    </row>
    <row r="2772" spans="3:4">
      <c r="C2772" s="24"/>
      <c r="D2772" s="24"/>
    </row>
    <row r="2773" spans="3:4">
      <c r="C2773" s="24"/>
      <c r="D2773" s="24"/>
    </row>
    <row r="2774" spans="3:4">
      <c r="C2774" s="24"/>
      <c r="D2774" s="24"/>
    </row>
    <row r="2775" spans="3:4">
      <c r="C2775" s="24"/>
      <c r="D2775" s="24"/>
    </row>
    <row r="2776" spans="3:4">
      <c r="C2776" s="24"/>
      <c r="D2776" s="24"/>
    </row>
    <row r="2777" spans="3:4">
      <c r="C2777" s="24"/>
      <c r="D2777" s="24"/>
    </row>
    <row r="2778" spans="3:4">
      <c r="C2778" s="24"/>
      <c r="D2778" s="24"/>
    </row>
    <row r="2779" spans="3:4">
      <c r="C2779" s="24"/>
      <c r="D2779" s="24"/>
    </row>
    <row r="2780" spans="3:4">
      <c r="C2780" s="24"/>
      <c r="D2780" s="24"/>
    </row>
    <row r="2781" spans="3:4">
      <c r="C2781" s="24"/>
      <c r="D2781" s="24"/>
    </row>
    <row r="2782" spans="3:4">
      <c r="C2782" s="24"/>
      <c r="D2782" s="24"/>
    </row>
    <row r="2783" spans="3:4">
      <c r="C2783" s="24"/>
      <c r="D2783" s="24"/>
    </row>
    <row r="2784" spans="3:4">
      <c r="C2784" s="24"/>
      <c r="D2784" s="24"/>
    </row>
    <row r="2785" spans="3:4">
      <c r="C2785" s="24"/>
      <c r="D2785" s="24"/>
    </row>
    <row r="2786" spans="3:4">
      <c r="C2786" s="24"/>
      <c r="D2786" s="24"/>
    </row>
    <row r="2787" spans="3:4">
      <c r="C2787" s="24"/>
      <c r="D2787" s="24"/>
    </row>
    <row r="2788" spans="3:4">
      <c r="C2788" s="24"/>
      <c r="D2788" s="24"/>
    </row>
    <row r="2789" spans="3:4">
      <c r="C2789" s="24"/>
      <c r="D2789" s="24"/>
    </row>
    <row r="2790" spans="3:4">
      <c r="C2790" s="24"/>
      <c r="D2790" s="24"/>
    </row>
    <row r="2791" spans="3:4">
      <c r="C2791" s="24"/>
      <c r="D2791" s="24"/>
    </row>
    <row r="2792" spans="3:4">
      <c r="C2792" s="24"/>
      <c r="D2792" s="24"/>
    </row>
    <row r="2793" spans="3:4">
      <c r="C2793" s="24"/>
      <c r="D2793" s="24"/>
    </row>
    <row r="2794" spans="3:4">
      <c r="C2794" s="24"/>
      <c r="D2794" s="24"/>
    </row>
    <row r="2795" spans="3:4">
      <c r="C2795" s="24"/>
      <c r="D2795" s="24"/>
    </row>
    <row r="2796" spans="3:4">
      <c r="C2796" s="24"/>
      <c r="D2796" s="24"/>
    </row>
    <row r="2797" spans="3:4">
      <c r="C2797" s="24"/>
      <c r="D2797" s="24"/>
    </row>
    <row r="2798" spans="3:4">
      <c r="C2798" s="24"/>
      <c r="D2798" s="24"/>
    </row>
    <row r="2799" spans="3:4">
      <c r="C2799" s="24"/>
      <c r="D2799" s="24"/>
    </row>
    <row r="2800" spans="3:4">
      <c r="C2800" s="24"/>
      <c r="D2800" s="24"/>
    </row>
    <row r="2801" spans="3:4">
      <c r="C2801" s="24"/>
      <c r="D2801" s="24"/>
    </row>
    <row r="2802" spans="3:4">
      <c r="C2802" s="24"/>
      <c r="D2802" s="24"/>
    </row>
    <row r="2803" spans="3:4">
      <c r="C2803" s="24"/>
      <c r="D2803" s="24"/>
    </row>
    <row r="2804" spans="3:4">
      <c r="C2804" s="24"/>
      <c r="D2804" s="24"/>
    </row>
    <row r="2805" spans="3:4">
      <c r="C2805" s="24"/>
      <c r="D2805" s="24"/>
    </row>
    <row r="2806" spans="3:4">
      <c r="C2806" s="24"/>
      <c r="D2806" s="24"/>
    </row>
    <row r="2807" spans="3:4">
      <c r="C2807" s="24"/>
      <c r="D2807" s="24"/>
    </row>
    <row r="2808" spans="3:4">
      <c r="C2808" s="24"/>
      <c r="D2808" s="24"/>
    </row>
    <row r="2809" spans="3:4">
      <c r="C2809" s="24"/>
      <c r="D2809" s="24"/>
    </row>
    <row r="2810" spans="3:4">
      <c r="C2810" s="24"/>
      <c r="D2810" s="24"/>
    </row>
    <row r="2811" spans="3:4">
      <c r="C2811" s="24"/>
      <c r="D2811" s="24"/>
    </row>
    <row r="2812" spans="3:4">
      <c r="C2812" s="24"/>
      <c r="D2812" s="24"/>
    </row>
    <row r="2813" spans="3:4">
      <c r="C2813" s="24"/>
      <c r="D2813" s="24"/>
    </row>
    <row r="2814" spans="3:4">
      <c r="C2814" s="24"/>
      <c r="D2814" s="24"/>
    </row>
    <row r="2815" spans="3:4">
      <c r="C2815" s="24"/>
      <c r="D2815" s="24"/>
    </row>
    <row r="2816" spans="3:4">
      <c r="C2816" s="24"/>
      <c r="D2816" s="24"/>
    </row>
    <row r="2817" spans="3:4">
      <c r="C2817" s="24"/>
      <c r="D2817" s="24"/>
    </row>
    <row r="2818" spans="3:4">
      <c r="C2818" s="24"/>
      <c r="D2818" s="24"/>
    </row>
    <row r="2819" spans="3:4">
      <c r="C2819" s="24"/>
      <c r="D2819" s="24"/>
    </row>
    <row r="2820" spans="3:4">
      <c r="C2820" s="24"/>
      <c r="D2820" s="24"/>
    </row>
    <row r="2821" spans="3:4">
      <c r="C2821" s="24"/>
      <c r="D2821" s="24"/>
    </row>
    <row r="2822" spans="3:4">
      <c r="C2822" s="24"/>
      <c r="D2822" s="24"/>
    </row>
    <row r="2823" spans="3:4">
      <c r="C2823" s="24"/>
      <c r="D2823" s="24"/>
    </row>
    <row r="2824" spans="3:4">
      <c r="C2824" s="24"/>
      <c r="D2824" s="24"/>
    </row>
    <row r="2825" spans="3:4">
      <c r="C2825" s="24"/>
      <c r="D2825" s="24"/>
    </row>
    <row r="2826" spans="3:4">
      <c r="C2826" s="24"/>
      <c r="D2826" s="24"/>
    </row>
    <row r="2827" spans="3:4">
      <c r="C2827" s="24"/>
      <c r="D2827" s="24"/>
    </row>
    <row r="2828" spans="3:4">
      <c r="C2828" s="24"/>
      <c r="D2828" s="24"/>
    </row>
    <row r="2829" spans="3:4">
      <c r="C2829" s="24"/>
      <c r="D2829" s="24"/>
    </row>
    <row r="2830" spans="3:4">
      <c r="C2830" s="24"/>
      <c r="D2830" s="24"/>
    </row>
    <row r="2831" spans="3:4">
      <c r="C2831" s="24"/>
      <c r="D2831" s="24"/>
    </row>
    <row r="2832" spans="3:4">
      <c r="C2832" s="24"/>
      <c r="D2832" s="24"/>
    </row>
    <row r="2833" spans="3:4">
      <c r="C2833" s="24"/>
      <c r="D2833" s="24"/>
    </row>
    <row r="2834" spans="3:4">
      <c r="C2834" s="24"/>
      <c r="D2834" s="24"/>
    </row>
    <row r="2835" spans="3:4">
      <c r="C2835" s="24"/>
      <c r="D2835" s="24"/>
    </row>
    <row r="2836" spans="3:4">
      <c r="C2836" s="24"/>
      <c r="D2836" s="24"/>
    </row>
    <row r="2837" spans="3:4">
      <c r="C2837" s="24"/>
      <c r="D2837" s="24"/>
    </row>
    <row r="2838" spans="3:4">
      <c r="C2838" s="24"/>
      <c r="D2838" s="24"/>
    </row>
    <row r="2839" spans="3:4">
      <c r="C2839" s="24"/>
      <c r="D2839" s="24"/>
    </row>
    <row r="2840" spans="3:4">
      <c r="C2840" s="24"/>
      <c r="D2840" s="24"/>
    </row>
    <row r="2841" spans="3:4">
      <c r="C2841" s="24"/>
      <c r="D2841" s="24"/>
    </row>
    <row r="2842" spans="3:4">
      <c r="C2842" s="24"/>
      <c r="D2842" s="24"/>
    </row>
    <row r="2843" spans="3:4">
      <c r="C2843" s="24"/>
      <c r="D2843" s="24"/>
    </row>
    <row r="2844" spans="3:4">
      <c r="C2844" s="24"/>
      <c r="D2844" s="24"/>
    </row>
    <row r="2845" spans="3:4">
      <c r="C2845" s="24"/>
      <c r="D2845" s="24"/>
    </row>
    <row r="2846" spans="3:4">
      <c r="C2846" s="24"/>
      <c r="D2846" s="24"/>
    </row>
    <row r="2847" spans="3:4">
      <c r="C2847" s="24"/>
      <c r="D2847" s="24"/>
    </row>
    <row r="2848" spans="3:4">
      <c r="C2848" s="24"/>
      <c r="D2848" s="24"/>
    </row>
    <row r="2849" spans="3:4">
      <c r="C2849" s="24"/>
      <c r="D2849" s="24"/>
    </row>
    <row r="2850" spans="3:4">
      <c r="C2850" s="24"/>
      <c r="D2850" s="24"/>
    </row>
    <row r="2851" spans="3:4">
      <c r="C2851" s="24"/>
      <c r="D2851" s="24"/>
    </row>
    <row r="2852" spans="3:4">
      <c r="C2852" s="24"/>
      <c r="D2852" s="24"/>
    </row>
    <row r="2853" spans="3:4">
      <c r="C2853" s="24"/>
      <c r="D2853" s="24"/>
    </row>
    <row r="2854" spans="3:4">
      <c r="C2854" s="24"/>
      <c r="D2854" s="24"/>
    </row>
    <row r="2855" spans="3:4">
      <c r="C2855" s="24"/>
      <c r="D2855" s="24"/>
    </row>
    <row r="2856" spans="3:4">
      <c r="C2856" s="24"/>
      <c r="D2856" s="24"/>
    </row>
    <row r="2857" spans="3:4">
      <c r="C2857" s="24"/>
      <c r="D2857" s="24"/>
    </row>
    <row r="2858" spans="3:4">
      <c r="C2858" s="24"/>
      <c r="D2858" s="24"/>
    </row>
    <row r="2859" spans="3:4">
      <c r="C2859" s="24"/>
      <c r="D2859" s="24"/>
    </row>
    <row r="2860" spans="3:4">
      <c r="C2860" s="24"/>
      <c r="D2860" s="24"/>
    </row>
    <row r="2861" spans="3:4">
      <c r="C2861" s="24"/>
      <c r="D2861" s="24"/>
    </row>
    <row r="2862" spans="3:4">
      <c r="C2862" s="24"/>
      <c r="D2862" s="24"/>
    </row>
    <row r="2863" spans="3:4">
      <c r="C2863" s="24"/>
      <c r="D2863" s="24"/>
    </row>
    <row r="2864" spans="3:4">
      <c r="C2864" s="24"/>
      <c r="D2864" s="24"/>
    </row>
    <row r="2865" spans="3:4">
      <c r="C2865" s="24"/>
      <c r="D2865" s="24"/>
    </row>
    <row r="2866" spans="3:4">
      <c r="C2866" s="24"/>
      <c r="D2866" s="24"/>
    </row>
    <row r="2867" spans="3:4">
      <c r="C2867" s="24"/>
      <c r="D2867" s="24"/>
    </row>
    <row r="2868" spans="3:4">
      <c r="C2868" s="24"/>
      <c r="D2868" s="24"/>
    </row>
    <row r="2869" spans="3:4">
      <c r="C2869" s="24"/>
      <c r="D2869" s="24"/>
    </row>
    <row r="2870" spans="3:4">
      <c r="C2870" s="24"/>
      <c r="D2870" s="24"/>
    </row>
    <row r="2871" spans="3:4">
      <c r="C2871" s="24"/>
      <c r="D2871" s="24"/>
    </row>
    <row r="2872" spans="3:4">
      <c r="C2872" s="24"/>
      <c r="D2872" s="24"/>
    </row>
    <row r="2873" spans="3:4">
      <c r="C2873" s="24"/>
      <c r="D2873" s="24"/>
    </row>
    <row r="2874" spans="3:4">
      <c r="C2874" s="24"/>
      <c r="D2874" s="24"/>
    </row>
    <row r="2875" spans="3:4">
      <c r="C2875" s="24"/>
      <c r="D2875" s="24"/>
    </row>
    <row r="2876" spans="3:4">
      <c r="C2876" s="24"/>
      <c r="D2876" s="24"/>
    </row>
    <row r="2877" spans="3:4">
      <c r="C2877" s="24"/>
      <c r="D2877" s="24"/>
    </row>
    <row r="2878" spans="3:4">
      <c r="C2878" s="24"/>
      <c r="D2878" s="24"/>
    </row>
    <row r="2879" spans="3:4">
      <c r="C2879" s="24"/>
      <c r="D2879" s="24"/>
    </row>
    <row r="2880" spans="3:4">
      <c r="C2880" s="24"/>
      <c r="D2880" s="24"/>
    </row>
    <row r="2881" spans="3:4">
      <c r="C2881" s="24"/>
      <c r="D2881" s="24"/>
    </row>
    <row r="2882" spans="3:4">
      <c r="C2882" s="24"/>
      <c r="D2882" s="24"/>
    </row>
    <row r="2883" spans="3:4">
      <c r="C2883" s="24"/>
      <c r="D2883" s="24"/>
    </row>
    <row r="2884" spans="3:4">
      <c r="C2884" s="24"/>
      <c r="D2884" s="24"/>
    </row>
    <row r="2885" spans="3:4">
      <c r="C2885" s="24"/>
      <c r="D2885" s="24"/>
    </row>
    <row r="2886" spans="3:4">
      <c r="C2886" s="24"/>
      <c r="D2886" s="24"/>
    </row>
    <row r="2887" spans="3:4">
      <c r="C2887" s="24"/>
      <c r="D2887" s="24"/>
    </row>
    <row r="2888" spans="3:4">
      <c r="C2888" s="24"/>
      <c r="D2888" s="24"/>
    </row>
    <row r="2889" spans="3:4">
      <c r="C2889" s="24"/>
      <c r="D2889" s="24"/>
    </row>
    <row r="2890" spans="3:4">
      <c r="C2890" s="24"/>
      <c r="D2890" s="24"/>
    </row>
    <row r="2891" spans="3:4">
      <c r="C2891" s="24"/>
      <c r="D2891" s="24"/>
    </row>
    <row r="2892" spans="3:4">
      <c r="C2892" s="24"/>
      <c r="D2892" s="24"/>
    </row>
    <row r="2893" spans="3:4">
      <c r="C2893" s="24"/>
      <c r="D2893" s="24"/>
    </row>
    <row r="2894" spans="3:4">
      <c r="C2894" s="24"/>
      <c r="D2894" s="24"/>
    </row>
    <row r="2895" spans="3:4">
      <c r="C2895" s="24"/>
      <c r="D2895" s="24"/>
    </row>
    <row r="2896" spans="3:4">
      <c r="C2896" s="24"/>
      <c r="D2896" s="24"/>
    </row>
    <row r="2897" spans="3:4">
      <c r="C2897" s="24"/>
      <c r="D2897" s="24"/>
    </row>
    <row r="2898" spans="3:4">
      <c r="C2898" s="24"/>
      <c r="D2898" s="24"/>
    </row>
    <row r="2899" spans="3:4">
      <c r="C2899" s="24"/>
      <c r="D2899" s="24"/>
    </row>
    <row r="2900" spans="3:4">
      <c r="C2900" s="24"/>
      <c r="D2900" s="24"/>
    </row>
    <row r="2901" spans="3:4">
      <c r="C2901" s="24"/>
      <c r="D2901" s="24"/>
    </row>
    <row r="2902" spans="3:4">
      <c r="C2902" s="24"/>
      <c r="D2902" s="24"/>
    </row>
    <row r="2903" spans="3:4">
      <c r="C2903" s="24"/>
      <c r="D2903" s="24"/>
    </row>
    <row r="2904" spans="3:4">
      <c r="C2904" s="24"/>
      <c r="D2904" s="24"/>
    </row>
    <row r="2905" spans="3:4">
      <c r="C2905" s="24"/>
      <c r="D2905" s="24"/>
    </row>
    <row r="2906" spans="3:4">
      <c r="C2906" s="24"/>
      <c r="D2906" s="24"/>
    </row>
    <row r="2907" spans="3:4">
      <c r="C2907" s="24"/>
      <c r="D2907" s="24"/>
    </row>
    <row r="2908" spans="3:4">
      <c r="C2908" s="24"/>
      <c r="D2908" s="24"/>
    </row>
    <row r="2909" spans="3:4">
      <c r="C2909" s="24"/>
      <c r="D2909" s="24"/>
    </row>
    <row r="2910" spans="3:4">
      <c r="C2910" s="24"/>
      <c r="D2910" s="24"/>
    </row>
    <row r="2911" spans="3:4">
      <c r="C2911" s="24"/>
      <c r="D2911" s="24"/>
    </row>
    <row r="2912" spans="3:4">
      <c r="C2912" s="24"/>
      <c r="D2912" s="24"/>
    </row>
    <row r="2913" spans="3:4">
      <c r="C2913" s="24"/>
      <c r="D2913" s="24"/>
    </row>
    <row r="2914" spans="3:4">
      <c r="C2914" s="24"/>
      <c r="D2914" s="24"/>
    </row>
    <row r="2915" spans="3:4">
      <c r="C2915" s="24"/>
      <c r="D2915" s="24"/>
    </row>
    <row r="2916" spans="3:4">
      <c r="C2916" s="24"/>
      <c r="D2916" s="24"/>
    </row>
    <row r="2917" spans="3:4">
      <c r="C2917" s="24"/>
      <c r="D2917" s="24"/>
    </row>
    <row r="2918" spans="3:4">
      <c r="C2918" s="24"/>
      <c r="D2918" s="24"/>
    </row>
    <row r="2919" spans="3:4">
      <c r="C2919" s="24"/>
      <c r="D2919" s="24"/>
    </row>
    <row r="2920" spans="3:4">
      <c r="C2920" s="24"/>
      <c r="D2920" s="24"/>
    </row>
    <row r="2921" spans="3:4">
      <c r="C2921" s="24"/>
      <c r="D2921" s="24"/>
    </row>
    <row r="2922" spans="3:4">
      <c r="C2922" s="24"/>
      <c r="D2922" s="24"/>
    </row>
    <row r="2923" spans="3:4">
      <c r="C2923" s="24"/>
      <c r="D2923" s="24"/>
    </row>
    <row r="2924" spans="3:4">
      <c r="C2924" s="24"/>
      <c r="D2924" s="24"/>
    </row>
    <row r="2925" spans="3:4">
      <c r="C2925" s="24"/>
      <c r="D2925" s="24"/>
    </row>
    <row r="2926" spans="3:4">
      <c r="C2926" s="24"/>
      <c r="D2926" s="24"/>
    </row>
    <row r="2927" spans="3:4">
      <c r="C2927" s="24"/>
      <c r="D2927" s="24"/>
    </row>
    <row r="2928" spans="3:4">
      <c r="C2928" s="24"/>
      <c r="D2928" s="24"/>
    </row>
    <row r="2929" spans="3:4">
      <c r="C2929" s="24"/>
      <c r="D2929" s="24"/>
    </row>
    <row r="2930" spans="3:4">
      <c r="C2930" s="24"/>
      <c r="D2930" s="24"/>
    </row>
    <row r="2931" spans="3:4">
      <c r="C2931" s="24"/>
      <c r="D2931" s="24"/>
    </row>
    <row r="2932" spans="3:4">
      <c r="C2932" s="24"/>
      <c r="D2932" s="24"/>
    </row>
    <row r="2933" spans="3:4">
      <c r="C2933" s="24"/>
      <c r="D2933" s="24"/>
    </row>
    <row r="2934" spans="3:4">
      <c r="C2934" s="24"/>
      <c r="D2934" s="24"/>
    </row>
    <row r="2935" spans="3:4">
      <c r="C2935" s="24"/>
      <c r="D2935" s="24"/>
    </row>
    <row r="2936" spans="3:4">
      <c r="C2936" s="24"/>
      <c r="D2936" s="24"/>
    </row>
    <row r="2937" spans="3:4">
      <c r="C2937" s="24"/>
      <c r="D2937" s="24"/>
    </row>
    <row r="2938" spans="3:4">
      <c r="C2938" s="24"/>
      <c r="D2938" s="24"/>
    </row>
    <row r="2939" spans="3:4">
      <c r="C2939" s="24"/>
      <c r="D2939" s="24"/>
    </row>
    <row r="2940" spans="3:4">
      <c r="C2940" s="24"/>
      <c r="D2940" s="24"/>
    </row>
    <row r="2941" spans="3:4">
      <c r="C2941" s="24"/>
      <c r="D2941" s="24"/>
    </row>
    <row r="2942" spans="3:4">
      <c r="C2942" s="24"/>
      <c r="D2942" s="24"/>
    </row>
    <row r="2943" spans="3:4">
      <c r="C2943" s="24"/>
      <c r="D2943" s="24"/>
    </row>
    <row r="2944" spans="3:4">
      <c r="C2944" s="24"/>
      <c r="D2944" s="24"/>
    </row>
    <row r="2945" spans="3:4">
      <c r="C2945" s="24"/>
      <c r="D2945" s="24"/>
    </row>
    <row r="2946" spans="3:4">
      <c r="C2946" s="24"/>
      <c r="D2946" s="24"/>
    </row>
    <row r="2947" spans="3:4">
      <c r="C2947" s="24"/>
      <c r="D2947" s="24"/>
    </row>
    <row r="2948" spans="3:4">
      <c r="C2948" s="24"/>
      <c r="D2948" s="24"/>
    </row>
    <row r="2949" spans="3:4">
      <c r="C2949" s="24"/>
      <c r="D2949" s="24"/>
    </row>
    <row r="2950" spans="3:4">
      <c r="C2950" s="24"/>
      <c r="D2950" s="24"/>
    </row>
    <row r="2951" spans="3:4">
      <c r="C2951" s="24"/>
      <c r="D2951" s="24"/>
    </row>
    <row r="2952" spans="3:4">
      <c r="C2952" s="24"/>
      <c r="D2952" s="24"/>
    </row>
    <row r="2953" spans="3:4">
      <c r="C2953" s="24"/>
      <c r="D2953" s="24"/>
    </row>
    <row r="2954" spans="3:4">
      <c r="C2954" s="24"/>
      <c r="D2954" s="24"/>
    </row>
    <row r="2955" spans="3:4">
      <c r="C2955" s="24"/>
      <c r="D2955" s="24"/>
    </row>
    <row r="2956" spans="3:4">
      <c r="C2956" s="24"/>
      <c r="D2956" s="24"/>
    </row>
    <row r="2957" spans="3:4">
      <c r="C2957" s="24"/>
      <c r="D2957" s="24"/>
    </row>
    <row r="2958" spans="3:4">
      <c r="C2958" s="24"/>
      <c r="D2958" s="24"/>
    </row>
    <row r="2959" spans="3:4">
      <c r="C2959" s="24"/>
      <c r="D2959" s="24"/>
    </row>
    <row r="2960" spans="3:4">
      <c r="C2960" s="24"/>
      <c r="D2960" s="24"/>
    </row>
    <row r="2961" spans="3:4">
      <c r="C2961" s="24"/>
      <c r="D2961" s="24"/>
    </row>
    <row r="2962" spans="3:4">
      <c r="C2962" s="24"/>
      <c r="D2962" s="24"/>
    </row>
    <row r="2963" spans="3:4">
      <c r="C2963" s="24"/>
      <c r="D2963" s="24"/>
    </row>
    <row r="2964" spans="3:4">
      <c r="C2964" s="24"/>
      <c r="D2964" s="24"/>
    </row>
    <row r="2965" spans="3:4">
      <c r="C2965" s="24"/>
      <c r="D2965" s="24"/>
    </row>
    <row r="2966" spans="3:4">
      <c r="C2966" s="24"/>
      <c r="D2966" s="24"/>
    </row>
    <row r="2967" spans="3:4">
      <c r="C2967" s="24"/>
      <c r="D2967" s="24"/>
    </row>
    <row r="2968" spans="3:4">
      <c r="C2968" s="24"/>
      <c r="D2968" s="24"/>
    </row>
    <row r="2969" spans="3:4">
      <c r="C2969" s="24"/>
      <c r="D2969" s="24"/>
    </row>
    <row r="2970" spans="3:4">
      <c r="C2970" s="24"/>
      <c r="D2970" s="24"/>
    </row>
    <row r="2971" spans="3:4">
      <c r="C2971" s="24"/>
      <c r="D2971" s="24"/>
    </row>
    <row r="2972" spans="3:4">
      <c r="C2972" s="24"/>
      <c r="D2972" s="24"/>
    </row>
    <row r="2973" spans="3:4">
      <c r="C2973" s="24"/>
      <c r="D2973" s="24"/>
    </row>
    <row r="2974" spans="3:4">
      <c r="C2974" s="24"/>
      <c r="D2974" s="24"/>
    </row>
    <row r="2975" spans="3:4">
      <c r="C2975" s="24"/>
      <c r="D2975" s="24"/>
    </row>
    <row r="2976" spans="3:4">
      <c r="C2976" s="24"/>
      <c r="D2976" s="24"/>
    </row>
    <row r="2977" spans="3:4">
      <c r="C2977" s="24"/>
      <c r="D2977" s="24"/>
    </row>
    <row r="2978" spans="3:4">
      <c r="C2978" s="24"/>
      <c r="D2978" s="24"/>
    </row>
    <row r="2979" spans="3:4">
      <c r="C2979" s="24"/>
      <c r="D2979" s="24"/>
    </row>
    <row r="2980" spans="3:4">
      <c r="C2980" s="24"/>
      <c r="D2980" s="24"/>
    </row>
    <row r="2981" spans="3:4">
      <c r="C2981" s="24"/>
      <c r="D2981" s="24"/>
    </row>
    <row r="2982" spans="3:4">
      <c r="C2982" s="24"/>
      <c r="D2982" s="24"/>
    </row>
    <row r="2983" spans="3:4">
      <c r="C2983" s="24"/>
      <c r="D2983" s="24"/>
    </row>
    <row r="2984" spans="3:4">
      <c r="C2984" s="24"/>
      <c r="D2984" s="24"/>
    </row>
    <row r="2985" spans="3:4">
      <c r="C2985" s="24"/>
      <c r="D2985" s="24"/>
    </row>
    <row r="2986" spans="3:4">
      <c r="C2986" s="24"/>
      <c r="D2986" s="24"/>
    </row>
    <row r="2987" spans="3:4">
      <c r="C2987" s="24"/>
      <c r="D2987" s="24"/>
    </row>
    <row r="2988" spans="3:4">
      <c r="C2988" s="24"/>
      <c r="D2988" s="24"/>
    </row>
    <row r="2989" spans="3:4">
      <c r="C2989" s="24"/>
      <c r="D2989" s="24"/>
    </row>
    <row r="2990" spans="3:4">
      <c r="C2990" s="24"/>
      <c r="D2990" s="24"/>
    </row>
    <row r="2991" spans="3:4">
      <c r="C2991" s="24"/>
      <c r="D2991" s="24"/>
    </row>
    <row r="2992" spans="3:4">
      <c r="C2992" s="24"/>
      <c r="D2992" s="24"/>
    </row>
    <row r="2993" spans="3:4">
      <c r="C2993" s="24"/>
      <c r="D2993" s="24"/>
    </row>
    <row r="2994" spans="3:4">
      <c r="C2994" s="24"/>
      <c r="D2994" s="24"/>
    </row>
    <row r="2995" spans="3:4">
      <c r="C2995" s="24"/>
      <c r="D2995" s="24"/>
    </row>
    <row r="2996" spans="3:4">
      <c r="C2996" s="24"/>
      <c r="D2996" s="24"/>
    </row>
    <row r="2997" spans="3:4">
      <c r="C2997" s="24"/>
      <c r="D2997" s="24"/>
    </row>
    <row r="2998" spans="3:4">
      <c r="C2998" s="24"/>
      <c r="D2998" s="24"/>
    </row>
    <row r="2999" spans="3:4">
      <c r="C2999" s="24"/>
      <c r="D2999" s="24"/>
    </row>
    <row r="3000" spans="3:4">
      <c r="C3000" s="24"/>
      <c r="D3000" s="24"/>
    </row>
    <row r="3001" spans="3:4">
      <c r="C3001" s="24"/>
      <c r="D3001" s="24"/>
    </row>
    <row r="3002" spans="3:4">
      <c r="C3002" s="24"/>
      <c r="D3002" s="24"/>
    </row>
    <row r="3003" spans="3:4">
      <c r="C3003" s="24"/>
      <c r="D3003" s="24"/>
    </row>
    <row r="3004" spans="3:4">
      <c r="C3004" s="24"/>
      <c r="D3004" s="24"/>
    </row>
    <row r="3005" spans="3:4">
      <c r="C3005" s="24"/>
      <c r="D3005" s="24"/>
    </row>
    <row r="3006" spans="3:4">
      <c r="C3006" s="24"/>
      <c r="D3006" s="24"/>
    </row>
    <row r="3007" spans="3:4">
      <c r="C3007" s="24"/>
      <c r="D3007" s="24"/>
    </row>
    <row r="3008" spans="3:4">
      <c r="C3008" s="24"/>
      <c r="D3008" s="24"/>
    </row>
    <row r="3009" spans="3:4">
      <c r="C3009" s="24"/>
      <c r="D3009" s="24"/>
    </row>
    <row r="3010" spans="3:4">
      <c r="C3010" s="24"/>
      <c r="D3010" s="24"/>
    </row>
    <row r="3011" spans="3:4">
      <c r="C3011" s="24"/>
      <c r="D3011" s="24"/>
    </row>
    <row r="3012" spans="3:4">
      <c r="C3012" s="24"/>
      <c r="D3012" s="24"/>
    </row>
    <row r="3013" spans="3:4">
      <c r="C3013" s="24"/>
      <c r="D3013" s="24"/>
    </row>
    <row r="3014" spans="3:4">
      <c r="C3014" s="24"/>
      <c r="D3014" s="24"/>
    </row>
    <row r="3015" spans="3:4">
      <c r="C3015" s="24"/>
      <c r="D3015" s="24"/>
    </row>
    <row r="3016" spans="3:4">
      <c r="C3016" s="24"/>
      <c r="D3016" s="24"/>
    </row>
    <row r="3017" spans="3:4">
      <c r="C3017" s="24"/>
      <c r="D3017" s="24"/>
    </row>
    <row r="3018" spans="3:4">
      <c r="C3018" s="24"/>
      <c r="D3018" s="24"/>
    </row>
    <row r="3019" spans="3:4">
      <c r="C3019" s="24"/>
      <c r="D3019" s="24"/>
    </row>
    <row r="3020" spans="3:4">
      <c r="C3020" s="24"/>
      <c r="D3020" s="24"/>
    </row>
    <row r="3021" spans="3:4">
      <c r="C3021" s="24"/>
      <c r="D3021" s="24"/>
    </row>
    <row r="3022" spans="3:4">
      <c r="C3022" s="24"/>
      <c r="D3022" s="24"/>
    </row>
    <row r="3023" spans="3:4">
      <c r="C3023" s="24"/>
      <c r="D3023" s="24"/>
    </row>
    <row r="3024" spans="3:4">
      <c r="C3024" s="24"/>
      <c r="D3024" s="24"/>
    </row>
    <row r="3025" spans="3:4">
      <c r="C3025" s="24"/>
      <c r="D3025" s="24"/>
    </row>
    <row r="3026" spans="3:4">
      <c r="C3026" s="24"/>
      <c r="D3026" s="24"/>
    </row>
    <row r="3027" spans="3:4">
      <c r="C3027" s="24"/>
      <c r="D3027" s="24"/>
    </row>
    <row r="3028" spans="3:4">
      <c r="C3028" s="24"/>
      <c r="D3028" s="24"/>
    </row>
    <row r="3029" spans="3:4">
      <c r="C3029" s="24"/>
      <c r="D3029" s="24"/>
    </row>
    <row r="3030" spans="3:4">
      <c r="C3030" s="24"/>
      <c r="D3030" s="24"/>
    </row>
    <row r="3031" spans="3:4">
      <c r="C3031" s="24"/>
      <c r="D3031" s="24"/>
    </row>
    <row r="3032" spans="3:4">
      <c r="C3032" s="24"/>
      <c r="D3032" s="24"/>
    </row>
    <row r="3033" spans="3:4">
      <c r="C3033" s="24"/>
      <c r="D3033" s="24"/>
    </row>
    <row r="3034" spans="3:4">
      <c r="C3034" s="24"/>
      <c r="D3034" s="24"/>
    </row>
    <row r="3035" spans="3:4">
      <c r="C3035" s="24"/>
      <c r="D3035" s="24"/>
    </row>
    <row r="3036" spans="3:4">
      <c r="C3036" s="24"/>
      <c r="D3036" s="24"/>
    </row>
    <row r="3037" spans="3:4">
      <c r="C3037" s="24"/>
      <c r="D3037" s="24"/>
    </row>
    <row r="3038" spans="3:4">
      <c r="C3038" s="24"/>
      <c r="D3038" s="24"/>
    </row>
    <row r="3039" spans="3:4">
      <c r="C3039" s="24"/>
      <c r="D3039" s="24"/>
    </row>
    <row r="3040" spans="3:4">
      <c r="C3040" s="24"/>
      <c r="D3040" s="24"/>
    </row>
    <row r="3041" spans="3:4">
      <c r="C3041" s="24"/>
      <c r="D3041" s="24"/>
    </row>
    <row r="3042" spans="3:4">
      <c r="C3042" s="24"/>
      <c r="D3042" s="24"/>
    </row>
    <row r="3043" spans="3:4">
      <c r="C3043" s="24"/>
      <c r="D3043" s="24"/>
    </row>
    <row r="3044" spans="3:4">
      <c r="C3044" s="24"/>
      <c r="D3044" s="24"/>
    </row>
    <row r="3045" spans="3:4">
      <c r="C3045" s="24"/>
      <c r="D3045" s="24"/>
    </row>
    <row r="3046" spans="3:4">
      <c r="C3046" s="24"/>
      <c r="D3046" s="24"/>
    </row>
    <row r="3047" spans="3:4">
      <c r="C3047" s="24"/>
      <c r="D3047" s="24"/>
    </row>
    <row r="3048" spans="3:4">
      <c r="C3048" s="24"/>
      <c r="D3048" s="24"/>
    </row>
    <row r="3049" spans="3:4">
      <c r="C3049" s="24"/>
      <c r="D3049" s="24"/>
    </row>
    <row r="3050" spans="3:4">
      <c r="C3050" s="24"/>
      <c r="D3050" s="24"/>
    </row>
    <row r="3051" spans="3:4">
      <c r="C3051" s="24"/>
      <c r="D3051" s="24"/>
    </row>
    <row r="3052" spans="3:4">
      <c r="C3052" s="24"/>
      <c r="D3052" s="24"/>
    </row>
    <row r="3053" spans="3:4">
      <c r="C3053" s="24"/>
      <c r="D3053" s="24"/>
    </row>
    <row r="3054" spans="3:4">
      <c r="C3054" s="24"/>
      <c r="D3054" s="24"/>
    </row>
    <row r="3055" spans="3:4">
      <c r="C3055" s="24"/>
      <c r="D3055" s="24"/>
    </row>
    <row r="3056" spans="3:4">
      <c r="C3056" s="24"/>
      <c r="D3056" s="24"/>
    </row>
    <row r="3057" spans="3:4">
      <c r="C3057" s="24"/>
      <c r="D3057" s="24"/>
    </row>
    <row r="3058" spans="3:4">
      <c r="C3058" s="24"/>
      <c r="D3058" s="24"/>
    </row>
    <row r="3059" spans="3:4">
      <c r="C3059" s="24"/>
      <c r="D3059" s="24"/>
    </row>
    <row r="3060" spans="3:4">
      <c r="C3060" s="24"/>
      <c r="D3060" s="24"/>
    </row>
    <row r="3061" spans="3:4">
      <c r="C3061" s="24"/>
      <c r="D3061" s="24"/>
    </row>
    <row r="3062" spans="3:4">
      <c r="C3062" s="24"/>
      <c r="D3062" s="24"/>
    </row>
    <row r="3063" spans="3:4">
      <c r="C3063" s="24"/>
      <c r="D3063" s="24"/>
    </row>
    <row r="3064" spans="3:4">
      <c r="C3064" s="24"/>
      <c r="D3064" s="24"/>
    </row>
    <row r="3065" spans="3:4">
      <c r="C3065" s="24"/>
      <c r="D3065" s="24"/>
    </row>
    <row r="3066" spans="3:4">
      <c r="C3066" s="24"/>
      <c r="D3066" s="24"/>
    </row>
    <row r="3067" spans="3:4">
      <c r="C3067" s="24"/>
      <c r="D3067" s="24"/>
    </row>
    <row r="3068" spans="3:4">
      <c r="C3068" s="24"/>
      <c r="D3068" s="24"/>
    </row>
    <row r="3069" spans="3:4">
      <c r="C3069" s="24"/>
      <c r="D3069" s="24"/>
    </row>
    <row r="3070" spans="3:4">
      <c r="C3070" s="24"/>
      <c r="D3070" s="24"/>
    </row>
    <row r="3071" spans="3:4">
      <c r="C3071" s="24"/>
      <c r="D3071" s="24"/>
    </row>
    <row r="3072" spans="3:4">
      <c r="C3072" s="24"/>
      <c r="D3072" s="24"/>
    </row>
    <row r="3073" spans="3:4">
      <c r="C3073" s="24"/>
      <c r="D3073" s="24"/>
    </row>
    <row r="3074" spans="3:4">
      <c r="C3074" s="24"/>
      <c r="D3074" s="24"/>
    </row>
    <row r="3075" spans="3:4">
      <c r="C3075" s="24"/>
      <c r="D3075" s="24"/>
    </row>
    <row r="3076" spans="3:4">
      <c r="C3076" s="24"/>
      <c r="D3076" s="24"/>
    </row>
    <row r="3077" spans="3:4">
      <c r="C3077" s="24"/>
      <c r="D3077" s="24"/>
    </row>
    <row r="3078" spans="3:4">
      <c r="C3078" s="24"/>
      <c r="D3078" s="24"/>
    </row>
    <row r="3079" spans="3:4">
      <c r="C3079" s="24"/>
      <c r="D3079" s="24"/>
    </row>
    <row r="3080" spans="3:4">
      <c r="C3080" s="24"/>
      <c r="D3080" s="24"/>
    </row>
    <row r="3081" spans="3:4">
      <c r="C3081" s="24"/>
      <c r="D3081" s="24"/>
    </row>
    <row r="3082" spans="3:4">
      <c r="C3082" s="24"/>
      <c r="D3082" s="24"/>
    </row>
    <row r="3083" spans="3:4">
      <c r="C3083" s="24"/>
      <c r="D3083" s="24"/>
    </row>
    <row r="3084" spans="3:4">
      <c r="C3084" s="24"/>
      <c r="D3084" s="24"/>
    </row>
    <row r="3085" spans="3:4">
      <c r="C3085" s="24"/>
      <c r="D3085" s="24"/>
    </row>
    <row r="3086" spans="3:4">
      <c r="C3086" s="24"/>
      <c r="D3086" s="24"/>
    </row>
    <row r="3087" spans="3:4">
      <c r="C3087" s="24"/>
      <c r="D3087" s="24"/>
    </row>
    <row r="3088" spans="3:4">
      <c r="C3088" s="24"/>
      <c r="D3088" s="24"/>
    </row>
    <row r="3089" spans="3:4">
      <c r="C3089" s="24"/>
      <c r="D3089" s="24"/>
    </row>
    <row r="3090" spans="3:4">
      <c r="C3090" s="24"/>
      <c r="D3090" s="24"/>
    </row>
    <row r="3091" spans="3:4">
      <c r="C3091" s="24"/>
      <c r="D3091" s="24"/>
    </row>
    <row r="3092" spans="3:4">
      <c r="C3092" s="24"/>
      <c r="D3092" s="24"/>
    </row>
    <row r="3093" spans="3:4">
      <c r="C3093" s="24"/>
      <c r="D3093" s="24"/>
    </row>
    <row r="3094" spans="3:4">
      <c r="C3094" s="24"/>
      <c r="D3094" s="24"/>
    </row>
    <row r="3095" spans="3:4">
      <c r="C3095" s="24"/>
      <c r="D3095" s="24"/>
    </row>
    <row r="3096" spans="3:4">
      <c r="C3096" s="24"/>
      <c r="D3096" s="24"/>
    </row>
    <row r="3097" spans="3:4">
      <c r="C3097" s="24"/>
      <c r="D3097" s="24"/>
    </row>
    <row r="3098" spans="3:4">
      <c r="C3098" s="24"/>
      <c r="D3098" s="24"/>
    </row>
    <row r="3099" spans="3:4">
      <c r="C3099" s="24"/>
      <c r="D3099" s="24"/>
    </row>
    <row r="3100" spans="3:4">
      <c r="C3100" s="24"/>
      <c r="D3100" s="24"/>
    </row>
    <row r="3101" spans="3:4">
      <c r="C3101" s="24"/>
      <c r="D3101" s="24"/>
    </row>
    <row r="3102" spans="3:4">
      <c r="C3102" s="24"/>
      <c r="D3102" s="24"/>
    </row>
    <row r="3103" spans="3:4">
      <c r="C3103" s="24"/>
      <c r="D3103" s="24"/>
    </row>
    <row r="3104" spans="3:4">
      <c r="C3104" s="24"/>
      <c r="D3104" s="24"/>
    </row>
    <row r="3105" spans="3:4">
      <c r="C3105" s="24"/>
      <c r="D3105" s="24"/>
    </row>
    <row r="3106" spans="3:4">
      <c r="C3106" s="24"/>
      <c r="D3106" s="24"/>
    </row>
    <row r="3107" spans="3:4">
      <c r="C3107" s="24"/>
      <c r="D3107" s="24"/>
    </row>
    <row r="3108" spans="3:4">
      <c r="C3108" s="24"/>
      <c r="D3108" s="24"/>
    </row>
    <row r="3109" spans="3:4">
      <c r="C3109" s="24"/>
      <c r="D3109" s="24"/>
    </row>
    <row r="3110" spans="3:4">
      <c r="C3110" s="24"/>
      <c r="D3110" s="24"/>
    </row>
    <row r="3111" spans="3:4">
      <c r="C3111" s="24"/>
      <c r="D3111" s="24"/>
    </row>
    <row r="3112" spans="3:4">
      <c r="C3112" s="24"/>
      <c r="D3112" s="24"/>
    </row>
    <row r="3113" spans="3:4">
      <c r="C3113" s="24"/>
      <c r="D3113" s="24"/>
    </row>
    <row r="3114" spans="3:4">
      <c r="C3114" s="24"/>
      <c r="D3114" s="24"/>
    </row>
    <row r="3115" spans="3:4">
      <c r="C3115" s="24"/>
      <c r="D3115" s="24"/>
    </row>
    <row r="3116" spans="3:4">
      <c r="C3116" s="24"/>
      <c r="D3116" s="24"/>
    </row>
    <row r="3117" spans="3:4">
      <c r="C3117" s="24"/>
      <c r="D3117" s="24"/>
    </row>
    <row r="3118" spans="3:4">
      <c r="C3118" s="24"/>
      <c r="D3118" s="24"/>
    </row>
    <row r="3119" spans="3:4">
      <c r="C3119" s="24"/>
      <c r="D3119" s="24"/>
    </row>
    <row r="3120" spans="3:4">
      <c r="C3120" s="24"/>
      <c r="D3120" s="24"/>
    </row>
    <row r="3121" spans="3:4">
      <c r="C3121" s="24"/>
      <c r="D3121" s="24"/>
    </row>
    <row r="3122" spans="3:4">
      <c r="C3122" s="24"/>
      <c r="D3122" s="24"/>
    </row>
    <row r="3123" spans="3:4">
      <c r="C3123" s="24"/>
      <c r="D3123" s="24"/>
    </row>
    <row r="3124" spans="3:4">
      <c r="C3124" s="24"/>
      <c r="D3124" s="24"/>
    </row>
    <row r="3125" spans="3:4">
      <c r="C3125" s="24"/>
      <c r="D3125" s="24"/>
    </row>
    <row r="3126" spans="3:4">
      <c r="C3126" s="24"/>
      <c r="D3126" s="24"/>
    </row>
    <row r="3127" spans="3:4">
      <c r="C3127" s="24"/>
      <c r="D3127" s="24"/>
    </row>
    <row r="3128" spans="3:4">
      <c r="C3128" s="24"/>
      <c r="D3128" s="24"/>
    </row>
    <row r="3129" spans="3:4">
      <c r="C3129" s="24"/>
      <c r="D3129" s="24"/>
    </row>
    <row r="3130" spans="3:4">
      <c r="C3130" s="24"/>
      <c r="D3130" s="24"/>
    </row>
    <row r="3131" spans="3:4">
      <c r="C3131" s="24"/>
      <c r="D3131" s="24"/>
    </row>
    <row r="3132" spans="3:4">
      <c r="C3132" s="24"/>
      <c r="D3132" s="24"/>
    </row>
    <row r="3133" spans="3:4">
      <c r="C3133" s="24"/>
      <c r="D3133" s="24"/>
    </row>
    <row r="3134" spans="3:4">
      <c r="C3134" s="24"/>
      <c r="D3134" s="24"/>
    </row>
    <row r="3135" spans="3:4">
      <c r="C3135" s="24"/>
      <c r="D3135" s="24"/>
    </row>
    <row r="3136" spans="3:4">
      <c r="C3136" s="24"/>
      <c r="D3136" s="24"/>
    </row>
    <row r="3137" spans="3:4">
      <c r="C3137" s="24"/>
      <c r="D3137" s="24"/>
    </row>
    <row r="3138" spans="3:4">
      <c r="C3138" s="24"/>
      <c r="D3138" s="24"/>
    </row>
    <row r="3139" spans="3:4">
      <c r="C3139" s="24"/>
      <c r="D3139" s="24"/>
    </row>
    <row r="3140" spans="3:4">
      <c r="C3140" s="24"/>
      <c r="D3140" s="24"/>
    </row>
    <row r="3141" spans="3:4">
      <c r="C3141" s="24"/>
      <c r="D3141" s="24"/>
    </row>
    <row r="3142" spans="3:4">
      <c r="C3142" s="24"/>
      <c r="D3142" s="24"/>
    </row>
    <row r="3143" spans="3:4">
      <c r="C3143" s="24"/>
      <c r="D3143" s="24"/>
    </row>
    <row r="3144" spans="3:4">
      <c r="C3144" s="24"/>
      <c r="D3144" s="24"/>
    </row>
    <row r="3145" spans="3:4">
      <c r="C3145" s="24"/>
      <c r="D3145" s="24"/>
    </row>
    <row r="3146" spans="3:4">
      <c r="C3146" s="24"/>
      <c r="D3146" s="24"/>
    </row>
    <row r="3147" spans="3:4">
      <c r="C3147" s="24"/>
      <c r="D3147" s="24"/>
    </row>
    <row r="3148" spans="3:4">
      <c r="C3148" s="24"/>
      <c r="D3148" s="24"/>
    </row>
    <row r="3149" spans="3:4">
      <c r="C3149" s="24"/>
      <c r="D3149" s="24"/>
    </row>
    <row r="3150" spans="3:4">
      <c r="C3150" s="24"/>
      <c r="D3150" s="24"/>
    </row>
    <row r="3151" spans="3:4">
      <c r="C3151" s="24"/>
      <c r="D3151" s="24"/>
    </row>
    <row r="3152" spans="3:4">
      <c r="C3152" s="24"/>
      <c r="D3152" s="24"/>
    </row>
    <row r="3153" spans="3:4">
      <c r="C3153" s="24"/>
      <c r="D3153" s="24"/>
    </row>
    <row r="3154" spans="3:4">
      <c r="C3154" s="24"/>
      <c r="D3154" s="24"/>
    </row>
  </sheetData>
  <phoneticPr fontId="8" type="noConversion"/>
  <hyperlinks>
    <hyperlink ref="H411" r:id="rId1" display="http://vsolj.cetus-net.org/bulletin.html"/>
    <hyperlink ref="H404" r:id="rId2" display="http://vsolj.cetus-net.org/bulletin.html"/>
    <hyperlink ref="H64566" r:id="rId3" display="http://vsolj.cetus-net.org/bulletin.html"/>
    <hyperlink ref="H64559" r:id="rId4" display="https://www.aavso.org/ejaavso"/>
    <hyperlink ref="AP710" r:id="rId5" display="http://cdsbib.u-strasbg.fr/cgi-bin/cdsbib?1990RMxAA..21..381G"/>
    <hyperlink ref="AP714" r:id="rId6" display="http://cdsbib.u-strasbg.fr/cgi-bin/cdsbib?1990RMxAA..21..381G"/>
    <hyperlink ref="AP713" r:id="rId7" display="http://cdsbib.u-strasbg.fr/cgi-bin/cdsbib?1990RMxAA..21..381G"/>
    <hyperlink ref="AP694" r:id="rId8" display="http://cdsbib.u-strasbg.fr/cgi-bin/cdsbib?1990RMxAA..21..381G"/>
    <hyperlink ref="I64566" r:id="rId9" display="http://vsolj.cetus-net.org/bulletin.html"/>
    <hyperlink ref="AQ850" r:id="rId10" display="http://cdsbib.u-strasbg.fr/cgi-bin/cdsbib?1990RMxAA..21..381G"/>
    <hyperlink ref="AQ55616" r:id="rId11" display="http://cdsbib.u-strasbg.fr/cgi-bin/cdsbib?1990RMxAA..21..381G"/>
    <hyperlink ref="AQ851" r:id="rId12" display="http://cdsbib.u-strasbg.fr/cgi-bin/cdsbib?1990RMxAA..21..381G"/>
    <hyperlink ref="H64563" r:id="rId13" display="https://www.aavso.org/ejaavso"/>
    <hyperlink ref="H1736" r:id="rId14" display="http://vsolj.cetus-net.org/bulletin.html"/>
    <hyperlink ref="AP2980" r:id="rId15" display="http://cdsbib.u-strasbg.fr/cgi-bin/cdsbib?1990RMxAA..21..381G"/>
    <hyperlink ref="AP2983" r:id="rId16" display="http://cdsbib.u-strasbg.fr/cgi-bin/cdsbib?1990RMxAA..21..381G"/>
    <hyperlink ref="AP2981" r:id="rId17" display="http://cdsbib.u-strasbg.fr/cgi-bin/cdsbib?1990RMxAA..21..381G"/>
    <hyperlink ref="AP2965" r:id="rId18" display="http://cdsbib.u-strasbg.fr/cgi-bin/cdsbib?1990RMxAA..21..381G"/>
    <hyperlink ref="I1736" r:id="rId19" display="http://vsolj.cetus-net.org/bulletin.html"/>
    <hyperlink ref="AQ3194" r:id="rId20" display="http://cdsbib.u-strasbg.fr/cgi-bin/cdsbib?1990RMxAA..21..381G"/>
    <hyperlink ref="AQ65431" r:id="rId21" display="http://cdsbib.u-strasbg.fr/cgi-bin/cdsbib?1990RMxAA..21..381G"/>
    <hyperlink ref="AQ3198" r:id="rId22" display="http://cdsbib.u-strasbg.fr/cgi-bin/cdsbib?1990RMxAA..21..381G"/>
  </hyperlinks>
  <pageMargins left="0.75" right="0.75" top="1" bottom="1" header="0.5" footer="0.5"/>
  <pageSetup orientation="portrait" horizontalDpi="300" verticalDpi="300" r:id="rId23"/>
  <headerFooter alignWithMargins="0"/>
  <drawing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54"/>
  <sheetViews>
    <sheetView workbookViewId="0">
      <pane xSplit="14" ySplit="22" topLeftCell="O187" activePane="bottomRight" state="frozen"/>
      <selection pane="topRight" activeCell="O1" sqref="O1"/>
      <selection pane="bottomLeft" activeCell="A23" sqref="A23"/>
      <selection pane="bottomRight" activeCell="R199" sqref="R199:R200"/>
    </sheetView>
  </sheetViews>
  <sheetFormatPr defaultColWidth="10.28515625" defaultRowHeight="12.75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9.140625" customWidth="1"/>
    <col min="6" max="6" width="15.71093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>
      <c r="A1" s="1" t="s">
        <v>83</v>
      </c>
    </row>
    <row r="2" spans="1:6">
      <c r="A2" t="s">
        <v>29</v>
      </c>
      <c r="B2" s="15" t="s">
        <v>82</v>
      </c>
    </row>
    <row r="3" spans="1:6" ht="13.5" thickBot="1">
      <c r="C3" s="14" t="s">
        <v>73</v>
      </c>
      <c r="E3" s="105" t="s">
        <v>626</v>
      </c>
      <c r="F3" s="104"/>
    </row>
    <row r="4" spans="1:6" ht="14.25" thickTop="1" thickBot="1">
      <c r="A4" s="8" t="s">
        <v>4</v>
      </c>
      <c r="C4" s="3">
        <v>45160.434000000001</v>
      </c>
      <c r="D4" s="4">
        <v>1.637435</v>
      </c>
    </row>
    <row r="5" spans="1:6" ht="13.5" thickTop="1">
      <c r="A5" s="102" t="s">
        <v>636</v>
      </c>
      <c r="B5" s="101"/>
      <c r="C5" s="103">
        <v>-9.5</v>
      </c>
    </row>
    <row r="6" spans="1:6">
      <c r="A6" s="8" t="s">
        <v>5</v>
      </c>
    </row>
    <row r="7" spans="1:6">
      <c r="A7" t="s">
        <v>6</v>
      </c>
      <c r="C7">
        <f>+C4</f>
        <v>45160.434000000001</v>
      </c>
    </row>
    <row r="8" spans="1:6">
      <c r="A8" t="s">
        <v>7</v>
      </c>
      <c r="C8">
        <f>+D4-D8</f>
        <v>1.6374340999999999</v>
      </c>
      <c r="D8">
        <v>8.9999999999999996E-7</v>
      </c>
    </row>
    <row r="9" spans="1:6">
      <c r="A9" s="28" t="s">
        <v>90</v>
      </c>
      <c r="B9" s="28"/>
      <c r="C9" s="29">
        <v>21</v>
      </c>
      <c r="D9" s="29">
        <v>21</v>
      </c>
    </row>
    <row r="10" spans="1:6" ht="13.5" thickBot="1">
      <c r="C10" s="7" t="s">
        <v>74</v>
      </c>
      <c r="D10" s="7" t="s">
        <v>75</v>
      </c>
    </row>
    <row r="11" spans="1:6">
      <c r="A11" s="23" t="s">
        <v>20</v>
      </c>
      <c r="B11" s="23"/>
      <c r="C11" s="30">
        <f ca="1">INTERCEPT(INDIRECT(C14):R$939,INDIRECT(C13):$F$939)</f>
        <v>-6.447181787209013E-3</v>
      </c>
      <c r="D11" s="30">
        <f ca="1">INTERCEPT(INDIRECT(D14):S$939,INDIRECT(D13):$F$939)</f>
        <v>-1.6573709172778745E-2</v>
      </c>
      <c r="E11" s="28" t="s">
        <v>107</v>
      </c>
      <c r="F11">
        <v>1</v>
      </c>
    </row>
    <row r="12" spans="1:6">
      <c r="A12" s="23" t="s">
        <v>21</v>
      </c>
      <c r="B12" s="23"/>
      <c r="C12" s="30">
        <f ca="1">SLOPE(INDIRECT(C14):R$939,INDIRECT(C13):$F$939)</f>
        <v>-1.2629872159288274E-6</v>
      </c>
      <c r="D12" s="30">
        <f ca="1">SLOPE(INDIRECT(D14):S$939,INDIRECT(D13):$F$939)</f>
        <v>2.7423023490978759E-6</v>
      </c>
      <c r="E12" s="28" t="s">
        <v>108</v>
      </c>
      <c r="F12" s="59">
        <f ca="1">NOW()+15018.5+$C$5/24</f>
        <v>59958.80100162037</v>
      </c>
    </row>
    <row r="13" spans="1:6">
      <c r="A13" s="28" t="s">
        <v>91</v>
      </c>
      <c r="B13" s="28"/>
      <c r="C13" s="29" t="str">
        <f>"F"&amp;C9</f>
        <v>F21</v>
      </c>
      <c r="D13" s="29" t="str">
        <f>"F"&amp;D9</f>
        <v>F21</v>
      </c>
      <c r="E13" s="28" t="s">
        <v>109</v>
      </c>
      <c r="F13" s="59">
        <f ca="1">ROUND(2*(F12-$C$7)/$C$8,0)/2+F11</f>
        <v>9038.5</v>
      </c>
    </row>
    <row r="14" spans="1:6">
      <c r="A14" s="28" t="s">
        <v>92</v>
      </c>
      <c r="B14" s="28"/>
      <c r="C14" s="29" t="str">
        <f>"R"&amp;C9</f>
        <v>R21</v>
      </c>
      <c r="D14" s="29" t="str">
        <f>"S"&amp;D9</f>
        <v>S21</v>
      </c>
      <c r="E14" s="28" t="s">
        <v>110</v>
      </c>
      <c r="F14" s="60">
        <f ca="1">ROUND(2*(F12-$C$15)/$C$16,0)/2+F11</f>
        <v>574.5</v>
      </c>
    </row>
    <row r="15" spans="1:6">
      <c r="A15" s="31" t="s">
        <v>22</v>
      </c>
      <c r="B15" s="23"/>
      <c r="C15" s="32">
        <f ca="1">($C7+C11)+($C8+C12)*INT(MAX($F21:$F3537))</f>
        <v>59019.659085294414</v>
      </c>
      <c r="D15" s="32">
        <f ca="1">($C7+D11)+($C8+D12)*INT(MAX($F21:$F3537))</f>
        <v>59019.682859537912</v>
      </c>
      <c r="E15" s="28" t="s">
        <v>111</v>
      </c>
      <c r="F15" s="61">
        <f ca="1">+$C$15+$C$16*F14-15018.5-$C$5/24</f>
        <v>44942.260083491594</v>
      </c>
    </row>
    <row r="16" spans="1:6">
      <c r="A16" s="33" t="s">
        <v>8</v>
      </c>
      <c r="B16" s="23"/>
      <c r="C16" s="34">
        <f ca="1">+$C8+C12</f>
        <v>1.637432837012784</v>
      </c>
      <c r="D16" s="30">
        <f ca="1">+$C8+D12</f>
        <v>1.6374368423023491</v>
      </c>
      <c r="E16" s="62"/>
      <c r="F16" s="62" t="s">
        <v>112</v>
      </c>
    </row>
    <row r="17" spans="1:19" ht="13.5" thickBot="1">
      <c r="A17" s="22" t="s">
        <v>88</v>
      </c>
      <c r="C17">
        <f>COUNT(C21:C2185)</f>
        <v>183</v>
      </c>
    </row>
    <row r="18" spans="1:19" ht="14.25" thickTop="1" thickBot="1">
      <c r="A18" s="8" t="s">
        <v>86</v>
      </c>
      <c r="C18" s="18">
        <f ca="1">+C15</f>
        <v>59019.659085294414</v>
      </c>
      <c r="D18" s="19">
        <f ca="1">+C16</f>
        <v>1.637432837012784</v>
      </c>
      <c r="E18" s="35">
        <f>R19</f>
        <v>117</v>
      </c>
    </row>
    <row r="19" spans="1:19" ht="13.5" thickBot="1">
      <c r="A19" s="8" t="s">
        <v>87</v>
      </c>
      <c r="C19" s="20">
        <f ca="1">D15</f>
        <v>59019.682859537912</v>
      </c>
      <c r="D19" s="21">
        <f ca="1">D16</f>
        <v>1.6374368423023491</v>
      </c>
      <c r="E19" s="35">
        <f>S19</f>
        <v>61</v>
      </c>
      <c r="R19">
        <f>COUNT(R21:R997)</f>
        <v>117</v>
      </c>
      <c r="S19">
        <f>COUNT(S21:S997)</f>
        <v>61</v>
      </c>
    </row>
    <row r="20" spans="1:19" ht="13.5" thickBot="1">
      <c r="A20" s="7" t="s">
        <v>10</v>
      </c>
      <c r="B20" s="7" t="s">
        <v>11</v>
      </c>
      <c r="C20" s="7" t="s">
        <v>12</v>
      </c>
      <c r="D20" s="7" t="s">
        <v>17</v>
      </c>
      <c r="E20" s="7" t="s">
        <v>13</v>
      </c>
      <c r="F20" s="7" t="s">
        <v>14</v>
      </c>
      <c r="G20" s="7" t="s">
        <v>15</v>
      </c>
      <c r="H20" s="10" t="s">
        <v>114</v>
      </c>
      <c r="I20" s="10" t="s">
        <v>115</v>
      </c>
      <c r="J20" s="10" t="s">
        <v>116</v>
      </c>
      <c r="K20" s="10" t="s">
        <v>101</v>
      </c>
      <c r="L20" s="10" t="s">
        <v>117</v>
      </c>
      <c r="M20" s="10" t="s">
        <v>118</v>
      </c>
      <c r="N20" s="10" t="s">
        <v>32</v>
      </c>
      <c r="O20" s="10" t="s">
        <v>80</v>
      </c>
      <c r="P20" s="9" t="s">
        <v>81</v>
      </c>
      <c r="Q20" s="7" t="s">
        <v>19</v>
      </c>
      <c r="R20" s="13" t="s">
        <v>74</v>
      </c>
      <c r="S20" s="13" t="s">
        <v>75</v>
      </c>
    </row>
    <row r="21" spans="1:19" s="40" customFormat="1" ht="12.75" customHeight="1">
      <c r="A21" s="76" t="s">
        <v>134</v>
      </c>
      <c r="B21" s="77" t="s">
        <v>72</v>
      </c>
      <c r="C21" s="78">
        <v>15609.666999999999</v>
      </c>
      <c r="D21" s="78" t="s">
        <v>114</v>
      </c>
      <c r="E21" s="40">
        <f t="shared" ref="E21:E52" si="0">+(C21-C$7)/C$8</f>
        <v>-18046.996211939157</v>
      </c>
      <c r="F21" s="40">
        <f t="shared" ref="F21:F52" si="1">ROUND(2*E21,0)/2</f>
        <v>-18047</v>
      </c>
      <c r="G21" s="40">
        <f t="shared" ref="G21:G52" si="2">+C21-(C$7+F21*C$8)</f>
        <v>6.2026999967201846E-3</v>
      </c>
      <c r="I21" s="40">
        <f t="shared" ref="I21:I42" si="3">+G21</f>
        <v>6.2026999967201846E-3</v>
      </c>
      <c r="O21" s="40">
        <f t="shared" ref="O21:O52" ca="1" si="4">+C$11+C$12*F21</f>
        <v>1.6345948498658537E-2</v>
      </c>
      <c r="P21" s="40">
        <f t="shared" ref="P21:P52" ca="1" si="5">+D$11+D$12*$F21</f>
        <v>-6.6064039666948113E-2</v>
      </c>
      <c r="Q21" s="41">
        <f t="shared" ref="Q21:Q52" si="6">+C21-15018.5</f>
        <v>591.16699999999946</v>
      </c>
      <c r="R21" s="40">
        <f t="shared" ref="R21:R41" si="7">G21</f>
        <v>6.2026999967201846E-3</v>
      </c>
    </row>
    <row r="22" spans="1:19" s="40" customFormat="1" ht="12.75" customHeight="1">
      <c r="A22" s="76" t="s">
        <v>139</v>
      </c>
      <c r="B22" s="77" t="s">
        <v>72</v>
      </c>
      <c r="C22" s="78">
        <v>27687.388999999999</v>
      </c>
      <c r="D22" s="78" t="s">
        <v>115</v>
      </c>
      <c r="E22" s="40">
        <f t="shared" si="0"/>
        <v>-10670.991278366564</v>
      </c>
      <c r="F22" s="40">
        <f t="shared" si="1"/>
        <v>-10671</v>
      </c>
      <c r="G22" s="40">
        <f t="shared" si="2"/>
        <v>1.4281099996878766E-2</v>
      </c>
      <c r="I22" s="40">
        <f t="shared" si="3"/>
        <v>1.4281099996878766E-2</v>
      </c>
      <c r="O22" s="40">
        <f t="shared" ca="1" si="4"/>
        <v>7.0301547939675049E-3</v>
      </c>
      <c r="P22" s="40">
        <f t="shared" ca="1" si="5"/>
        <v>-4.5836817540002177E-2</v>
      </c>
      <c r="Q22" s="41">
        <f t="shared" si="6"/>
        <v>12668.888999999999</v>
      </c>
      <c r="R22" s="40">
        <f t="shared" si="7"/>
        <v>1.4281099996878766E-2</v>
      </c>
    </row>
    <row r="23" spans="1:19" s="40" customFormat="1" ht="12.75" customHeight="1">
      <c r="A23" s="76" t="s">
        <v>139</v>
      </c>
      <c r="B23" s="77" t="s">
        <v>72</v>
      </c>
      <c r="C23" s="78">
        <v>28753.348000000002</v>
      </c>
      <c r="D23" s="78" t="s">
        <v>115</v>
      </c>
      <c r="E23" s="40">
        <f t="shared" si="0"/>
        <v>-10019.997751359888</v>
      </c>
      <c r="F23" s="40">
        <f t="shared" si="1"/>
        <v>-10020</v>
      </c>
      <c r="G23" s="40">
        <f t="shared" si="2"/>
        <v>3.6819999986619223E-3</v>
      </c>
      <c r="I23" s="40">
        <f t="shared" si="3"/>
        <v>3.6819999986619223E-3</v>
      </c>
      <c r="O23" s="40">
        <f t="shared" ca="1" si="4"/>
        <v>6.2079501163978378E-3</v>
      </c>
      <c r="P23" s="40">
        <f t="shared" ca="1" si="5"/>
        <v>-4.4051578710739461E-2</v>
      </c>
      <c r="Q23" s="41">
        <f t="shared" si="6"/>
        <v>13734.848000000002</v>
      </c>
      <c r="R23" s="40">
        <f t="shared" si="7"/>
        <v>3.6819999986619223E-3</v>
      </c>
    </row>
    <row r="24" spans="1:19" s="40" customFormat="1" ht="12.75" customHeight="1">
      <c r="A24" s="76" t="s">
        <v>139</v>
      </c>
      <c r="B24" s="77" t="s">
        <v>72</v>
      </c>
      <c r="C24" s="78">
        <v>28771.365000000002</v>
      </c>
      <c r="D24" s="78" t="s">
        <v>115</v>
      </c>
      <c r="E24" s="40">
        <f t="shared" si="0"/>
        <v>-10008.994560452846</v>
      </c>
      <c r="F24" s="40">
        <f t="shared" si="1"/>
        <v>-10009</v>
      </c>
      <c r="G24" s="40">
        <f t="shared" si="2"/>
        <v>8.9068999986920971E-3</v>
      </c>
      <c r="I24" s="40">
        <f t="shared" si="3"/>
        <v>8.9068999986920971E-3</v>
      </c>
      <c r="O24" s="40">
        <f t="shared" ca="1" si="4"/>
        <v>6.1940572570226213E-3</v>
      </c>
      <c r="P24" s="40">
        <f t="shared" ca="1" si="5"/>
        <v>-4.4021413384899385E-2</v>
      </c>
      <c r="Q24" s="41">
        <f t="shared" si="6"/>
        <v>13752.865000000002</v>
      </c>
      <c r="R24" s="40">
        <f t="shared" si="7"/>
        <v>8.9068999986920971E-3</v>
      </c>
    </row>
    <row r="25" spans="1:19" s="40" customFormat="1" ht="12.75" customHeight="1">
      <c r="A25" s="76" t="s">
        <v>139</v>
      </c>
      <c r="B25" s="77" t="s">
        <v>72</v>
      </c>
      <c r="C25" s="78">
        <v>28812.298999999999</v>
      </c>
      <c r="D25" s="78" t="s">
        <v>115</v>
      </c>
      <c r="E25" s="40">
        <f t="shared" si="0"/>
        <v>-9983.9956917960862</v>
      </c>
      <c r="F25" s="40">
        <f t="shared" si="1"/>
        <v>-9984</v>
      </c>
      <c r="G25" s="40">
        <f t="shared" si="2"/>
        <v>7.0543999972869642E-3</v>
      </c>
      <c r="I25" s="40">
        <f t="shared" si="3"/>
        <v>7.0543999972869642E-3</v>
      </c>
      <c r="O25" s="40">
        <f t="shared" ca="1" si="4"/>
        <v>6.1624825766243996E-3</v>
      </c>
      <c r="P25" s="40">
        <f t="shared" ca="1" si="5"/>
        <v>-4.3952855826171935E-2</v>
      </c>
      <c r="Q25" s="41">
        <f t="shared" si="6"/>
        <v>13793.798999999999</v>
      </c>
      <c r="R25" s="40">
        <f t="shared" si="7"/>
        <v>7.0543999972869642E-3</v>
      </c>
    </row>
    <row r="26" spans="1:19" s="40" customFormat="1" ht="12.75" customHeight="1">
      <c r="A26" s="76" t="s">
        <v>139</v>
      </c>
      <c r="B26" s="77" t="s">
        <v>72</v>
      </c>
      <c r="C26" s="78">
        <v>28992.411</v>
      </c>
      <c r="D26" s="78" t="s">
        <v>115</v>
      </c>
      <c r="E26" s="40">
        <f t="shared" si="0"/>
        <v>-9873.9992039985009</v>
      </c>
      <c r="F26" s="40">
        <f t="shared" si="1"/>
        <v>-9874</v>
      </c>
      <c r="G26" s="40">
        <f t="shared" si="2"/>
        <v>1.3034000003244728E-3</v>
      </c>
      <c r="I26" s="40">
        <f t="shared" si="3"/>
        <v>1.3034000003244728E-3</v>
      </c>
      <c r="O26" s="40">
        <f t="shared" ca="1" si="4"/>
        <v>6.023553982872229E-3</v>
      </c>
      <c r="P26" s="40">
        <f t="shared" ca="1" si="5"/>
        <v>-4.365120256777117E-2</v>
      </c>
      <c r="Q26" s="41">
        <f t="shared" si="6"/>
        <v>13973.911</v>
      </c>
      <c r="R26" s="40">
        <f t="shared" si="7"/>
        <v>1.3034000003244728E-3</v>
      </c>
    </row>
    <row r="27" spans="1:19" s="40" customFormat="1" ht="12.75" customHeight="1">
      <c r="A27" s="76" t="s">
        <v>139</v>
      </c>
      <c r="B27" s="77" t="s">
        <v>72</v>
      </c>
      <c r="C27" s="78">
        <v>29367.384999999998</v>
      </c>
      <c r="D27" s="78" t="s">
        <v>115</v>
      </c>
      <c r="E27" s="40">
        <f t="shared" si="0"/>
        <v>-9644.9982322952746</v>
      </c>
      <c r="F27" s="40">
        <f t="shared" si="1"/>
        <v>-9645</v>
      </c>
      <c r="G27" s="40">
        <f t="shared" si="2"/>
        <v>2.8944999976374675E-3</v>
      </c>
      <c r="I27" s="40">
        <f t="shared" si="3"/>
        <v>2.8944999976374675E-3</v>
      </c>
      <c r="O27" s="40">
        <f t="shared" ca="1" si="4"/>
        <v>5.7343299104245272E-3</v>
      </c>
      <c r="P27" s="40">
        <f t="shared" ca="1" si="5"/>
        <v>-4.3023215329827759E-2</v>
      </c>
      <c r="Q27" s="41">
        <f t="shared" si="6"/>
        <v>14348.884999999998</v>
      </c>
      <c r="R27" s="40">
        <f t="shared" si="7"/>
        <v>2.8944999976374675E-3</v>
      </c>
    </row>
    <row r="28" spans="1:19" s="40" customFormat="1" ht="12.75" customHeight="1">
      <c r="A28" s="76" t="s">
        <v>139</v>
      </c>
      <c r="B28" s="77" t="s">
        <v>72</v>
      </c>
      <c r="C28" s="78">
        <v>29562.227999999999</v>
      </c>
      <c r="D28" s="78" t="s">
        <v>115</v>
      </c>
      <c r="E28" s="40">
        <f t="shared" si="0"/>
        <v>-9526.005351910042</v>
      </c>
      <c r="F28" s="40">
        <f t="shared" si="1"/>
        <v>-9526</v>
      </c>
      <c r="G28" s="40">
        <f t="shared" si="2"/>
        <v>-8.7634000046818983E-3</v>
      </c>
      <c r="I28" s="40">
        <f t="shared" si="3"/>
        <v>-8.7634000046818983E-3</v>
      </c>
      <c r="O28" s="40">
        <f t="shared" ca="1" si="4"/>
        <v>5.5840344317289979E-3</v>
      </c>
      <c r="P28" s="40">
        <f t="shared" ca="1" si="5"/>
        <v>-4.2696881350285112E-2</v>
      </c>
      <c r="Q28" s="41">
        <f t="shared" si="6"/>
        <v>14543.727999999999</v>
      </c>
      <c r="R28" s="40">
        <f t="shared" si="7"/>
        <v>-8.7634000046818983E-3</v>
      </c>
    </row>
    <row r="29" spans="1:19" s="40" customFormat="1" ht="12.75" customHeight="1">
      <c r="A29" s="76" t="s">
        <v>159</v>
      </c>
      <c r="B29" s="77" t="s">
        <v>72</v>
      </c>
      <c r="C29" s="78">
        <v>30880.348999999998</v>
      </c>
      <c r="D29" s="78" t="s">
        <v>115</v>
      </c>
      <c r="E29" s="40">
        <f t="shared" si="0"/>
        <v>-8721.013566286425</v>
      </c>
      <c r="F29" s="40">
        <f t="shared" si="1"/>
        <v>-8721</v>
      </c>
      <c r="G29" s="40">
        <f t="shared" si="2"/>
        <v>-2.2213900003407616E-2</v>
      </c>
      <c r="I29" s="40">
        <f t="shared" si="3"/>
        <v>-2.2213900003407616E-2</v>
      </c>
      <c r="O29" s="40">
        <f t="shared" ca="1" si="4"/>
        <v>4.5673297229062906E-3</v>
      </c>
      <c r="P29" s="40">
        <f t="shared" ca="1" si="5"/>
        <v>-4.0489327959261322E-2</v>
      </c>
      <c r="Q29" s="41">
        <f t="shared" si="6"/>
        <v>15861.848999999998</v>
      </c>
      <c r="R29" s="40">
        <f t="shared" si="7"/>
        <v>-2.2213900003407616E-2</v>
      </c>
    </row>
    <row r="30" spans="1:19" s="40" customFormat="1" ht="12.75" customHeight="1">
      <c r="A30" s="76" t="s">
        <v>166</v>
      </c>
      <c r="B30" s="77" t="s">
        <v>72</v>
      </c>
      <c r="C30" s="78">
        <v>38240.633999999998</v>
      </c>
      <c r="D30" s="78" t="s">
        <v>115</v>
      </c>
      <c r="E30" s="40">
        <f t="shared" si="0"/>
        <v>-4226.0021334599078</v>
      </c>
      <c r="F30" s="40">
        <f t="shared" si="1"/>
        <v>-4226</v>
      </c>
      <c r="G30" s="40">
        <f t="shared" si="2"/>
        <v>-3.4934000068460591E-3</v>
      </c>
      <c r="I30" s="40">
        <f t="shared" si="3"/>
        <v>-3.4934000068460591E-3</v>
      </c>
      <c r="O30" s="40">
        <f t="shared" ca="1" si="4"/>
        <v>-1.1097978126937882E-3</v>
      </c>
      <c r="P30" s="40">
        <f t="shared" ca="1" si="5"/>
        <v>-2.8162678900066369E-2</v>
      </c>
      <c r="Q30" s="41">
        <f t="shared" si="6"/>
        <v>23222.133999999998</v>
      </c>
      <c r="R30" s="40">
        <f t="shared" si="7"/>
        <v>-3.4934000068460591E-3</v>
      </c>
    </row>
    <row r="31" spans="1:19" s="40" customFormat="1" ht="12.75" customHeight="1">
      <c r="A31" s="76" t="s">
        <v>171</v>
      </c>
      <c r="B31" s="77" t="s">
        <v>72</v>
      </c>
      <c r="C31" s="78">
        <v>40146.609799999998</v>
      </c>
      <c r="D31" s="78" t="s">
        <v>115</v>
      </c>
      <c r="E31" s="40">
        <f t="shared" si="0"/>
        <v>-3062.0006020394976</v>
      </c>
      <c r="F31" s="40">
        <f t="shared" si="1"/>
        <v>-3062</v>
      </c>
      <c r="G31" s="40">
        <f t="shared" si="2"/>
        <v>-9.8580000485526398E-4</v>
      </c>
      <c r="I31" s="40">
        <f t="shared" si="3"/>
        <v>-9.8580000485526398E-4</v>
      </c>
      <c r="O31" s="40">
        <f t="shared" ca="1" si="4"/>
        <v>-2.5799149320349436E-3</v>
      </c>
      <c r="P31" s="40">
        <f t="shared" ca="1" si="5"/>
        <v>-2.4970638965716441E-2</v>
      </c>
      <c r="Q31" s="41">
        <f t="shared" si="6"/>
        <v>25128.109799999998</v>
      </c>
      <c r="R31" s="40">
        <f t="shared" si="7"/>
        <v>-9.8580000485526398E-4</v>
      </c>
    </row>
    <row r="32" spans="1:19" s="40" customFormat="1" ht="12.75" customHeight="1">
      <c r="A32" s="76" t="s">
        <v>176</v>
      </c>
      <c r="B32" s="77" t="s">
        <v>72</v>
      </c>
      <c r="C32" s="78">
        <v>40393.857600000003</v>
      </c>
      <c r="D32" s="78" t="s">
        <v>115</v>
      </c>
      <c r="E32" s="40">
        <f t="shared" si="0"/>
        <v>-2911.003502369957</v>
      </c>
      <c r="F32" s="40">
        <f t="shared" si="1"/>
        <v>-2911</v>
      </c>
      <c r="G32" s="40">
        <f t="shared" si="2"/>
        <v>-5.7348999980604276E-3</v>
      </c>
      <c r="I32" s="40">
        <f t="shared" si="3"/>
        <v>-5.7348999980604276E-3</v>
      </c>
      <c r="O32" s="40">
        <f t="shared" ca="1" si="4"/>
        <v>-2.7706260016401962E-3</v>
      </c>
      <c r="P32" s="40">
        <f t="shared" ca="1" si="5"/>
        <v>-2.4556551311002664E-2</v>
      </c>
      <c r="Q32" s="41">
        <f t="shared" si="6"/>
        <v>25375.357600000003</v>
      </c>
      <c r="R32" s="40">
        <f t="shared" si="7"/>
        <v>-5.7348999980604276E-3</v>
      </c>
    </row>
    <row r="33" spans="1:33" s="40" customFormat="1" ht="12.75" customHeight="1">
      <c r="A33" s="76" t="s">
        <v>180</v>
      </c>
      <c r="B33" s="77" t="s">
        <v>72</v>
      </c>
      <c r="C33" s="78">
        <v>40441.347999999998</v>
      </c>
      <c r="D33" s="78" t="s">
        <v>115</v>
      </c>
      <c r="E33" s="40">
        <f t="shared" si="0"/>
        <v>-2882.0005641753787</v>
      </c>
      <c r="F33" s="40">
        <f t="shared" si="1"/>
        <v>-2882</v>
      </c>
      <c r="G33" s="40">
        <f t="shared" si="2"/>
        <v>-9.2380000569391996E-4</v>
      </c>
      <c r="I33" s="40">
        <f t="shared" si="3"/>
        <v>-9.2380000569391996E-4</v>
      </c>
      <c r="O33" s="40">
        <f t="shared" ca="1" si="4"/>
        <v>-2.8072526309021323E-3</v>
      </c>
      <c r="P33" s="40">
        <f t="shared" ca="1" si="5"/>
        <v>-2.4477024542878825E-2</v>
      </c>
      <c r="Q33" s="41">
        <f t="shared" si="6"/>
        <v>25422.847999999998</v>
      </c>
      <c r="R33" s="40">
        <f t="shared" si="7"/>
        <v>-9.2380000569391996E-4</v>
      </c>
    </row>
    <row r="34" spans="1:33" s="40" customFormat="1" ht="12.75" customHeight="1">
      <c r="A34" s="76" t="s">
        <v>180</v>
      </c>
      <c r="B34" s="77" t="s">
        <v>72</v>
      </c>
      <c r="C34" s="78">
        <v>40446.260199999997</v>
      </c>
      <c r="D34" s="78" t="s">
        <v>115</v>
      </c>
      <c r="E34" s="40">
        <f t="shared" si="0"/>
        <v>-2879.0006266511759</v>
      </c>
      <c r="F34" s="40">
        <f t="shared" si="1"/>
        <v>-2879</v>
      </c>
      <c r="G34" s="40">
        <f t="shared" si="2"/>
        <v>-1.026100006129127E-3</v>
      </c>
      <c r="I34" s="40">
        <f t="shared" si="3"/>
        <v>-1.026100006129127E-3</v>
      </c>
      <c r="O34" s="40">
        <f t="shared" ca="1" si="4"/>
        <v>-2.8110415925499187E-3</v>
      </c>
      <c r="P34" s="40">
        <f t="shared" ca="1" si="5"/>
        <v>-2.446879763583153E-2</v>
      </c>
      <c r="Q34" s="41">
        <f t="shared" si="6"/>
        <v>25427.760199999997</v>
      </c>
      <c r="R34" s="40">
        <f t="shared" si="7"/>
        <v>-1.026100006129127E-3</v>
      </c>
    </row>
    <row r="35" spans="1:33" s="40" customFormat="1" ht="12.75" customHeight="1">
      <c r="A35" s="76" t="s">
        <v>180</v>
      </c>
      <c r="B35" s="77" t="s">
        <v>72</v>
      </c>
      <c r="C35" s="78">
        <v>40449.531900000002</v>
      </c>
      <c r="D35" s="78" t="s">
        <v>115</v>
      </c>
      <c r="E35" s="40">
        <f t="shared" si="0"/>
        <v>-2877.0025615076661</v>
      </c>
      <c r="F35" s="40">
        <f t="shared" si="1"/>
        <v>-2877</v>
      </c>
      <c r="G35" s="40">
        <f t="shared" si="2"/>
        <v>-4.1942999960156158E-3</v>
      </c>
      <c r="I35" s="40">
        <f t="shared" si="3"/>
        <v>-4.1942999960156158E-3</v>
      </c>
      <c r="O35" s="40">
        <f t="shared" ca="1" si="4"/>
        <v>-2.8135675669817765E-3</v>
      </c>
      <c r="P35" s="40">
        <f t="shared" ca="1" si="5"/>
        <v>-2.4463313031133332E-2</v>
      </c>
      <c r="Q35" s="41">
        <f t="shared" si="6"/>
        <v>25431.031900000002</v>
      </c>
      <c r="R35" s="40">
        <f t="shared" si="7"/>
        <v>-4.1942999960156158E-3</v>
      </c>
    </row>
    <row r="36" spans="1:33" s="40" customFormat="1" ht="12.75" customHeight="1">
      <c r="A36" s="76" t="s">
        <v>180</v>
      </c>
      <c r="B36" s="77" t="s">
        <v>72</v>
      </c>
      <c r="C36" s="78">
        <v>40454.446499999998</v>
      </c>
      <c r="D36" s="78" t="s">
        <v>115</v>
      </c>
      <c r="E36" s="40">
        <f t="shared" si="0"/>
        <v>-2874.0011582756238</v>
      </c>
      <c r="F36" s="40">
        <f t="shared" si="1"/>
        <v>-2874</v>
      </c>
      <c r="G36" s="40">
        <f t="shared" si="2"/>
        <v>-1.8966000061482191E-3</v>
      </c>
      <c r="I36" s="40">
        <f t="shared" si="3"/>
        <v>-1.8966000061482191E-3</v>
      </c>
      <c r="O36" s="40">
        <f t="shared" ca="1" si="4"/>
        <v>-2.8173565286295629E-3</v>
      </c>
      <c r="P36" s="40">
        <f t="shared" ca="1" si="5"/>
        <v>-2.4455086124086041E-2</v>
      </c>
      <c r="Q36" s="41">
        <f t="shared" si="6"/>
        <v>25435.946499999998</v>
      </c>
      <c r="R36" s="40">
        <f t="shared" si="7"/>
        <v>-1.8966000061482191E-3</v>
      </c>
    </row>
    <row r="37" spans="1:33" s="40" customFormat="1" ht="12.75" customHeight="1">
      <c r="A37" s="76" t="s">
        <v>180</v>
      </c>
      <c r="B37" s="77" t="s">
        <v>72</v>
      </c>
      <c r="C37" s="78">
        <v>40459.358999999997</v>
      </c>
      <c r="D37" s="78" t="s">
        <v>115</v>
      </c>
      <c r="E37" s="40">
        <f t="shared" si="0"/>
        <v>-2871.0010375379411</v>
      </c>
      <c r="F37" s="40">
        <f t="shared" si="1"/>
        <v>-2871</v>
      </c>
      <c r="G37" s="40">
        <f t="shared" si="2"/>
        <v>-1.698900006886106E-3</v>
      </c>
      <c r="I37" s="40">
        <f t="shared" si="3"/>
        <v>-1.698900006886106E-3</v>
      </c>
      <c r="O37" s="40">
        <f t="shared" ca="1" si="4"/>
        <v>-2.8211454902773493E-3</v>
      </c>
      <c r="P37" s="40">
        <f t="shared" ca="1" si="5"/>
        <v>-2.4446859217038746E-2</v>
      </c>
      <c r="Q37" s="41">
        <f t="shared" si="6"/>
        <v>25440.858999999997</v>
      </c>
      <c r="R37" s="40">
        <f t="shared" si="7"/>
        <v>-1.698900006886106E-3</v>
      </c>
    </row>
    <row r="38" spans="1:33" s="40" customFormat="1" ht="12.75" customHeight="1">
      <c r="A38" s="76" t="s">
        <v>180</v>
      </c>
      <c r="B38" s="77" t="s">
        <v>72</v>
      </c>
      <c r="C38" s="78">
        <v>40477.371800000001</v>
      </c>
      <c r="D38" s="78" t="s">
        <v>115</v>
      </c>
      <c r="E38" s="40">
        <f t="shared" si="0"/>
        <v>-2860.0004116196192</v>
      </c>
      <c r="F38" s="40">
        <f t="shared" si="1"/>
        <v>-2860</v>
      </c>
      <c r="G38" s="40">
        <f t="shared" si="2"/>
        <v>-6.7400000261841342E-4</v>
      </c>
      <c r="I38" s="40">
        <f t="shared" si="3"/>
        <v>-6.7400000261841342E-4</v>
      </c>
      <c r="O38" s="40">
        <f t="shared" ca="1" si="4"/>
        <v>-2.8350383496525667E-3</v>
      </c>
      <c r="P38" s="40">
        <f t="shared" ca="1" si="5"/>
        <v>-2.441669389119867E-2</v>
      </c>
      <c r="Q38" s="41">
        <f t="shared" si="6"/>
        <v>25458.871800000001</v>
      </c>
      <c r="R38" s="40">
        <f t="shared" si="7"/>
        <v>-6.7400000261841342E-4</v>
      </c>
    </row>
    <row r="39" spans="1:33" s="40" customFormat="1" ht="12.75" customHeight="1">
      <c r="A39" s="76" t="s">
        <v>180</v>
      </c>
      <c r="B39" s="77" t="s">
        <v>72</v>
      </c>
      <c r="C39" s="78">
        <v>40490.468000000001</v>
      </c>
      <c r="D39" s="78" t="s">
        <v>115</v>
      </c>
      <c r="E39" s="40">
        <f t="shared" si="0"/>
        <v>-2852.0024103565456</v>
      </c>
      <c r="F39" s="40">
        <f t="shared" si="1"/>
        <v>-2852</v>
      </c>
      <c r="G39" s="40">
        <f t="shared" si="2"/>
        <v>-3.9468000031774864E-3</v>
      </c>
      <c r="I39" s="40">
        <f t="shared" si="3"/>
        <v>-3.9468000031774864E-3</v>
      </c>
      <c r="O39" s="40">
        <f t="shared" ca="1" si="4"/>
        <v>-2.8451422473799973E-3</v>
      </c>
      <c r="P39" s="40">
        <f t="shared" ca="1" si="5"/>
        <v>-2.4394755472405889E-2</v>
      </c>
      <c r="Q39" s="41">
        <f t="shared" si="6"/>
        <v>25471.968000000001</v>
      </c>
      <c r="R39" s="40">
        <f t="shared" si="7"/>
        <v>-3.9468000031774864E-3</v>
      </c>
    </row>
    <row r="40" spans="1:33" s="40" customFormat="1" ht="12.75" customHeight="1">
      <c r="A40" s="76" t="s">
        <v>180</v>
      </c>
      <c r="B40" s="77" t="s">
        <v>72</v>
      </c>
      <c r="C40" s="78">
        <v>41163.458500000001</v>
      </c>
      <c r="D40" s="78" t="s">
        <v>115</v>
      </c>
      <c r="E40" s="40">
        <f t="shared" si="0"/>
        <v>-2440.9993049491277</v>
      </c>
      <c r="F40" s="40">
        <f t="shared" si="1"/>
        <v>-2441</v>
      </c>
      <c r="G40" s="40">
        <f t="shared" si="2"/>
        <v>1.138100000389386E-3</v>
      </c>
      <c r="I40" s="40">
        <f t="shared" si="3"/>
        <v>1.138100000389386E-3</v>
      </c>
      <c r="O40" s="40">
        <f t="shared" ca="1" si="4"/>
        <v>-3.3642299931267452E-3</v>
      </c>
      <c r="P40" s="40">
        <f t="shared" ca="1" si="5"/>
        <v>-2.3267669206926661E-2</v>
      </c>
      <c r="Q40" s="41">
        <f t="shared" si="6"/>
        <v>26144.958500000001</v>
      </c>
      <c r="R40" s="40">
        <f t="shared" si="7"/>
        <v>1.138100000389386E-3</v>
      </c>
    </row>
    <row r="41" spans="1:33" s="40" customFormat="1" ht="12.75" customHeight="1">
      <c r="A41" s="76" t="s">
        <v>205</v>
      </c>
      <c r="B41" s="77" t="s">
        <v>72</v>
      </c>
      <c r="C41" s="78">
        <v>41204.393199999999</v>
      </c>
      <c r="D41" s="78" t="s">
        <v>115</v>
      </c>
      <c r="E41" s="40">
        <f t="shared" si="0"/>
        <v>-2416.0000087942485</v>
      </c>
      <c r="F41" s="40">
        <f t="shared" si="1"/>
        <v>-2416</v>
      </c>
      <c r="G41" s="40">
        <f t="shared" si="2"/>
        <v>-1.4400000509340316E-5</v>
      </c>
      <c r="I41" s="40">
        <f t="shared" si="3"/>
        <v>-1.4400000509340316E-5</v>
      </c>
      <c r="O41" s="40">
        <f t="shared" ca="1" si="4"/>
        <v>-3.3958046735249659E-3</v>
      </c>
      <c r="P41" s="40">
        <f t="shared" ca="1" si="5"/>
        <v>-2.3199111648199214E-2</v>
      </c>
      <c r="Q41" s="41">
        <f t="shared" si="6"/>
        <v>26185.893199999999</v>
      </c>
      <c r="R41" s="40">
        <f t="shared" si="7"/>
        <v>-1.4400000509340316E-5</v>
      </c>
    </row>
    <row r="42" spans="1:33" s="40" customFormat="1" ht="12.75" customHeight="1">
      <c r="A42" s="76" t="s">
        <v>205</v>
      </c>
      <c r="B42" s="77" t="s">
        <v>65</v>
      </c>
      <c r="C42" s="78">
        <v>41205.194100000001</v>
      </c>
      <c r="D42" s="78" t="s">
        <v>115</v>
      </c>
      <c r="E42" s="40">
        <f t="shared" si="0"/>
        <v>-2415.5108898733702</v>
      </c>
      <c r="F42" s="40">
        <f t="shared" si="1"/>
        <v>-2415.5</v>
      </c>
      <c r="G42" s="40">
        <f t="shared" si="2"/>
        <v>-1.7831450000812765E-2</v>
      </c>
      <c r="I42" s="40">
        <f t="shared" si="3"/>
        <v>-1.7831450000812765E-2</v>
      </c>
      <c r="O42" s="40">
        <f t="shared" ca="1" si="4"/>
        <v>-3.3964361671329304E-3</v>
      </c>
      <c r="P42" s="40">
        <f t="shared" ca="1" si="5"/>
        <v>-2.3197740497024666E-2</v>
      </c>
      <c r="Q42" s="41">
        <f t="shared" si="6"/>
        <v>26186.694100000001</v>
      </c>
      <c r="S42" s="40">
        <f>G42</f>
        <v>-1.7831450000812765E-2</v>
      </c>
    </row>
    <row r="43" spans="1:33" s="40" customFormat="1" ht="12.75" customHeight="1">
      <c r="A43" s="39" t="s">
        <v>35</v>
      </c>
      <c r="B43" s="16" t="s">
        <v>65</v>
      </c>
      <c r="C43" s="25">
        <v>41218.290999999997</v>
      </c>
      <c r="D43" s="25"/>
      <c r="E43" s="40">
        <f t="shared" si="0"/>
        <v>-2407.5124611121778</v>
      </c>
      <c r="F43" s="40">
        <f t="shared" si="1"/>
        <v>-2407.5</v>
      </c>
      <c r="G43" s="40">
        <f t="shared" si="2"/>
        <v>-2.040425000450341E-2</v>
      </c>
      <c r="J43" s="40">
        <f>+G43</f>
        <v>-2.040425000450341E-2</v>
      </c>
      <c r="O43" s="40">
        <f t="shared" ca="1" si="4"/>
        <v>-3.406540064860361E-3</v>
      </c>
      <c r="P43" s="40">
        <f t="shared" ca="1" si="5"/>
        <v>-2.3175802078231882E-2</v>
      </c>
      <c r="Q43" s="41">
        <f t="shared" si="6"/>
        <v>26199.790999999997</v>
      </c>
      <c r="S43" s="40">
        <f>G43</f>
        <v>-2.040425000450341E-2</v>
      </c>
      <c r="AA43" s="40" t="s">
        <v>34</v>
      </c>
      <c r="AG43" s="40" t="s">
        <v>36</v>
      </c>
    </row>
    <row r="44" spans="1:33" s="40" customFormat="1" ht="12.75" customHeight="1">
      <c r="A44" s="76" t="s">
        <v>213</v>
      </c>
      <c r="B44" s="77" t="s">
        <v>72</v>
      </c>
      <c r="C44" s="78">
        <v>41829.892699999997</v>
      </c>
      <c r="D44" s="78" t="s">
        <v>115</v>
      </c>
      <c r="E44" s="40">
        <f t="shared" si="0"/>
        <v>-2034.0002080083739</v>
      </c>
      <c r="F44" s="40">
        <f t="shared" si="1"/>
        <v>-2034</v>
      </c>
      <c r="G44" s="40">
        <f t="shared" si="2"/>
        <v>-3.4060000325553119E-4</v>
      </c>
      <c r="I44" s="40">
        <f>+G44</f>
        <v>-3.4060000325553119E-4</v>
      </c>
      <c r="O44" s="40">
        <f t="shared" ca="1" si="4"/>
        <v>-3.8782657900097782E-3</v>
      </c>
      <c r="P44" s="40">
        <f t="shared" ca="1" si="5"/>
        <v>-2.2151552150843825E-2</v>
      </c>
      <c r="Q44" s="41">
        <f t="shared" si="6"/>
        <v>26811.392699999997</v>
      </c>
      <c r="R44" s="40">
        <f>G44</f>
        <v>-3.4060000325553119E-4</v>
      </c>
    </row>
    <row r="45" spans="1:33" s="40" customFormat="1" ht="12.75" customHeight="1">
      <c r="A45" s="76" t="s">
        <v>213</v>
      </c>
      <c r="B45" s="77" t="s">
        <v>65</v>
      </c>
      <c r="C45" s="78">
        <v>41879.816700000003</v>
      </c>
      <c r="D45" s="78" t="s">
        <v>115</v>
      </c>
      <c r="E45" s="40">
        <f t="shared" si="0"/>
        <v>-2003.5110420626993</v>
      </c>
      <c r="F45" s="40">
        <f t="shared" si="1"/>
        <v>-2003.5</v>
      </c>
      <c r="G45" s="40">
        <f t="shared" si="2"/>
        <v>-1.8080649999319576E-2</v>
      </c>
      <c r="I45" s="40">
        <f>+G45</f>
        <v>-1.8080649999319576E-2</v>
      </c>
      <c r="O45" s="40">
        <f t="shared" ca="1" si="4"/>
        <v>-3.9167869000956076E-3</v>
      </c>
      <c r="P45" s="40">
        <f t="shared" ca="1" si="5"/>
        <v>-2.206791192919634E-2</v>
      </c>
      <c r="Q45" s="41">
        <f t="shared" si="6"/>
        <v>26861.316700000003</v>
      </c>
      <c r="S45" s="40">
        <f>G45</f>
        <v>-1.8080649999319576E-2</v>
      </c>
    </row>
    <row r="46" spans="1:33" s="40" customFormat="1" ht="12.75" customHeight="1">
      <c r="A46" s="39" t="s">
        <v>35</v>
      </c>
      <c r="B46" s="16"/>
      <c r="C46" s="25">
        <v>41888.841</v>
      </c>
      <c r="D46" s="25"/>
      <c r="E46" s="40">
        <f t="shared" si="0"/>
        <v>-1997.9997973658915</v>
      </c>
      <c r="F46" s="40">
        <f t="shared" si="1"/>
        <v>-1998</v>
      </c>
      <c r="G46" s="40">
        <f t="shared" si="2"/>
        <v>3.3180000173160806E-4</v>
      </c>
      <c r="J46" s="40">
        <f>+G46</f>
        <v>3.3180000173160806E-4</v>
      </c>
      <c r="O46" s="40">
        <f t="shared" ca="1" si="4"/>
        <v>-3.9237333297832159E-3</v>
      </c>
      <c r="P46" s="40">
        <f t="shared" ca="1" si="5"/>
        <v>-2.2052829266276303E-2</v>
      </c>
      <c r="Q46" s="41">
        <f t="shared" si="6"/>
        <v>26870.341</v>
      </c>
      <c r="R46" s="40">
        <f>G46</f>
        <v>3.3180000173160806E-4</v>
      </c>
      <c r="AA46" s="40" t="s">
        <v>34</v>
      </c>
      <c r="AG46" s="40" t="s">
        <v>36</v>
      </c>
    </row>
    <row r="47" spans="1:33" s="40" customFormat="1" ht="12.75" customHeight="1">
      <c r="A47" s="39" t="s">
        <v>35</v>
      </c>
      <c r="B47" s="16" t="s">
        <v>65</v>
      </c>
      <c r="C47" s="25">
        <v>41892.9162</v>
      </c>
      <c r="D47" s="25"/>
      <c r="E47" s="40">
        <f t="shared" si="0"/>
        <v>-1995.5110254513459</v>
      </c>
      <c r="F47" s="40">
        <f t="shared" si="1"/>
        <v>-1995.5</v>
      </c>
      <c r="G47" s="40">
        <f t="shared" si="2"/>
        <v>-1.8053450003208127E-2</v>
      </c>
      <c r="J47" s="40">
        <f>+G47</f>
        <v>-1.8053450003208127E-2</v>
      </c>
      <c r="O47" s="40">
        <f t="shared" ca="1" si="4"/>
        <v>-3.9268907978230374E-3</v>
      </c>
      <c r="P47" s="40">
        <f t="shared" ca="1" si="5"/>
        <v>-2.2045973510403556E-2</v>
      </c>
      <c r="Q47" s="41">
        <f t="shared" si="6"/>
        <v>26874.4162</v>
      </c>
      <c r="S47" s="40">
        <f>G47</f>
        <v>-1.8053450003208127E-2</v>
      </c>
      <c r="AA47" s="40" t="s">
        <v>34</v>
      </c>
      <c r="AG47" s="40" t="s">
        <v>36</v>
      </c>
    </row>
    <row r="48" spans="1:33" s="47" customFormat="1" ht="12.75" customHeight="1">
      <c r="A48" s="79" t="s">
        <v>213</v>
      </c>
      <c r="B48" s="80" t="s">
        <v>65</v>
      </c>
      <c r="C48" s="81">
        <v>41897.828600000001</v>
      </c>
      <c r="D48" s="81" t="s">
        <v>115</v>
      </c>
      <c r="E48" s="40">
        <f t="shared" si="0"/>
        <v>-1992.5109657848218</v>
      </c>
      <c r="F48" s="40">
        <f t="shared" si="1"/>
        <v>-1992.5</v>
      </c>
      <c r="G48" s="40">
        <f t="shared" si="2"/>
        <v>-1.7955750001419801E-2</v>
      </c>
      <c r="H48" s="40"/>
      <c r="I48" s="40">
        <f>+G48</f>
        <v>-1.7955750001419801E-2</v>
      </c>
      <c r="J48" s="40"/>
      <c r="K48" s="40"/>
      <c r="L48" s="40"/>
      <c r="M48" s="40"/>
      <c r="N48" s="40"/>
      <c r="O48" s="40">
        <f t="shared" ca="1" si="4"/>
        <v>-3.9306797594708242E-3</v>
      </c>
      <c r="P48" s="40">
        <f t="shared" ca="1" si="5"/>
        <v>-2.2037746603356265E-2</v>
      </c>
      <c r="Q48" s="41">
        <f t="shared" si="6"/>
        <v>26879.328600000001</v>
      </c>
      <c r="S48" s="40">
        <f>G48</f>
        <v>-1.7955750001419801E-2</v>
      </c>
    </row>
    <row r="49" spans="1:33" s="47" customFormat="1" ht="12.75" customHeight="1">
      <c r="A49" s="79" t="s">
        <v>213</v>
      </c>
      <c r="B49" s="80" t="s">
        <v>72</v>
      </c>
      <c r="C49" s="81">
        <v>41906.8531</v>
      </c>
      <c r="D49" s="81" t="s">
        <v>115</v>
      </c>
      <c r="E49" s="40">
        <f t="shared" si="0"/>
        <v>-1986.9995989456925</v>
      </c>
      <c r="F49" s="40">
        <f t="shared" si="1"/>
        <v>-1987</v>
      </c>
      <c r="G49" s="40">
        <f t="shared" si="2"/>
        <v>6.5670000185491517E-4</v>
      </c>
      <c r="H49" s="40"/>
      <c r="I49" s="40">
        <f>+G49</f>
        <v>6.5670000185491517E-4</v>
      </c>
      <c r="J49" s="40"/>
      <c r="K49" s="40"/>
      <c r="L49" s="40"/>
      <c r="M49" s="40"/>
      <c r="N49" s="40"/>
      <c r="O49" s="40">
        <f t="shared" ca="1" si="4"/>
        <v>-3.9376261891584333E-3</v>
      </c>
      <c r="P49" s="40">
        <f t="shared" ca="1" si="5"/>
        <v>-2.2022663940436223E-2</v>
      </c>
      <c r="Q49" s="41">
        <f t="shared" si="6"/>
        <v>26888.3531</v>
      </c>
      <c r="R49" s="40">
        <f>G49</f>
        <v>6.5670000185491517E-4</v>
      </c>
    </row>
    <row r="50" spans="1:33" s="47" customFormat="1" ht="12.75" customHeight="1">
      <c r="A50" s="79" t="s">
        <v>226</v>
      </c>
      <c r="B50" s="80" t="s">
        <v>65</v>
      </c>
      <c r="C50" s="81">
        <v>41909.286699999997</v>
      </c>
      <c r="D50" s="81" t="s">
        <v>115</v>
      </c>
      <c r="E50" s="40">
        <f t="shared" si="0"/>
        <v>-1985.5133711946053</v>
      </c>
      <c r="F50" s="40">
        <f t="shared" si="1"/>
        <v>-1985.5</v>
      </c>
      <c r="G50" s="40">
        <f t="shared" si="2"/>
        <v>-2.1894450001127552E-2</v>
      </c>
      <c r="H50" s="40"/>
      <c r="I50" s="40">
        <f>+G50</f>
        <v>-2.1894450001127552E-2</v>
      </c>
      <c r="J50" s="40"/>
      <c r="K50" s="40"/>
      <c r="L50" s="40"/>
      <c r="M50" s="40"/>
      <c r="N50" s="40"/>
      <c r="O50" s="40">
        <f t="shared" ca="1" si="4"/>
        <v>-3.9395206699823267E-3</v>
      </c>
      <c r="P50" s="40">
        <f t="shared" ca="1" si="5"/>
        <v>-2.2018550486912578E-2</v>
      </c>
      <c r="Q50" s="41">
        <f t="shared" si="6"/>
        <v>26890.786699999997</v>
      </c>
      <c r="S50" s="40">
        <f>G50</f>
        <v>-2.1894450001127552E-2</v>
      </c>
    </row>
    <row r="51" spans="1:33" s="47" customFormat="1" ht="12.75" customHeight="1">
      <c r="A51" s="79" t="s">
        <v>213</v>
      </c>
      <c r="B51" s="80" t="s">
        <v>72</v>
      </c>
      <c r="C51" s="81">
        <v>41929.777800000003</v>
      </c>
      <c r="D51" s="81" t="s">
        <v>115</v>
      </c>
      <c r="E51" s="40">
        <f t="shared" si="0"/>
        <v>-1972.9992187166481</v>
      </c>
      <c r="F51" s="40">
        <f t="shared" si="1"/>
        <v>-1973</v>
      </c>
      <c r="G51" s="40">
        <f t="shared" si="2"/>
        <v>1.2792999987141229E-3</v>
      </c>
      <c r="H51" s="40"/>
      <c r="I51" s="40">
        <f>+G51</f>
        <v>1.2792999987141229E-3</v>
      </c>
      <c r="J51" s="40"/>
      <c r="K51" s="40"/>
      <c r="L51" s="40"/>
      <c r="M51" s="40"/>
      <c r="N51" s="40"/>
      <c r="O51" s="40">
        <f t="shared" ca="1" si="4"/>
        <v>-3.9553080101814367E-3</v>
      </c>
      <c r="P51" s="40">
        <f t="shared" ca="1" si="5"/>
        <v>-2.1984271707548853E-2</v>
      </c>
      <c r="Q51" s="41">
        <f t="shared" si="6"/>
        <v>26911.277800000003</v>
      </c>
      <c r="R51" s="40">
        <f>G51</f>
        <v>1.2792999987141229E-3</v>
      </c>
    </row>
    <row r="52" spans="1:33" s="40" customFormat="1" ht="12.75" customHeight="1">
      <c r="A52" s="39" t="s">
        <v>35</v>
      </c>
      <c r="B52" s="16"/>
      <c r="C52" s="25">
        <v>42288.375099999997</v>
      </c>
      <c r="D52" s="25"/>
      <c r="E52" s="40">
        <f t="shared" si="0"/>
        <v>-1753.9996876820899</v>
      </c>
      <c r="F52" s="40">
        <f t="shared" si="1"/>
        <v>-1754</v>
      </c>
      <c r="G52" s="40">
        <f t="shared" si="2"/>
        <v>5.1139999413862824E-4</v>
      </c>
      <c r="J52" s="40">
        <f>+G52</f>
        <v>5.1139999413862824E-4</v>
      </c>
      <c r="O52" s="40">
        <f t="shared" ca="1" si="4"/>
        <v>-4.2319022104698491E-3</v>
      </c>
      <c r="P52" s="40">
        <f t="shared" ca="1" si="5"/>
        <v>-2.138370749309642E-2</v>
      </c>
      <c r="Q52" s="41">
        <f t="shared" si="6"/>
        <v>27269.875099999997</v>
      </c>
      <c r="R52" s="40">
        <f>G52</f>
        <v>5.1139999413862824E-4</v>
      </c>
      <c r="AA52" s="40" t="s">
        <v>34</v>
      </c>
      <c r="AG52" s="40" t="s">
        <v>36</v>
      </c>
    </row>
    <row r="53" spans="1:33" s="40" customFormat="1" ht="12.75" customHeight="1">
      <c r="A53" s="39" t="s">
        <v>35</v>
      </c>
      <c r="B53" s="16" t="s">
        <v>65</v>
      </c>
      <c r="C53" s="25">
        <v>42289.172200000001</v>
      </c>
      <c r="D53" s="25"/>
      <c r="E53" s="40">
        <f t="shared" ref="E53:E84" si="8">+(C53-C$7)/C$8</f>
        <v>-1753.5128894652923</v>
      </c>
      <c r="F53" s="40">
        <f t="shared" ref="F53:F84" si="9">ROUND(2*E53,0)/2</f>
        <v>-1753.5</v>
      </c>
      <c r="G53" s="40">
        <f t="shared" ref="G53:G84" si="10">+C53-(C$7+F53*C$8)</f>
        <v>-2.1105649997480214E-2</v>
      </c>
      <c r="J53" s="40">
        <f>+G53</f>
        <v>-2.1105649997480214E-2</v>
      </c>
      <c r="O53" s="40">
        <f t="shared" ref="O53:O84" ca="1" si="11">+C$11+C$12*F53</f>
        <v>-4.2325337040778135E-3</v>
      </c>
      <c r="P53" s="40">
        <f t="shared" ref="P53:P84" ca="1" si="12">+D$11+D$12*$F53</f>
        <v>-2.1382336341921871E-2</v>
      </c>
      <c r="Q53" s="41">
        <f t="shared" ref="Q53:Q84" si="13">+C53-15018.5</f>
        <v>27270.672200000001</v>
      </c>
      <c r="S53" s="40">
        <f>G53</f>
        <v>-2.1105649997480214E-2</v>
      </c>
      <c r="AA53" s="40" t="s">
        <v>34</v>
      </c>
      <c r="AG53" s="40" t="s">
        <v>36</v>
      </c>
    </row>
    <row r="54" spans="1:33" s="40" customFormat="1" ht="12.75" customHeight="1">
      <c r="A54" s="39" t="s">
        <v>35</v>
      </c>
      <c r="B54" s="16"/>
      <c r="C54" s="25">
        <v>42645.334699999999</v>
      </c>
      <c r="D54" s="25"/>
      <c r="E54" s="40">
        <f t="shared" si="8"/>
        <v>-1536.0003190357413</v>
      </c>
      <c r="F54" s="40">
        <f t="shared" si="9"/>
        <v>-1536</v>
      </c>
      <c r="G54" s="40">
        <f t="shared" si="10"/>
        <v>-5.2240000513847917E-4</v>
      </c>
      <c r="J54" s="40">
        <f>+G54</f>
        <v>-5.2240000513847917E-4</v>
      </c>
      <c r="O54" s="40">
        <f t="shared" ca="1" si="11"/>
        <v>-4.5072334235423343E-3</v>
      </c>
      <c r="P54" s="40">
        <f t="shared" ca="1" si="12"/>
        <v>-2.0785885580993084E-2</v>
      </c>
      <c r="Q54" s="41">
        <f t="shared" si="13"/>
        <v>27626.834699999999</v>
      </c>
      <c r="R54" s="40">
        <f>G54</f>
        <v>-5.2240000513847917E-4</v>
      </c>
      <c r="AA54" s="40" t="s">
        <v>34</v>
      </c>
      <c r="AG54" s="40" t="s">
        <v>36</v>
      </c>
    </row>
    <row r="55" spans="1:33" s="40" customFormat="1" ht="12.75" customHeight="1">
      <c r="A55" s="39" t="s">
        <v>35</v>
      </c>
      <c r="B55" s="16" t="s">
        <v>65</v>
      </c>
      <c r="C55" s="25">
        <v>42649.4058</v>
      </c>
      <c r="D55" s="25"/>
      <c r="E55" s="40">
        <f t="shared" si="8"/>
        <v>-1533.5140510387569</v>
      </c>
      <c r="F55" s="40">
        <f t="shared" si="9"/>
        <v>-1533.5</v>
      </c>
      <c r="G55" s="40">
        <f t="shared" si="10"/>
        <v>-2.3007650001090951E-2</v>
      </c>
      <c r="J55" s="40">
        <f>+G55</f>
        <v>-2.3007650001090951E-2</v>
      </c>
      <c r="O55" s="40">
        <f t="shared" ca="1" si="11"/>
        <v>-4.5103908915821566E-3</v>
      </c>
      <c r="P55" s="40">
        <f t="shared" ca="1" si="12"/>
        <v>-2.0779029825120338E-2</v>
      </c>
      <c r="Q55" s="41">
        <f t="shared" si="13"/>
        <v>27630.9058</v>
      </c>
      <c r="S55" s="40">
        <f>G55</f>
        <v>-2.3007650001090951E-2</v>
      </c>
      <c r="AA55" s="40" t="s">
        <v>34</v>
      </c>
      <c r="AG55" s="40" t="s">
        <v>36</v>
      </c>
    </row>
    <row r="56" spans="1:33" s="40" customFormat="1" ht="12.75" customHeight="1">
      <c r="A56" s="39" t="s">
        <v>38</v>
      </c>
      <c r="B56" s="16"/>
      <c r="C56" s="25">
        <v>42956.447999999997</v>
      </c>
      <c r="D56" s="25"/>
      <c r="E56" s="40">
        <f t="shared" si="8"/>
        <v>-1345.9998176415188</v>
      </c>
      <c r="F56" s="40">
        <f t="shared" si="9"/>
        <v>-1346</v>
      </c>
      <c r="G56" s="40">
        <f t="shared" si="10"/>
        <v>2.9859999631298706E-4</v>
      </c>
      <c r="J56" s="40">
        <f>+G56</f>
        <v>2.9859999631298706E-4</v>
      </c>
      <c r="O56" s="40">
        <f t="shared" ca="1" si="11"/>
        <v>-4.747200994568811E-3</v>
      </c>
      <c r="P56" s="40">
        <f t="shared" ca="1" si="12"/>
        <v>-2.0264848134664486E-2</v>
      </c>
      <c r="Q56" s="41">
        <f t="shared" si="13"/>
        <v>27937.947999999997</v>
      </c>
      <c r="R56" s="40">
        <f>G56</f>
        <v>2.9859999631298706E-4</v>
      </c>
      <c r="AA56" s="40" t="s">
        <v>37</v>
      </c>
      <c r="AG56" s="40" t="s">
        <v>36</v>
      </c>
    </row>
    <row r="57" spans="1:33" s="47" customFormat="1" ht="12.75" customHeight="1">
      <c r="A57" s="79" t="s">
        <v>226</v>
      </c>
      <c r="B57" s="80" t="s">
        <v>72</v>
      </c>
      <c r="C57" s="81">
        <v>44515.285600000003</v>
      </c>
      <c r="D57" s="81" t="s">
        <v>115</v>
      </c>
      <c r="E57" s="40">
        <f t="shared" si="8"/>
        <v>-393.99961195384793</v>
      </c>
      <c r="F57" s="40">
        <f t="shared" si="9"/>
        <v>-394</v>
      </c>
      <c r="G57" s="40">
        <f t="shared" si="10"/>
        <v>6.353999997372739E-4</v>
      </c>
      <c r="H57" s="40"/>
      <c r="I57" s="40">
        <f>+G57</f>
        <v>6.353999997372739E-4</v>
      </c>
      <c r="J57" s="40"/>
      <c r="K57" s="40"/>
      <c r="L57" s="40"/>
      <c r="M57" s="40"/>
      <c r="N57" s="40"/>
      <c r="O57" s="40">
        <f t="shared" ca="1" si="11"/>
        <v>-5.9495648241330553E-3</v>
      </c>
      <c r="P57" s="40">
        <f t="shared" ca="1" si="12"/>
        <v>-1.7654176298323308E-2</v>
      </c>
      <c r="Q57" s="41">
        <f t="shared" si="13"/>
        <v>29496.785600000003</v>
      </c>
      <c r="R57" s="40">
        <f>G57</f>
        <v>6.353999997372739E-4</v>
      </c>
    </row>
    <row r="58" spans="1:33" s="47" customFormat="1" ht="12.75" customHeight="1">
      <c r="A58" s="79" t="s">
        <v>226</v>
      </c>
      <c r="B58" s="80" t="s">
        <v>65</v>
      </c>
      <c r="C58" s="81">
        <v>44812.463000000003</v>
      </c>
      <c r="D58" s="81" t="s">
        <v>115</v>
      </c>
      <c r="E58" s="40">
        <f t="shared" si="8"/>
        <v>-212.50992635367601</v>
      </c>
      <c r="F58" s="40">
        <f t="shared" si="9"/>
        <v>-212.5</v>
      </c>
      <c r="G58" s="40">
        <f t="shared" si="10"/>
        <v>-1.6253750000032596E-2</v>
      </c>
      <c r="H58" s="40"/>
      <c r="I58" s="40">
        <f>+G58</f>
        <v>-1.6253750000032596E-2</v>
      </c>
      <c r="J58" s="40"/>
      <c r="K58" s="40"/>
      <c r="L58" s="40"/>
      <c r="M58" s="40"/>
      <c r="N58" s="40"/>
      <c r="O58" s="40">
        <f t="shared" ca="1" si="11"/>
        <v>-6.1787970038241369E-3</v>
      </c>
      <c r="P58" s="40">
        <f t="shared" ca="1" si="12"/>
        <v>-1.7156448421962043E-2</v>
      </c>
      <c r="Q58" s="41">
        <f t="shared" si="13"/>
        <v>29793.963000000003</v>
      </c>
      <c r="S58" s="40">
        <f>G58</f>
        <v>-1.6253750000032596E-2</v>
      </c>
    </row>
    <row r="59" spans="1:33" s="47" customFormat="1" ht="12.75" customHeight="1">
      <c r="A59" s="79" t="s">
        <v>226</v>
      </c>
      <c r="B59" s="80" t="s">
        <v>72</v>
      </c>
      <c r="C59" s="81">
        <v>44836.222999999998</v>
      </c>
      <c r="D59" s="81" t="s">
        <v>115</v>
      </c>
      <c r="E59" s="40">
        <f t="shared" si="8"/>
        <v>-197.99941872470043</v>
      </c>
      <c r="F59" s="40">
        <f t="shared" si="9"/>
        <v>-198</v>
      </c>
      <c r="G59" s="40">
        <f t="shared" si="10"/>
        <v>9.5180000062100589E-4</v>
      </c>
      <c r="H59" s="40"/>
      <c r="I59" s="40">
        <f>+G59</f>
        <v>9.5180000062100589E-4</v>
      </c>
      <c r="J59" s="40"/>
      <c r="K59" s="40"/>
      <c r="L59" s="40"/>
      <c r="M59" s="40"/>
      <c r="N59" s="40"/>
      <c r="O59" s="40">
        <f t="shared" ca="1" si="11"/>
        <v>-6.1971103184551048E-3</v>
      </c>
      <c r="P59" s="40">
        <f t="shared" ca="1" si="12"/>
        <v>-1.7116685037900124E-2</v>
      </c>
      <c r="Q59" s="41">
        <f t="shared" si="13"/>
        <v>29817.722999999998</v>
      </c>
      <c r="R59" s="40">
        <f>G59</f>
        <v>9.5180000062100589E-4</v>
      </c>
    </row>
    <row r="60" spans="1:33" s="40" customFormat="1" ht="12.75" customHeight="1">
      <c r="A60" s="39" t="s">
        <v>35</v>
      </c>
      <c r="B60" s="16" t="s">
        <v>65</v>
      </c>
      <c r="C60" s="25">
        <v>44899.244599999998</v>
      </c>
      <c r="D60" s="25"/>
      <c r="E60" s="40">
        <f t="shared" si="8"/>
        <v>-159.51139651971516</v>
      </c>
      <c r="F60" s="40">
        <f t="shared" si="9"/>
        <v>-159.5</v>
      </c>
      <c r="G60" s="40">
        <f t="shared" si="10"/>
        <v>-1.8661050002265256E-2</v>
      </c>
      <c r="J60" s="40">
        <f>+G60</f>
        <v>-1.8661050002265256E-2</v>
      </c>
      <c r="O60" s="40">
        <f t="shared" ca="1" si="11"/>
        <v>-6.2457353262683653E-3</v>
      </c>
      <c r="P60" s="40">
        <f t="shared" ca="1" si="12"/>
        <v>-1.7011106397459855E-2</v>
      </c>
      <c r="Q60" s="41">
        <f t="shared" si="13"/>
        <v>29880.744599999998</v>
      </c>
      <c r="T60" s="42">
        <v>-1.8517500000598375E-2</v>
      </c>
      <c r="AA60" s="40" t="s">
        <v>34</v>
      </c>
      <c r="AG60" s="40" t="s">
        <v>36</v>
      </c>
    </row>
    <row r="61" spans="1:33" s="40" customFormat="1" ht="12.75" customHeight="1">
      <c r="A61" s="39" t="s">
        <v>40</v>
      </c>
      <c r="B61" s="16"/>
      <c r="C61" s="25">
        <v>45160.432000000001</v>
      </c>
      <c r="D61" s="25"/>
      <c r="E61" s="40">
        <f t="shared" si="8"/>
        <v>-1.2214232013413266E-3</v>
      </c>
      <c r="F61" s="40">
        <f t="shared" si="9"/>
        <v>0</v>
      </c>
      <c r="G61" s="40">
        <f t="shared" si="10"/>
        <v>-2.0000000004074536E-3</v>
      </c>
      <c r="J61" s="40">
        <f>+G61</f>
        <v>-2.0000000004074536E-3</v>
      </c>
      <c r="O61" s="40">
        <f t="shared" ca="1" si="11"/>
        <v>-6.447181787209013E-3</v>
      </c>
      <c r="P61" s="40">
        <f t="shared" ca="1" si="12"/>
        <v>-1.6573709172778745E-2</v>
      </c>
      <c r="Q61" s="41">
        <f t="shared" si="13"/>
        <v>30141.932000000001</v>
      </c>
      <c r="R61" s="40">
        <f>G61</f>
        <v>-2.0000000004074536E-3</v>
      </c>
      <c r="AA61" s="40" t="s">
        <v>34</v>
      </c>
      <c r="AB61" s="40" t="s">
        <v>39</v>
      </c>
      <c r="AG61" s="40" t="s">
        <v>36</v>
      </c>
    </row>
    <row r="62" spans="1:33" s="40" customFormat="1" ht="12.75" customHeight="1">
      <c r="A62" s="39" t="s">
        <v>16</v>
      </c>
      <c r="B62" s="16"/>
      <c r="C62" s="25">
        <v>45160.434000000001</v>
      </c>
      <c r="D62" s="25" t="s">
        <v>18</v>
      </c>
      <c r="E62" s="40">
        <f t="shared" si="8"/>
        <v>0</v>
      </c>
      <c r="F62" s="40">
        <f t="shared" si="9"/>
        <v>0</v>
      </c>
      <c r="G62" s="40">
        <f t="shared" si="10"/>
        <v>0</v>
      </c>
      <c r="H62" s="40">
        <f>+G62</f>
        <v>0</v>
      </c>
      <c r="O62" s="40">
        <f t="shared" ca="1" si="11"/>
        <v>-6.447181787209013E-3</v>
      </c>
      <c r="P62" s="40">
        <f t="shared" ca="1" si="12"/>
        <v>-1.6573709172778745E-2</v>
      </c>
      <c r="Q62" s="41">
        <f t="shared" si="13"/>
        <v>30141.934000000001</v>
      </c>
      <c r="R62" s="40">
        <f>G62</f>
        <v>0</v>
      </c>
    </row>
    <row r="63" spans="1:33" s="47" customFormat="1" ht="12.75" customHeight="1">
      <c r="A63" s="79" t="s">
        <v>226</v>
      </c>
      <c r="B63" s="80" t="s">
        <v>72</v>
      </c>
      <c r="C63" s="81">
        <v>45178.446900000003</v>
      </c>
      <c r="D63" s="81" t="s">
        <v>115</v>
      </c>
      <c r="E63" s="40">
        <f t="shared" si="8"/>
        <v>11.000686989480394</v>
      </c>
      <c r="F63" s="40">
        <f t="shared" si="9"/>
        <v>11</v>
      </c>
      <c r="G63" s="40">
        <f t="shared" si="10"/>
        <v>1.1249000017414801E-3</v>
      </c>
      <c r="H63" s="40"/>
      <c r="I63" s="40">
        <f>+G63</f>
        <v>1.1249000017414801E-3</v>
      </c>
      <c r="J63" s="40"/>
      <c r="K63" s="40"/>
      <c r="L63" s="40"/>
      <c r="M63" s="40"/>
      <c r="N63" s="40"/>
      <c r="O63" s="40">
        <f t="shared" ca="1" si="11"/>
        <v>-6.4610746465842304E-3</v>
      </c>
      <c r="P63" s="40">
        <f t="shared" ca="1" si="12"/>
        <v>-1.6543543846938669E-2</v>
      </c>
      <c r="Q63" s="41">
        <f t="shared" si="13"/>
        <v>30159.946900000003</v>
      </c>
      <c r="R63" s="40">
        <f>G63</f>
        <v>1.1249000017414801E-3</v>
      </c>
    </row>
    <row r="64" spans="1:33" s="47" customFormat="1" ht="12.75" customHeight="1">
      <c r="A64" s="79" t="s">
        <v>226</v>
      </c>
      <c r="B64" s="80" t="s">
        <v>72</v>
      </c>
      <c r="C64" s="81">
        <v>45283.2431</v>
      </c>
      <c r="D64" s="81" t="s">
        <v>115</v>
      </c>
      <c r="E64" s="40">
        <f t="shared" si="8"/>
        <v>75.000942022642974</v>
      </c>
      <c r="F64" s="40">
        <f t="shared" si="9"/>
        <v>75</v>
      </c>
      <c r="G64" s="40">
        <f t="shared" si="10"/>
        <v>1.542500001960434E-3</v>
      </c>
      <c r="H64" s="40"/>
      <c r="I64" s="40">
        <f>+G64</f>
        <v>1.542500001960434E-3</v>
      </c>
      <c r="J64" s="40"/>
      <c r="K64" s="40"/>
      <c r="L64" s="40"/>
      <c r="M64" s="40"/>
      <c r="N64" s="40"/>
      <c r="O64" s="40">
        <f t="shared" ca="1" si="11"/>
        <v>-6.5419058284036753E-3</v>
      </c>
      <c r="P64" s="40">
        <f t="shared" ca="1" si="12"/>
        <v>-1.6368036496596405E-2</v>
      </c>
      <c r="Q64" s="41">
        <f t="shared" si="13"/>
        <v>30264.7431</v>
      </c>
      <c r="R64" s="40">
        <f>G64</f>
        <v>1.542500001960434E-3</v>
      </c>
    </row>
    <row r="65" spans="1:33" s="40" customFormat="1" ht="12.75" customHeight="1">
      <c r="A65" s="39" t="s">
        <v>35</v>
      </c>
      <c r="B65" s="16" t="s">
        <v>65</v>
      </c>
      <c r="C65" s="25">
        <v>45626.263099999996</v>
      </c>
      <c r="D65" s="25"/>
      <c r="E65" s="40">
        <f t="shared" si="8"/>
        <v>284.48723524201398</v>
      </c>
      <c r="F65" s="40">
        <f t="shared" si="9"/>
        <v>284.5</v>
      </c>
      <c r="G65" s="40">
        <f t="shared" si="10"/>
        <v>-2.0901450006931555E-2</v>
      </c>
      <c r="J65" s="40">
        <f t="shared" ref="J65:J70" si="14">+G65</f>
        <v>-2.0901450006931555E-2</v>
      </c>
      <c r="O65" s="40">
        <f t="shared" ca="1" si="11"/>
        <v>-6.8065016501407645E-3</v>
      </c>
      <c r="P65" s="40">
        <f t="shared" ca="1" si="12"/>
        <v>-1.5793524154460399E-2</v>
      </c>
      <c r="Q65" s="41">
        <f t="shared" si="13"/>
        <v>30607.763099999996</v>
      </c>
      <c r="S65" s="40">
        <f>G65</f>
        <v>-2.0901450006931555E-2</v>
      </c>
      <c r="AA65" s="40" t="s">
        <v>34</v>
      </c>
      <c r="AG65" s="40" t="s">
        <v>36</v>
      </c>
    </row>
    <row r="66" spans="1:33" s="40" customFormat="1" ht="12.75" customHeight="1">
      <c r="A66" s="39" t="s">
        <v>41</v>
      </c>
      <c r="B66" s="16"/>
      <c r="C66" s="25">
        <v>45864.529000000002</v>
      </c>
      <c r="D66" s="25"/>
      <c r="E66" s="40">
        <f t="shared" si="8"/>
        <v>429.99898438660904</v>
      </c>
      <c r="F66" s="40">
        <f t="shared" si="9"/>
        <v>430</v>
      </c>
      <c r="G66" s="40">
        <f t="shared" si="10"/>
        <v>-1.6629999954602681E-3</v>
      </c>
      <c r="J66" s="40">
        <f t="shared" si="14"/>
        <v>-1.6629999954602681E-3</v>
      </c>
      <c r="O66" s="40">
        <f t="shared" ca="1" si="11"/>
        <v>-6.9902662900584089E-3</v>
      </c>
      <c r="P66" s="40">
        <f t="shared" ca="1" si="12"/>
        <v>-1.5394519162666659E-2</v>
      </c>
      <c r="Q66" s="41">
        <f t="shared" si="13"/>
        <v>30846.029000000002</v>
      </c>
      <c r="R66" s="40">
        <f>G66</f>
        <v>-1.6629999954602681E-3</v>
      </c>
      <c r="AA66" s="40" t="s">
        <v>34</v>
      </c>
      <c r="AG66" s="40" t="s">
        <v>36</v>
      </c>
    </row>
    <row r="67" spans="1:33" s="40" customFormat="1" ht="12.75" customHeight="1">
      <c r="A67" s="39" t="s">
        <v>43</v>
      </c>
      <c r="B67" s="16"/>
      <c r="C67" s="25">
        <v>45869.445</v>
      </c>
      <c r="D67" s="25"/>
      <c r="E67" s="40">
        <f t="shared" si="8"/>
        <v>433.00124261489282</v>
      </c>
      <c r="F67" s="40">
        <f t="shared" si="9"/>
        <v>433</v>
      </c>
      <c r="G67" s="40">
        <f t="shared" si="10"/>
        <v>2.0346999954199418E-3</v>
      </c>
      <c r="J67" s="40">
        <f t="shared" si="14"/>
        <v>2.0346999954199418E-3</v>
      </c>
      <c r="O67" s="40">
        <f t="shared" ca="1" si="11"/>
        <v>-6.9940552517061948E-3</v>
      </c>
      <c r="P67" s="40">
        <f t="shared" ca="1" si="12"/>
        <v>-1.5386292255619365E-2</v>
      </c>
      <c r="Q67" s="41">
        <f t="shared" si="13"/>
        <v>30850.945</v>
      </c>
      <c r="R67" s="40">
        <f>G67</f>
        <v>2.0346999954199418E-3</v>
      </c>
      <c r="AA67" s="40" t="s">
        <v>34</v>
      </c>
      <c r="AC67" s="40">
        <v>8</v>
      </c>
      <c r="AE67" s="40" t="s">
        <v>42</v>
      </c>
      <c r="AG67" s="40" t="s">
        <v>44</v>
      </c>
    </row>
    <row r="68" spans="1:33" s="40" customFormat="1" ht="12.75" customHeight="1">
      <c r="A68" s="39" t="s">
        <v>45</v>
      </c>
      <c r="B68" s="16"/>
      <c r="C68" s="25">
        <v>46596.46</v>
      </c>
      <c r="D68" s="25"/>
      <c r="E68" s="40">
        <f t="shared" si="8"/>
        <v>876.99773688602068</v>
      </c>
      <c r="F68" s="40">
        <f t="shared" si="9"/>
        <v>877</v>
      </c>
      <c r="G68" s="40">
        <f t="shared" si="10"/>
        <v>-3.7057000008644536E-3</v>
      </c>
      <c r="J68" s="40">
        <f t="shared" si="14"/>
        <v>-3.7057000008644536E-3</v>
      </c>
      <c r="O68" s="40">
        <f t="shared" ca="1" si="11"/>
        <v>-7.554821575578595E-3</v>
      </c>
      <c r="P68" s="40">
        <f t="shared" ca="1" si="12"/>
        <v>-1.4168710012619908E-2</v>
      </c>
      <c r="Q68" s="41">
        <f t="shared" si="13"/>
        <v>31577.96</v>
      </c>
      <c r="R68" s="40">
        <f>G68</f>
        <v>-3.7057000008644536E-3</v>
      </c>
      <c r="AA68" s="40" t="s">
        <v>34</v>
      </c>
      <c r="AG68" s="40" t="s">
        <v>36</v>
      </c>
    </row>
    <row r="69" spans="1:33" s="40" customFormat="1" ht="12.75" customHeight="1">
      <c r="A69" s="39" t="s">
        <v>46</v>
      </c>
      <c r="B69" s="16"/>
      <c r="C69" s="25">
        <v>46614.482000000004</v>
      </c>
      <c r="D69" s="25"/>
      <c r="E69" s="40">
        <f t="shared" si="8"/>
        <v>888.00398135106786</v>
      </c>
      <c r="F69" s="40">
        <f t="shared" si="9"/>
        <v>888</v>
      </c>
      <c r="G69" s="40">
        <f t="shared" si="10"/>
        <v>6.5192000038223341E-3</v>
      </c>
      <c r="J69" s="40">
        <f t="shared" si="14"/>
        <v>6.5192000038223341E-3</v>
      </c>
      <c r="O69" s="40">
        <f t="shared" ca="1" si="11"/>
        <v>-7.5687144349538115E-3</v>
      </c>
      <c r="P69" s="40">
        <f t="shared" ca="1" si="12"/>
        <v>-1.413854468677983E-2</v>
      </c>
      <c r="Q69" s="41">
        <f t="shared" si="13"/>
        <v>31595.982000000004</v>
      </c>
      <c r="R69" s="40">
        <f>G69</f>
        <v>6.5192000038223341E-3</v>
      </c>
      <c r="AA69" s="40" t="s">
        <v>34</v>
      </c>
      <c r="AC69" s="40">
        <v>5</v>
      </c>
      <c r="AE69" s="40" t="s">
        <v>42</v>
      </c>
      <c r="AG69" s="40" t="s">
        <v>44</v>
      </c>
    </row>
    <row r="70" spans="1:33" s="40" customFormat="1" ht="12.75" customHeight="1">
      <c r="A70" s="39" t="s">
        <v>47</v>
      </c>
      <c r="B70" s="16" t="s">
        <v>65</v>
      </c>
      <c r="C70" s="25">
        <v>47368.508000000002</v>
      </c>
      <c r="D70" s="25"/>
      <c r="E70" s="40">
        <f t="shared" si="8"/>
        <v>1348.4964066645496</v>
      </c>
      <c r="F70" s="40">
        <f t="shared" si="9"/>
        <v>1348.5</v>
      </c>
      <c r="G70" s="40">
        <f t="shared" si="10"/>
        <v>-5.8838499971898273E-3</v>
      </c>
      <c r="J70" s="40">
        <f t="shared" si="14"/>
        <v>-5.8838499971898273E-3</v>
      </c>
      <c r="O70" s="40">
        <f t="shared" ca="1" si="11"/>
        <v>-8.1503200478890373E-3</v>
      </c>
      <c r="P70" s="40">
        <f t="shared" ca="1" si="12"/>
        <v>-1.2875714455020259E-2</v>
      </c>
      <c r="Q70" s="41">
        <f t="shared" si="13"/>
        <v>32350.008000000002</v>
      </c>
      <c r="S70" s="40">
        <f>G70</f>
        <v>-5.8838499971898273E-3</v>
      </c>
      <c r="AA70" s="40" t="s">
        <v>34</v>
      </c>
      <c r="AC70" s="40">
        <v>9</v>
      </c>
      <c r="AE70" s="40" t="s">
        <v>42</v>
      </c>
      <c r="AG70" s="40" t="s">
        <v>44</v>
      </c>
    </row>
    <row r="71" spans="1:33" s="47" customFormat="1" ht="12.75" customHeight="1">
      <c r="A71" s="79" t="s">
        <v>294</v>
      </c>
      <c r="B71" s="80" t="s">
        <v>65</v>
      </c>
      <c r="C71" s="81">
        <v>47373.414799999999</v>
      </c>
      <c r="D71" s="81" t="s">
        <v>115</v>
      </c>
      <c r="E71" s="40">
        <f t="shared" si="8"/>
        <v>1351.493046346108</v>
      </c>
      <c r="F71" s="40">
        <f t="shared" si="9"/>
        <v>1351.5</v>
      </c>
      <c r="G71" s="40">
        <f t="shared" si="10"/>
        <v>-1.1386149999452755E-2</v>
      </c>
      <c r="H71" s="40"/>
      <c r="I71" s="40">
        <f>+G71</f>
        <v>-1.1386149999452755E-2</v>
      </c>
      <c r="J71" s="40"/>
      <c r="K71" s="40"/>
      <c r="L71" s="40"/>
      <c r="M71" s="40"/>
      <c r="N71" s="40"/>
      <c r="O71" s="40">
        <f t="shared" ca="1" si="11"/>
        <v>-8.1541090095368224E-3</v>
      </c>
      <c r="P71" s="40">
        <f t="shared" ca="1" si="12"/>
        <v>-1.2867487547972966E-2</v>
      </c>
      <c r="Q71" s="41">
        <f t="shared" si="13"/>
        <v>32354.914799999999</v>
      </c>
      <c r="S71" s="40">
        <f>G71</f>
        <v>-1.1386149999452755E-2</v>
      </c>
    </row>
    <row r="72" spans="1:33" s="47" customFormat="1" ht="12.75" customHeight="1">
      <c r="A72" s="79" t="s">
        <v>294</v>
      </c>
      <c r="B72" s="80" t="s">
        <v>72</v>
      </c>
      <c r="C72" s="81">
        <v>47382.4283</v>
      </c>
      <c r="D72" s="81" t="s">
        <v>115</v>
      </c>
      <c r="E72" s="40">
        <f t="shared" si="8"/>
        <v>1356.9976953576322</v>
      </c>
      <c r="F72" s="40">
        <f t="shared" si="9"/>
        <v>1357</v>
      </c>
      <c r="G72" s="40">
        <f t="shared" si="10"/>
        <v>-3.7737000020570122E-3</v>
      </c>
      <c r="H72" s="40"/>
      <c r="I72" s="40">
        <f>+G72</f>
        <v>-3.7737000020570122E-3</v>
      </c>
      <c r="J72" s="40"/>
      <c r="K72" s="40"/>
      <c r="L72" s="40"/>
      <c r="M72" s="40"/>
      <c r="N72" s="40"/>
      <c r="O72" s="40">
        <f t="shared" ca="1" si="11"/>
        <v>-8.1610554392244315E-3</v>
      </c>
      <c r="P72" s="40">
        <f t="shared" ca="1" si="12"/>
        <v>-1.2852404885052928E-2</v>
      </c>
      <c r="Q72" s="41">
        <f t="shared" si="13"/>
        <v>32363.9283</v>
      </c>
      <c r="R72" s="40">
        <f t="shared" ref="R72:R77" si="15">G72</f>
        <v>-3.7737000020570122E-3</v>
      </c>
    </row>
    <row r="73" spans="1:33" s="47" customFormat="1" ht="12.75" customHeight="1">
      <c r="A73" s="79" t="s">
        <v>302</v>
      </c>
      <c r="B73" s="80" t="s">
        <v>72</v>
      </c>
      <c r="C73" s="81">
        <v>47387.337200000002</v>
      </c>
      <c r="D73" s="81" t="s">
        <v>115</v>
      </c>
      <c r="E73" s="40">
        <f t="shared" si="8"/>
        <v>1359.9956175335549</v>
      </c>
      <c r="F73" s="40">
        <f t="shared" si="9"/>
        <v>1360</v>
      </c>
      <c r="G73" s="40">
        <f t="shared" si="10"/>
        <v>-7.175999999162741E-3</v>
      </c>
      <c r="H73" s="40"/>
      <c r="I73" s="40">
        <f>+G73</f>
        <v>-7.175999999162741E-3</v>
      </c>
      <c r="J73" s="40"/>
      <c r="K73" s="40"/>
      <c r="L73" s="40"/>
      <c r="M73" s="40"/>
      <c r="N73" s="40"/>
      <c r="O73" s="40">
        <f t="shared" ca="1" si="11"/>
        <v>-8.1648444008722183E-3</v>
      </c>
      <c r="P73" s="40">
        <f t="shared" ca="1" si="12"/>
        <v>-1.2844177978005633E-2</v>
      </c>
      <c r="Q73" s="41">
        <f t="shared" si="13"/>
        <v>32368.837200000002</v>
      </c>
      <c r="R73" s="40">
        <f t="shared" si="15"/>
        <v>-7.175999999162741E-3</v>
      </c>
    </row>
    <row r="74" spans="1:33" s="40" customFormat="1" ht="12.75" customHeight="1">
      <c r="A74" s="37" t="s">
        <v>48</v>
      </c>
      <c r="B74" s="16" t="s">
        <v>72</v>
      </c>
      <c r="C74" s="25">
        <v>47387.337209999998</v>
      </c>
      <c r="D74" s="26">
        <v>1.1100000000000001E-3</v>
      </c>
      <c r="E74" s="40">
        <f t="shared" si="8"/>
        <v>1359.9956236406686</v>
      </c>
      <c r="F74" s="40">
        <f t="shared" si="9"/>
        <v>1360</v>
      </c>
      <c r="G74" s="40">
        <f t="shared" si="10"/>
        <v>-7.1660000030533411E-3</v>
      </c>
      <c r="K74" s="40">
        <f>+G74</f>
        <v>-7.1660000030533411E-3</v>
      </c>
      <c r="O74" s="40">
        <f t="shared" ca="1" si="11"/>
        <v>-8.1648444008722183E-3</v>
      </c>
      <c r="P74" s="40">
        <f t="shared" ca="1" si="12"/>
        <v>-1.2844177978005633E-2</v>
      </c>
      <c r="Q74" s="41">
        <f t="shared" si="13"/>
        <v>32368.837209999998</v>
      </c>
      <c r="R74" s="40">
        <f t="shared" si="15"/>
        <v>-7.1660000030533411E-3</v>
      </c>
    </row>
    <row r="75" spans="1:33" s="40" customFormat="1" ht="12.75" customHeight="1">
      <c r="A75" s="37" t="s">
        <v>48</v>
      </c>
      <c r="B75" s="16" t="s">
        <v>72</v>
      </c>
      <c r="C75" s="25">
        <v>47657.51786</v>
      </c>
      <c r="D75" s="26">
        <v>9.3999999999999997E-4</v>
      </c>
      <c r="E75" s="40">
        <f t="shared" si="8"/>
        <v>1524.9980808387947</v>
      </c>
      <c r="F75" s="40">
        <f t="shared" si="9"/>
        <v>1525</v>
      </c>
      <c r="G75" s="40">
        <f t="shared" si="10"/>
        <v>-3.1424999979208224E-3</v>
      </c>
      <c r="K75" s="40">
        <f>+G75</f>
        <v>-3.1424999979208224E-3</v>
      </c>
      <c r="O75" s="40">
        <f t="shared" ca="1" si="11"/>
        <v>-8.3732372915004752E-3</v>
      </c>
      <c r="P75" s="40">
        <f t="shared" ca="1" si="12"/>
        <v>-1.2391698090404486E-2</v>
      </c>
      <c r="Q75" s="41">
        <f t="shared" si="13"/>
        <v>32639.01786</v>
      </c>
      <c r="R75" s="40">
        <f t="shared" si="15"/>
        <v>-3.1424999979208224E-3</v>
      </c>
    </row>
    <row r="76" spans="1:33" s="47" customFormat="1" ht="12.75" customHeight="1">
      <c r="A76" s="79" t="s">
        <v>302</v>
      </c>
      <c r="B76" s="80" t="s">
        <v>72</v>
      </c>
      <c r="C76" s="81">
        <v>47657.517899999999</v>
      </c>
      <c r="D76" s="81" t="s">
        <v>115</v>
      </c>
      <c r="E76" s="40">
        <f t="shared" si="8"/>
        <v>1524.9981052672581</v>
      </c>
      <c r="F76" s="40">
        <f t="shared" si="9"/>
        <v>1525</v>
      </c>
      <c r="G76" s="40">
        <f t="shared" si="10"/>
        <v>-3.1024999989313073E-3</v>
      </c>
      <c r="H76" s="40"/>
      <c r="I76" s="40">
        <f>+G76</f>
        <v>-3.1024999989313073E-3</v>
      </c>
      <c r="J76" s="40"/>
      <c r="K76" s="40"/>
      <c r="L76" s="40"/>
      <c r="M76" s="40"/>
      <c r="N76" s="40"/>
      <c r="O76" s="40">
        <f t="shared" ca="1" si="11"/>
        <v>-8.3732372915004752E-3</v>
      </c>
      <c r="P76" s="40">
        <f t="shared" ca="1" si="12"/>
        <v>-1.2391698090404486E-2</v>
      </c>
      <c r="Q76" s="41">
        <f t="shared" si="13"/>
        <v>32639.017899999999</v>
      </c>
      <c r="R76" s="40">
        <f t="shared" si="15"/>
        <v>-3.1024999989313073E-3</v>
      </c>
    </row>
    <row r="77" spans="1:33" s="47" customFormat="1" ht="12.75" customHeight="1">
      <c r="A77" s="79" t="s">
        <v>310</v>
      </c>
      <c r="B77" s="80" t="s">
        <v>72</v>
      </c>
      <c r="C77" s="81">
        <v>47775.411999999997</v>
      </c>
      <c r="D77" s="81" t="s">
        <v>115</v>
      </c>
      <c r="E77" s="40">
        <f t="shared" si="8"/>
        <v>1596.9973997732156</v>
      </c>
      <c r="F77" s="40">
        <f t="shared" si="9"/>
        <v>1597</v>
      </c>
      <c r="G77" s="40">
        <f t="shared" si="10"/>
        <v>-4.2577000058372505E-3</v>
      </c>
      <c r="H77" s="40"/>
      <c r="I77" s="40">
        <f>+G77</f>
        <v>-4.2577000058372505E-3</v>
      </c>
      <c r="J77" s="40"/>
      <c r="K77" s="40"/>
      <c r="L77" s="40"/>
      <c r="M77" s="40"/>
      <c r="N77" s="40"/>
      <c r="O77" s="40">
        <f t="shared" ca="1" si="11"/>
        <v>-8.4641723710473498E-3</v>
      </c>
      <c r="P77" s="40">
        <f t="shared" ca="1" si="12"/>
        <v>-1.2194252321269437E-2</v>
      </c>
      <c r="Q77" s="41">
        <f t="shared" si="13"/>
        <v>32756.911999999997</v>
      </c>
      <c r="R77" s="40">
        <f t="shared" si="15"/>
        <v>-4.2577000058372505E-3</v>
      </c>
    </row>
    <row r="78" spans="1:33" s="47" customFormat="1" ht="12.75" customHeight="1">
      <c r="A78" s="79" t="s">
        <v>294</v>
      </c>
      <c r="B78" s="80" t="s">
        <v>65</v>
      </c>
      <c r="C78" s="81">
        <v>48475.405200000001</v>
      </c>
      <c r="D78" s="81" t="s">
        <v>115</v>
      </c>
      <c r="E78" s="40">
        <f t="shared" si="8"/>
        <v>2024.4913673167061</v>
      </c>
      <c r="F78" s="40">
        <f t="shared" si="9"/>
        <v>2024.5</v>
      </c>
      <c r="G78" s="40">
        <f t="shared" si="10"/>
        <v>-1.4135450001049321E-2</v>
      </c>
      <c r="H78" s="40"/>
      <c r="I78" s="40">
        <f>+G78</f>
        <v>-1.4135450001049321E-2</v>
      </c>
      <c r="J78" s="40"/>
      <c r="K78" s="40"/>
      <c r="L78" s="40"/>
      <c r="M78" s="40"/>
      <c r="N78" s="40"/>
      <c r="O78" s="40">
        <f t="shared" ca="1" si="11"/>
        <v>-9.0040994058569242E-3</v>
      </c>
      <c r="P78" s="40">
        <f t="shared" ca="1" si="12"/>
        <v>-1.1021918067030095E-2</v>
      </c>
      <c r="Q78" s="41">
        <f t="shared" si="13"/>
        <v>33456.905200000001</v>
      </c>
      <c r="S78" s="40">
        <f>G78</f>
        <v>-1.4135450001049321E-2</v>
      </c>
    </row>
    <row r="79" spans="1:33" s="47" customFormat="1" ht="12.75" customHeight="1">
      <c r="A79" s="79" t="s">
        <v>294</v>
      </c>
      <c r="B79" s="80" t="s">
        <v>72</v>
      </c>
      <c r="C79" s="81">
        <v>48479.508300000001</v>
      </c>
      <c r="D79" s="81" t="s">
        <v>115</v>
      </c>
      <c r="E79" s="40">
        <f t="shared" si="8"/>
        <v>2026.9971780849075</v>
      </c>
      <c r="F79" s="40">
        <f t="shared" si="9"/>
        <v>2027</v>
      </c>
      <c r="G79" s="40">
        <f t="shared" si="10"/>
        <v>-4.6206999977584928E-3</v>
      </c>
      <c r="H79" s="40"/>
      <c r="I79" s="40">
        <f>+G79</f>
        <v>-4.6206999977584928E-3</v>
      </c>
      <c r="J79" s="40"/>
      <c r="K79" s="40"/>
      <c r="L79" s="40"/>
      <c r="M79" s="40"/>
      <c r="N79" s="40"/>
      <c r="O79" s="40">
        <f t="shared" ca="1" si="11"/>
        <v>-9.0072568738967466E-3</v>
      </c>
      <c r="P79" s="40">
        <f t="shared" ca="1" si="12"/>
        <v>-1.1015062311157351E-2</v>
      </c>
      <c r="Q79" s="41">
        <f t="shared" si="13"/>
        <v>33461.008300000001</v>
      </c>
      <c r="R79" s="40">
        <f>G79</f>
        <v>-4.6206999977584928E-3</v>
      </c>
    </row>
    <row r="80" spans="1:33" s="47" customFormat="1" ht="12.75" customHeight="1">
      <c r="A80" s="79" t="s">
        <v>294</v>
      </c>
      <c r="B80" s="80" t="s">
        <v>65</v>
      </c>
      <c r="C80" s="81">
        <v>48480.317499999997</v>
      </c>
      <c r="D80" s="81" t="s">
        <v>115</v>
      </c>
      <c r="E80" s="40">
        <f t="shared" si="8"/>
        <v>2027.4913659120673</v>
      </c>
      <c r="F80" s="40">
        <f t="shared" si="9"/>
        <v>2027.5</v>
      </c>
      <c r="G80" s="40">
        <f t="shared" si="10"/>
        <v>-1.4137750004010741E-2</v>
      </c>
      <c r="H80" s="40"/>
      <c r="I80" s="40">
        <f>+G80</f>
        <v>-1.4137750004010741E-2</v>
      </c>
      <c r="J80" s="40"/>
      <c r="K80" s="40"/>
      <c r="L80" s="40"/>
      <c r="M80" s="40"/>
      <c r="N80" s="40"/>
      <c r="O80" s="40">
        <f t="shared" ca="1" si="11"/>
        <v>-9.007888367504711E-3</v>
      </c>
      <c r="P80" s="40">
        <f t="shared" ca="1" si="12"/>
        <v>-1.1013691159982802E-2</v>
      </c>
      <c r="Q80" s="41">
        <f t="shared" si="13"/>
        <v>33461.817499999997</v>
      </c>
      <c r="S80" s="40">
        <f>G80</f>
        <v>-1.4137750004010741E-2</v>
      </c>
    </row>
    <row r="81" spans="1:33" s="40" customFormat="1" ht="12.75" customHeight="1">
      <c r="A81" s="39" t="s">
        <v>50</v>
      </c>
      <c r="B81" s="16" t="s">
        <v>65</v>
      </c>
      <c r="C81" s="25">
        <v>48484.419399999999</v>
      </c>
      <c r="D81" s="25">
        <v>1E-3</v>
      </c>
      <c r="E81" s="40">
        <f t="shared" si="8"/>
        <v>2029.9964438263487</v>
      </c>
      <c r="F81" s="40">
        <f t="shared" si="9"/>
        <v>2030</v>
      </c>
      <c r="G81" s="40">
        <f t="shared" si="10"/>
        <v>-5.822999999509193E-3</v>
      </c>
      <c r="K81" s="40">
        <f>+G81</f>
        <v>-5.822999999509193E-3</v>
      </c>
      <c r="O81" s="40">
        <f t="shared" ca="1" si="11"/>
        <v>-9.0110458355445316E-3</v>
      </c>
      <c r="P81" s="40">
        <f t="shared" ca="1" si="12"/>
        <v>-1.1006835404110057E-2</v>
      </c>
      <c r="Q81" s="41">
        <f t="shared" si="13"/>
        <v>33465.919399999999</v>
      </c>
      <c r="R81" s="40">
        <f>G81</f>
        <v>-5.822999999509193E-3</v>
      </c>
      <c r="AA81" s="40" t="s">
        <v>34</v>
      </c>
      <c r="AB81" s="40" t="s">
        <v>44</v>
      </c>
      <c r="AC81" s="40">
        <v>24</v>
      </c>
      <c r="AE81" s="40" t="s">
        <v>49</v>
      </c>
      <c r="AG81" s="40" t="s">
        <v>44</v>
      </c>
    </row>
    <row r="82" spans="1:33" s="47" customFormat="1" ht="12.75" customHeight="1">
      <c r="A82" s="79" t="s">
        <v>294</v>
      </c>
      <c r="B82" s="80" t="s">
        <v>72</v>
      </c>
      <c r="C82" s="81">
        <v>48484.420599999998</v>
      </c>
      <c r="D82" s="81" t="s">
        <v>115</v>
      </c>
      <c r="E82" s="40">
        <f t="shared" si="8"/>
        <v>2029.9971766802687</v>
      </c>
      <c r="F82" s="40">
        <f t="shared" si="9"/>
        <v>2030</v>
      </c>
      <c r="G82" s="40">
        <f t="shared" si="10"/>
        <v>-4.6230000007199124E-3</v>
      </c>
      <c r="H82" s="40"/>
      <c r="I82" s="40">
        <f>+G82</f>
        <v>-4.6230000007199124E-3</v>
      </c>
      <c r="J82" s="40"/>
      <c r="K82" s="40"/>
      <c r="L82" s="40"/>
      <c r="M82" s="40"/>
      <c r="N82" s="40"/>
      <c r="O82" s="40">
        <f t="shared" ca="1" si="11"/>
        <v>-9.0110458355445316E-3</v>
      </c>
      <c r="P82" s="40">
        <f t="shared" ca="1" si="12"/>
        <v>-1.1006835404110057E-2</v>
      </c>
      <c r="Q82" s="41">
        <f t="shared" si="13"/>
        <v>33465.920599999998</v>
      </c>
      <c r="R82" s="40">
        <f>G82</f>
        <v>-4.6230000007199124E-3</v>
      </c>
    </row>
    <row r="83" spans="1:33" s="47" customFormat="1" ht="12.75" customHeight="1">
      <c r="A83" s="79" t="s">
        <v>330</v>
      </c>
      <c r="B83" s="80" t="s">
        <v>72</v>
      </c>
      <c r="C83" s="81">
        <v>48744.7719</v>
      </c>
      <c r="D83" s="81" t="s">
        <v>115</v>
      </c>
      <c r="E83" s="40">
        <f t="shared" si="8"/>
        <v>2188.9967358075655</v>
      </c>
      <c r="F83" s="40">
        <f t="shared" si="9"/>
        <v>2189</v>
      </c>
      <c r="G83" s="40">
        <f t="shared" si="10"/>
        <v>-5.3449000042746775E-3</v>
      </c>
      <c r="H83" s="40"/>
      <c r="I83" s="40">
        <f>+G83</f>
        <v>-5.3449000042746775E-3</v>
      </c>
      <c r="J83" s="40"/>
      <c r="K83" s="40"/>
      <c r="L83" s="40"/>
      <c r="M83" s="40"/>
      <c r="N83" s="40"/>
      <c r="O83" s="40">
        <f t="shared" ca="1" si="11"/>
        <v>-9.2118608028772166E-3</v>
      </c>
      <c r="P83" s="40">
        <f t="shared" ca="1" si="12"/>
        <v>-1.0570809330603495E-2</v>
      </c>
      <c r="Q83" s="41">
        <f t="shared" si="13"/>
        <v>33726.2719</v>
      </c>
      <c r="R83" s="40">
        <f>G83</f>
        <v>-5.3449000042746775E-3</v>
      </c>
    </row>
    <row r="84" spans="1:33" s="40" customFormat="1" ht="12.75" customHeight="1">
      <c r="A84" s="37" t="s">
        <v>51</v>
      </c>
      <c r="B84" s="16" t="s">
        <v>72</v>
      </c>
      <c r="C84" s="25">
        <v>48744.771939999999</v>
      </c>
      <c r="D84" s="25">
        <v>3.1E-4</v>
      </c>
      <c r="E84" s="40">
        <f t="shared" si="8"/>
        <v>2188.9967602360289</v>
      </c>
      <c r="F84" s="40">
        <f t="shared" si="9"/>
        <v>2189</v>
      </c>
      <c r="G84" s="40">
        <f t="shared" si="10"/>
        <v>-5.3049000052851625E-3</v>
      </c>
      <c r="K84" s="40">
        <f>+G84</f>
        <v>-5.3049000052851625E-3</v>
      </c>
      <c r="O84" s="40">
        <f t="shared" ca="1" si="11"/>
        <v>-9.2118608028772166E-3</v>
      </c>
      <c r="P84" s="40">
        <f t="shared" ca="1" si="12"/>
        <v>-1.0570809330603495E-2</v>
      </c>
      <c r="Q84" s="41">
        <f t="shared" si="13"/>
        <v>33726.271939999999</v>
      </c>
      <c r="R84" s="40">
        <f>G84</f>
        <v>-5.3049000052851625E-3</v>
      </c>
    </row>
    <row r="85" spans="1:33" s="40" customFormat="1" ht="12.75" customHeight="1">
      <c r="A85" s="39" t="s">
        <v>53</v>
      </c>
      <c r="B85" s="16"/>
      <c r="C85" s="25">
        <v>48859.389499999997</v>
      </c>
      <c r="D85" s="25">
        <v>1.1999999999999999E-3</v>
      </c>
      <c r="E85" s="40">
        <f t="shared" ref="E85:E116" si="16">+(C85-C$7)/C$8</f>
        <v>2258.9950337543332</v>
      </c>
      <c r="F85" s="40">
        <f t="shared" ref="F85:F116" si="17">ROUND(2*E85,0)/2</f>
        <v>2259</v>
      </c>
      <c r="G85" s="40">
        <f t="shared" ref="G85:G116" si="18">+C85-(C$7+F85*C$8)</f>
        <v>-8.1319000018993393E-3</v>
      </c>
      <c r="K85" s="40">
        <f>+G85</f>
        <v>-8.1319000018993393E-3</v>
      </c>
      <c r="O85" s="40">
        <f t="shared" ref="O85:O116" ca="1" si="19">+C$11+C$12*F85</f>
        <v>-9.3002699079922334E-3</v>
      </c>
      <c r="P85" s="40">
        <f t="shared" ref="P85:P116" ca="1" si="20">+D$11+D$12*$F85</f>
        <v>-1.0378848166166642E-2</v>
      </c>
      <c r="Q85" s="41">
        <f t="shared" ref="Q85:Q116" si="21">+C85-15018.5</f>
        <v>33840.889499999997</v>
      </c>
      <c r="R85" s="40">
        <f>G85</f>
        <v>-8.1319000018993393E-3</v>
      </c>
      <c r="AA85" s="40" t="s">
        <v>34</v>
      </c>
      <c r="AB85" s="40" t="s">
        <v>44</v>
      </c>
      <c r="AC85" s="40">
        <v>26</v>
      </c>
      <c r="AE85" s="40" t="s">
        <v>52</v>
      </c>
      <c r="AG85" s="40" t="s">
        <v>44</v>
      </c>
    </row>
    <row r="86" spans="1:33" s="47" customFormat="1" ht="12.75" customHeight="1">
      <c r="A86" s="79" t="s">
        <v>330</v>
      </c>
      <c r="B86" s="80" t="s">
        <v>65</v>
      </c>
      <c r="C86" s="81">
        <v>49105.816099999996</v>
      </c>
      <c r="D86" s="81" t="s">
        <v>115</v>
      </c>
      <c r="E86" s="40">
        <f t="shared" si="16"/>
        <v>2409.4906170575023</v>
      </c>
      <c r="F86" s="40">
        <f t="shared" si="17"/>
        <v>2409.5</v>
      </c>
      <c r="G86" s="40">
        <f t="shared" si="18"/>
        <v>-1.5363950005848892E-2</v>
      </c>
      <c r="H86" s="40"/>
      <c r="I86" s="40">
        <f>+G86</f>
        <v>-1.5363950005848892E-2</v>
      </c>
      <c r="J86" s="40"/>
      <c r="K86" s="40"/>
      <c r="L86" s="40"/>
      <c r="M86" s="40"/>
      <c r="N86" s="40"/>
      <c r="O86" s="40">
        <f t="shared" ca="1" si="19"/>
        <v>-9.4903494839895224E-3</v>
      </c>
      <c r="P86" s="40">
        <f t="shared" ca="1" si="20"/>
        <v>-9.9661316626274143E-3</v>
      </c>
      <c r="Q86" s="41">
        <f t="shared" si="21"/>
        <v>34087.316099999996</v>
      </c>
      <c r="S86" s="40">
        <f>G86</f>
        <v>-1.5363950005848892E-2</v>
      </c>
    </row>
    <row r="87" spans="1:33" s="40" customFormat="1" ht="12.75" customHeight="1">
      <c r="A87" s="37" t="s">
        <v>51</v>
      </c>
      <c r="B87" s="16" t="s">
        <v>65</v>
      </c>
      <c r="C87" s="25">
        <v>49105.816120000003</v>
      </c>
      <c r="D87" s="25">
        <v>2.5000000000000001E-4</v>
      </c>
      <c r="E87" s="40">
        <f t="shared" si="16"/>
        <v>2409.4906292717383</v>
      </c>
      <c r="F87" s="40">
        <f t="shared" si="17"/>
        <v>2409.5</v>
      </c>
      <c r="G87" s="40">
        <f t="shared" si="18"/>
        <v>-1.5343949999078177E-2</v>
      </c>
      <c r="K87" s="40">
        <f>+G87</f>
        <v>-1.5343949999078177E-2</v>
      </c>
      <c r="O87" s="40">
        <f t="shared" ca="1" si="19"/>
        <v>-9.4903494839895224E-3</v>
      </c>
      <c r="P87" s="40">
        <f t="shared" ca="1" si="20"/>
        <v>-9.9661316626274143E-3</v>
      </c>
      <c r="Q87" s="41">
        <f t="shared" si="21"/>
        <v>34087.316120000003</v>
      </c>
      <c r="S87" s="40">
        <f>G87</f>
        <v>-1.5343949999078177E-2</v>
      </c>
    </row>
    <row r="88" spans="1:33" s="40" customFormat="1" ht="12.75" customHeight="1">
      <c r="A88" s="39" t="s">
        <v>54</v>
      </c>
      <c r="B88" s="16"/>
      <c r="C88" s="25">
        <v>49193.425199999998</v>
      </c>
      <c r="D88" s="25"/>
      <c r="E88" s="40">
        <f t="shared" si="16"/>
        <v>2462.9945107409189</v>
      </c>
      <c r="F88" s="40">
        <f t="shared" si="17"/>
        <v>2463</v>
      </c>
      <c r="G88" s="40">
        <f t="shared" si="18"/>
        <v>-8.9883000036934391E-3</v>
      </c>
      <c r="I88" s="40">
        <f t="shared" ref="I88:I93" si="22">+G88</f>
        <v>-8.9883000036934391E-3</v>
      </c>
      <c r="O88" s="40">
        <f t="shared" ca="1" si="19"/>
        <v>-9.5579193000417152E-3</v>
      </c>
      <c r="P88" s="40">
        <f t="shared" ca="1" si="20"/>
        <v>-9.8194184869506776E-3</v>
      </c>
      <c r="Q88" s="41">
        <f t="shared" si="21"/>
        <v>34174.925199999998</v>
      </c>
      <c r="R88" s="40">
        <f>G88</f>
        <v>-8.9883000036934391E-3</v>
      </c>
      <c r="AA88" s="40" t="s">
        <v>34</v>
      </c>
      <c r="AB88" s="40" t="s">
        <v>44</v>
      </c>
      <c r="AG88" s="40" t="s">
        <v>36</v>
      </c>
    </row>
    <row r="89" spans="1:33" s="40" customFormat="1" ht="12.75" customHeight="1">
      <c r="A89" s="39" t="s">
        <v>54</v>
      </c>
      <c r="B89" s="16"/>
      <c r="C89" s="25">
        <v>49193.425199999998</v>
      </c>
      <c r="D89" s="25"/>
      <c r="E89" s="40">
        <f t="shared" si="16"/>
        <v>2462.9945107409189</v>
      </c>
      <c r="F89" s="40">
        <f t="shared" si="17"/>
        <v>2463</v>
      </c>
      <c r="G89" s="40">
        <f t="shared" si="18"/>
        <v>-8.9883000036934391E-3</v>
      </c>
      <c r="I89" s="40">
        <f t="shared" si="22"/>
        <v>-8.9883000036934391E-3</v>
      </c>
      <c r="O89" s="40">
        <f t="shared" ca="1" si="19"/>
        <v>-9.5579193000417152E-3</v>
      </c>
      <c r="P89" s="40">
        <f t="shared" ca="1" si="20"/>
        <v>-9.8194184869506776E-3</v>
      </c>
      <c r="Q89" s="41">
        <f t="shared" si="21"/>
        <v>34174.925199999998</v>
      </c>
      <c r="R89" s="40">
        <f>G89</f>
        <v>-8.9883000036934391E-3</v>
      </c>
      <c r="AA89" s="40" t="s">
        <v>34</v>
      </c>
      <c r="AB89" s="40" t="s">
        <v>39</v>
      </c>
      <c r="AG89" s="40" t="s">
        <v>36</v>
      </c>
    </row>
    <row r="90" spans="1:33" s="40" customFormat="1" ht="12.75" customHeight="1">
      <c r="A90" s="39" t="s">
        <v>54</v>
      </c>
      <c r="B90" s="16" t="s">
        <v>65</v>
      </c>
      <c r="C90" s="25">
        <v>49202.426299999999</v>
      </c>
      <c r="D90" s="25"/>
      <c r="E90" s="40">
        <f t="shared" si="16"/>
        <v>2468.4915869285965</v>
      </c>
      <c r="F90" s="40">
        <f t="shared" si="17"/>
        <v>2468.5</v>
      </c>
      <c r="G90" s="40">
        <f t="shared" si="18"/>
        <v>-1.3775849998637568E-2</v>
      </c>
      <c r="I90" s="40">
        <f t="shared" si="22"/>
        <v>-1.3775849998637568E-2</v>
      </c>
      <c r="O90" s="40">
        <f t="shared" ca="1" si="19"/>
        <v>-9.5648657297293244E-3</v>
      </c>
      <c r="P90" s="40">
        <f t="shared" ca="1" si="20"/>
        <v>-9.8043358240306397E-3</v>
      </c>
      <c r="Q90" s="41">
        <f t="shared" si="21"/>
        <v>34183.926299999999</v>
      </c>
      <c r="S90" s="40">
        <f>G90</f>
        <v>-1.3775849998637568E-2</v>
      </c>
      <c r="AA90" s="40" t="s">
        <v>34</v>
      </c>
      <c r="AB90" s="40" t="s">
        <v>39</v>
      </c>
      <c r="AG90" s="40" t="s">
        <v>36</v>
      </c>
    </row>
    <row r="91" spans="1:33" s="40" customFormat="1" ht="12.75" customHeight="1">
      <c r="A91" s="39" t="s">
        <v>54</v>
      </c>
      <c r="B91" s="16" t="s">
        <v>65</v>
      </c>
      <c r="C91" s="25">
        <v>49202.427000000003</v>
      </c>
      <c r="D91" s="25"/>
      <c r="E91" s="40">
        <f t="shared" si="16"/>
        <v>2468.4920144267194</v>
      </c>
      <c r="F91" s="40">
        <f t="shared" si="17"/>
        <v>2468.5</v>
      </c>
      <c r="G91" s="40">
        <f t="shared" si="18"/>
        <v>-1.3075849994493183E-2</v>
      </c>
      <c r="I91" s="40">
        <f t="shared" si="22"/>
        <v>-1.3075849994493183E-2</v>
      </c>
      <c r="O91" s="40">
        <f t="shared" ca="1" si="19"/>
        <v>-9.5648657297293244E-3</v>
      </c>
      <c r="P91" s="40">
        <f t="shared" ca="1" si="20"/>
        <v>-9.8043358240306397E-3</v>
      </c>
      <c r="Q91" s="41">
        <f t="shared" si="21"/>
        <v>34183.927000000003</v>
      </c>
      <c r="S91" s="40">
        <f>G91</f>
        <v>-1.3075849994493183E-2</v>
      </c>
      <c r="AA91" s="40" t="s">
        <v>34</v>
      </c>
      <c r="AB91" s="40" t="s">
        <v>44</v>
      </c>
      <c r="AG91" s="40" t="s">
        <v>36</v>
      </c>
    </row>
    <row r="92" spans="1:33" s="40" customFormat="1" ht="12.75" customHeight="1">
      <c r="A92" s="39" t="s">
        <v>54</v>
      </c>
      <c r="B92" s="16"/>
      <c r="C92" s="25">
        <v>49229.449699999997</v>
      </c>
      <c r="D92" s="25"/>
      <c r="E92" s="40">
        <f t="shared" si="16"/>
        <v>2484.9950907947969</v>
      </c>
      <c r="F92" s="40">
        <f t="shared" si="17"/>
        <v>2485</v>
      </c>
      <c r="G92" s="40">
        <f t="shared" si="18"/>
        <v>-8.0385000037495047E-3</v>
      </c>
      <c r="I92" s="40">
        <f t="shared" si="22"/>
        <v>-8.0385000037495047E-3</v>
      </c>
      <c r="O92" s="40">
        <f t="shared" ca="1" si="19"/>
        <v>-9.5857050187921483E-3</v>
      </c>
      <c r="P92" s="40">
        <f t="shared" ca="1" si="20"/>
        <v>-9.7590878352705225E-3</v>
      </c>
      <c r="Q92" s="41">
        <f t="shared" si="21"/>
        <v>34210.949699999997</v>
      </c>
      <c r="R92" s="40">
        <f>G92</f>
        <v>-8.0385000037495047E-3</v>
      </c>
      <c r="AA92" s="40" t="s">
        <v>34</v>
      </c>
      <c r="AB92" s="40" t="s">
        <v>39</v>
      </c>
      <c r="AG92" s="40" t="s">
        <v>36</v>
      </c>
    </row>
    <row r="93" spans="1:33" s="40" customFormat="1" ht="12.75" customHeight="1">
      <c r="A93" s="39" t="s">
        <v>54</v>
      </c>
      <c r="B93" s="16"/>
      <c r="C93" s="25">
        <v>49229.45</v>
      </c>
      <c r="D93" s="25"/>
      <c r="E93" s="40">
        <f t="shared" si="16"/>
        <v>2484.9952740082767</v>
      </c>
      <c r="F93" s="40">
        <f t="shared" si="17"/>
        <v>2485</v>
      </c>
      <c r="G93" s="40">
        <f t="shared" si="18"/>
        <v>-7.7385000040521845E-3</v>
      </c>
      <c r="I93" s="40">
        <f t="shared" si="22"/>
        <v>-7.7385000040521845E-3</v>
      </c>
      <c r="O93" s="40">
        <f t="shared" ca="1" si="19"/>
        <v>-9.5857050187921483E-3</v>
      </c>
      <c r="P93" s="40">
        <f t="shared" ca="1" si="20"/>
        <v>-9.7590878352705225E-3</v>
      </c>
      <c r="Q93" s="41">
        <f t="shared" si="21"/>
        <v>34210.949999999997</v>
      </c>
      <c r="R93" s="40">
        <f>G93</f>
        <v>-7.7385000040521845E-3</v>
      </c>
      <c r="AA93" s="40" t="s">
        <v>34</v>
      </c>
      <c r="AB93" s="40" t="s">
        <v>44</v>
      </c>
      <c r="AG93" s="40" t="s">
        <v>36</v>
      </c>
    </row>
    <row r="94" spans="1:33" s="40" customFormat="1" ht="12.75" customHeight="1">
      <c r="A94" s="39" t="s">
        <v>55</v>
      </c>
      <c r="B94" s="16"/>
      <c r="C94" s="25">
        <v>49509.4548</v>
      </c>
      <c r="D94" s="25"/>
      <c r="E94" s="40">
        <f t="shared" si="16"/>
        <v>2655.9974535769097</v>
      </c>
      <c r="F94" s="40">
        <f t="shared" si="17"/>
        <v>2656</v>
      </c>
      <c r="G94" s="40">
        <f t="shared" si="18"/>
        <v>-4.1696000043884851E-3</v>
      </c>
      <c r="K94" s="40">
        <f t="shared" ref="K94:K99" si="23">+G94</f>
        <v>-4.1696000043884851E-3</v>
      </c>
      <c r="O94" s="40">
        <f t="shared" ca="1" si="19"/>
        <v>-9.8016758327159788E-3</v>
      </c>
      <c r="P94" s="40">
        <f t="shared" ca="1" si="20"/>
        <v>-9.2901541335747868E-3</v>
      </c>
      <c r="Q94" s="41">
        <f t="shared" si="21"/>
        <v>34490.9548</v>
      </c>
      <c r="R94" s="40">
        <f>G94</f>
        <v>-4.1696000043884851E-3</v>
      </c>
      <c r="AA94" s="40" t="s">
        <v>34</v>
      </c>
      <c r="AG94" s="40" t="s">
        <v>36</v>
      </c>
    </row>
    <row r="95" spans="1:33" s="40" customFormat="1" ht="12.75" customHeight="1">
      <c r="A95" s="38" t="s">
        <v>55</v>
      </c>
      <c r="B95" s="16" t="s">
        <v>72</v>
      </c>
      <c r="C95" s="25">
        <v>49509.4548</v>
      </c>
      <c r="D95" s="25">
        <v>1.8E-3</v>
      </c>
      <c r="E95" s="40">
        <f t="shared" si="16"/>
        <v>2655.9974535769097</v>
      </c>
      <c r="F95" s="40">
        <f t="shared" si="17"/>
        <v>2656</v>
      </c>
      <c r="G95" s="40">
        <f t="shared" si="18"/>
        <v>-4.1696000043884851E-3</v>
      </c>
      <c r="K95" s="40">
        <f t="shared" si="23"/>
        <v>-4.1696000043884851E-3</v>
      </c>
      <c r="O95" s="40">
        <f t="shared" ca="1" si="19"/>
        <v>-9.8016758327159788E-3</v>
      </c>
      <c r="P95" s="40">
        <f t="shared" ca="1" si="20"/>
        <v>-9.2901541335747868E-3</v>
      </c>
      <c r="Q95" s="41">
        <f t="shared" si="21"/>
        <v>34490.9548</v>
      </c>
      <c r="R95" s="40">
        <f>G95</f>
        <v>-4.1696000043884851E-3</v>
      </c>
    </row>
    <row r="96" spans="1:33" s="40" customFormat="1" ht="12.75" customHeight="1">
      <c r="A96" s="39" t="s">
        <v>56</v>
      </c>
      <c r="B96" s="16" t="s">
        <v>65</v>
      </c>
      <c r="C96" s="25">
        <v>49518.453999999998</v>
      </c>
      <c r="D96" s="25">
        <v>2E-3</v>
      </c>
      <c r="E96" s="40">
        <f t="shared" si="16"/>
        <v>2661.4933694125443</v>
      </c>
      <c r="F96" s="40">
        <f t="shared" si="17"/>
        <v>2661.5</v>
      </c>
      <c r="G96" s="40">
        <f t="shared" si="18"/>
        <v>-1.085715000226628E-2</v>
      </c>
      <c r="K96" s="40">
        <f t="shared" si="23"/>
        <v>-1.085715000226628E-2</v>
      </c>
      <c r="O96" s="40">
        <f t="shared" ca="1" si="19"/>
        <v>-9.8086222624035879E-3</v>
      </c>
      <c r="P96" s="40">
        <f t="shared" ca="1" si="20"/>
        <v>-9.2750714706547489E-3</v>
      </c>
      <c r="Q96" s="41">
        <f t="shared" si="21"/>
        <v>34499.953999999998</v>
      </c>
      <c r="S96" s="40">
        <f>G96</f>
        <v>-1.085715000226628E-2</v>
      </c>
      <c r="AA96" s="40" t="s">
        <v>34</v>
      </c>
      <c r="AB96" s="40" t="s">
        <v>44</v>
      </c>
      <c r="AC96" s="40">
        <v>14</v>
      </c>
      <c r="AE96" s="40" t="s">
        <v>42</v>
      </c>
      <c r="AG96" s="40" t="s">
        <v>44</v>
      </c>
    </row>
    <row r="97" spans="1:33" s="40" customFormat="1" ht="12.75" customHeight="1">
      <c r="A97" s="38" t="s">
        <v>55</v>
      </c>
      <c r="B97" s="16" t="s">
        <v>65</v>
      </c>
      <c r="C97" s="25">
        <v>49523.375699999997</v>
      </c>
      <c r="D97" s="25">
        <v>2.8E-3</v>
      </c>
      <c r="E97" s="40">
        <f t="shared" si="16"/>
        <v>2664.4991086969521</v>
      </c>
      <c r="F97" s="40">
        <f t="shared" si="17"/>
        <v>2664.5</v>
      </c>
      <c r="G97" s="40">
        <f t="shared" si="18"/>
        <v>-1.4594500025850721E-3</v>
      </c>
      <c r="K97" s="40">
        <f t="shared" si="23"/>
        <v>-1.4594500025850721E-3</v>
      </c>
      <c r="O97" s="40">
        <f t="shared" ca="1" si="19"/>
        <v>-9.8124112240513747E-3</v>
      </c>
      <c r="P97" s="40">
        <f t="shared" ca="1" si="20"/>
        <v>-9.2668445636074556E-3</v>
      </c>
      <c r="Q97" s="41">
        <f t="shared" si="21"/>
        <v>34504.875699999997</v>
      </c>
      <c r="S97" s="40">
        <f>G97</f>
        <v>-1.4594500025850721E-3</v>
      </c>
    </row>
    <row r="98" spans="1:33" s="40" customFormat="1" ht="12.75" customHeight="1">
      <c r="A98" s="38" t="s">
        <v>55</v>
      </c>
      <c r="B98" s="16" t="s">
        <v>72</v>
      </c>
      <c r="C98" s="25">
        <v>49545.472600000001</v>
      </c>
      <c r="D98" s="25">
        <v>1E-3</v>
      </c>
      <c r="E98" s="40">
        <f t="shared" si="16"/>
        <v>2677.9939418630652</v>
      </c>
      <c r="F98" s="40">
        <f t="shared" si="17"/>
        <v>2678</v>
      </c>
      <c r="G98" s="40">
        <f t="shared" si="18"/>
        <v>-9.9198000025353394E-3</v>
      </c>
      <c r="K98" s="40">
        <f t="shared" si="23"/>
        <v>-9.9198000025353394E-3</v>
      </c>
      <c r="O98" s="40">
        <f t="shared" ca="1" si="19"/>
        <v>-9.8294615514664119E-3</v>
      </c>
      <c r="P98" s="40">
        <f t="shared" ca="1" si="20"/>
        <v>-9.2298234818946334E-3</v>
      </c>
      <c r="Q98" s="41">
        <f t="shared" si="21"/>
        <v>34526.972600000001</v>
      </c>
      <c r="R98" s="40">
        <f>G98</f>
        <v>-9.9198000025353394E-3</v>
      </c>
    </row>
    <row r="99" spans="1:33" s="40" customFormat="1" ht="12.75" customHeight="1">
      <c r="A99" s="38" t="s">
        <v>55</v>
      </c>
      <c r="B99" s="16" t="s">
        <v>65</v>
      </c>
      <c r="C99" s="25">
        <v>49559.3891</v>
      </c>
      <c r="D99" s="25">
        <v>2.3999999999999998E-3</v>
      </c>
      <c r="E99" s="40">
        <f t="shared" si="16"/>
        <v>2686.4929098520665</v>
      </c>
      <c r="F99" s="40">
        <f t="shared" si="17"/>
        <v>2686.5</v>
      </c>
      <c r="G99" s="40">
        <f t="shared" si="18"/>
        <v>-1.1609649998717941E-2</v>
      </c>
      <c r="K99" s="40">
        <f t="shared" si="23"/>
        <v>-1.1609649998717941E-2</v>
      </c>
      <c r="O99" s="40">
        <f t="shared" ca="1" si="19"/>
        <v>-9.8401969428018078E-3</v>
      </c>
      <c r="P99" s="40">
        <f t="shared" ca="1" si="20"/>
        <v>-9.2065139119273005E-3</v>
      </c>
      <c r="Q99" s="41">
        <f t="shared" si="21"/>
        <v>34540.8891</v>
      </c>
      <c r="S99" s="40">
        <f>G99</f>
        <v>-1.1609649998717941E-2</v>
      </c>
    </row>
    <row r="100" spans="1:33" s="40" customFormat="1" ht="12.75" customHeight="1">
      <c r="A100" s="39" t="s">
        <v>58</v>
      </c>
      <c r="B100" s="16"/>
      <c r="C100" s="25">
        <v>49568.394</v>
      </c>
      <c r="D100" s="25">
        <v>4.0000000000000001E-3</v>
      </c>
      <c r="E100" s="40">
        <f t="shared" si="16"/>
        <v>2691.9923067438253</v>
      </c>
      <c r="F100" s="40">
        <f t="shared" si="17"/>
        <v>2692</v>
      </c>
      <c r="G100" s="40">
        <f t="shared" si="18"/>
        <v>-1.2597200002346653E-2</v>
      </c>
      <c r="I100" s="40">
        <f>+G100</f>
        <v>-1.2597200002346653E-2</v>
      </c>
      <c r="O100" s="40">
        <f t="shared" ca="1" si="19"/>
        <v>-9.847143372489417E-3</v>
      </c>
      <c r="P100" s="40">
        <f t="shared" ca="1" si="20"/>
        <v>-9.1914312490072626E-3</v>
      </c>
      <c r="Q100" s="41">
        <f t="shared" si="21"/>
        <v>34549.894</v>
      </c>
      <c r="R100" s="40">
        <f>G100</f>
        <v>-1.2597200002346653E-2</v>
      </c>
      <c r="AA100" s="40" t="s">
        <v>37</v>
      </c>
      <c r="AC100" s="40">
        <v>15</v>
      </c>
      <c r="AE100" s="40" t="s">
        <v>57</v>
      </c>
      <c r="AG100" s="40" t="s">
        <v>44</v>
      </c>
    </row>
    <row r="101" spans="1:33" s="40" customFormat="1" ht="12.75" customHeight="1">
      <c r="A101" s="37" t="s">
        <v>59</v>
      </c>
      <c r="B101" s="16" t="s">
        <v>65</v>
      </c>
      <c r="C101" s="25">
        <v>49811.545599999998</v>
      </c>
      <c r="D101" s="25"/>
      <c r="E101" s="40">
        <f t="shared" si="16"/>
        <v>2840.487809555204</v>
      </c>
      <c r="F101" s="40">
        <f t="shared" si="17"/>
        <v>2840.5</v>
      </c>
      <c r="G101" s="40">
        <f t="shared" si="18"/>
        <v>-1.9961050005804282E-2</v>
      </c>
      <c r="K101" s="40">
        <f t="shared" ref="K101:K115" si="24">+G101</f>
        <v>-1.9961050005804282E-2</v>
      </c>
      <c r="O101" s="40">
        <f t="shared" ca="1" si="19"/>
        <v>-1.0034696974054846E-2</v>
      </c>
      <c r="P101" s="40">
        <f t="shared" ca="1" si="20"/>
        <v>-8.7841993501662288E-3</v>
      </c>
      <c r="Q101" s="41">
        <f t="shared" si="21"/>
        <v>34793.045599999998</v>
      </c>
      <c r="S101" s="40">
        <f>G101</f>
        <v>-1.9961050005804282E-2</v>
      </c>
    </row>
    <row r="102" spans="1:33" s="40" customFormat="1" ht="12.75" customHeight="1">
      <c r="A102" s="37" t="s">
        <v>59</v>
      </c>
      <c r="B102" s="16" t="s">
        <v>65</v>
      </c>
      <c r="C102" s="25">
        <v>49811.552799999998</v>
      </c>
      <c r="D102" s="25"/>
      <c r="E102" s="40">
        <f t="shared" si="16"/>
        <v>2840.4922066787281</v>
      </c>
      <c r="F102" s="40">
        <f t="shared" si="17"/>
        <v>2840.5</v>
      </c>
      <c r="G102" s="40">
        <f t="shared" si="18"/>
        <v>-1.276105000579264E-2</v>
      </c>
      <c r="K102" s="40">
        <f t="shared" si="24"/>
        <v>-1.276105000579264E-2</v>
      </c>
      <c r="O102" s="40">
        <f t="shared" ca="1" si="19"/>
        <v>-1.0034696974054846E-2</v>
      </c>
      <c r="P102" s="40">
        <f t="shared" ca="1" si="20"/>
        <v>-8.7841993501662288E-3</v>
      </c>
      <c r="Q102" s="41">
        <f t="shared" si="21"/>
        <v>34793.052799999998</v>
      </c>
      <c r="S102" s="40">
        <f>G102</f>
        <v>-1.276105000579264E-2</v>
      </c>
    </row>
    <row r="103" spans="1:33" s="40" customFormat="1" ht="12.75" customHeight="1">
      <c r="A103" s="37" t="s">
        <v>59</v>
      </c>
      <c r="B103" s="16" t="s">
        <v>72</v>
      </c>
      <c r="C103" s="25">
        <v>49861.500399999997</v>
      </c>
      <c r="D103" s="25"/>
      <c r="E103" s="40">
        <f t="shared" si="16"/>
        <v>2870.9957854181712</v>
      </c>
      <c r="F103" s="40">
        <f t="shared" si="17"/>
        <v>2871</v>
      </c>
      <c r="G103" s="40">
        <f t="shared" si="18"/>
        <v>-6.9011000014143065E-3</v>
      </c>
      <c r="K103" s="40">
        <f t="shared" si="24"/>
        <v>-6.9011000014143065E-3</v>
      </c>
      <c r="O103" s="40">
        <f t="shared" ca="1" si="19"/>
        <v>-1.0073218084140677E-2</v>
      </c>
      <c r="P103" s="40">
        <f t="shared" ca="1" si="20"/>
        <v>-8.7005591285187443E-3</v>
      </c>
      <c r="Q103" s="41">
        <f t="shared" si="21"/>
        <v>34843.000399999997</v>
      </c>
      <c r="R103" s="40">
        <f>G103</f>
        <v>-6.9011000014143065E-3</v>
      </c>
    </row>
    <row r="104" spans="1:33" s="40" customFormat="1" ht="12.75" customHeight="1">
      <c r="A104" s="37" t="s">
        <v>59</v>
      </c>
      <c r="B104" s="16" t="s">
        <v>72</v>
      </c>
      <c r="C104" s="25">
        <v>49861.501499999998</v>
      </c>
      <c r="D104" s="25"/>
      <c r="E104" s="40">
        <f t="shared" si="16"/>
        <v>2870.9964572009326</v>
      </c>
      <c r="F104" s="40">
        <f t="shared" si="17"/>
        <v>2871</v>
      </c>
      <c r="G104" s="40">
        <f t="shared" si="18"/>
        <v>-5.8011000000988133E-3</v>
      </c>
      <c r="K104" s="40">
        <f t="shared" si="24"/>
        <v>-5.8011000000988133E-3</v>
      </c>
      <c r="O104" s="40">
        <f t="shared" ca="1" si="19"/>
        <v>-1.0073218084140677E-2</v>
      </c>
      <c r="P104" s="40">
        <f t="shared" ca="1" si="20"/>
        <v>-8.7005591285187443E-3</v>
      </c>
      <c r="Q104" s="41">
        <f t="shared" si="21"/>
        <v>34843.001499999998</v>
      </c>
      <c r="R104" s="40">
        <f>G104</f>
        <v>-5.8011000000988133E-3</v>
      </c>
    </row>
    <row r="105" spans="1:33" s="40" customFormat="1" ht="12.75" customHeight="1">
      <c r="A105" s="37" t="s">
        <v>60</v>
      </c>
      <c r="B105" s="17" t="s">
        <v>65</v>
      </c>
      <c r="C105" s="27">
        <v>49929.448499999999</v>
      </c>
      <c r="D105" s="27">
        <v>1.1999999999999999E-3</v>
      </c>
      <c r="E105" s="40">
        <f t="shared" si="16"/>
        <v>2912.4924783232486</v>
      </c>
      <c r="F105" s="40">
        <f t="shared" si="17"/>
        <v>2912.5</v>
      </c>
      <c r="G105" s="40">
        <f t="shared" si="18"/>
        <v>-1.231625000218628E-2</v>
      </c>
      <c r="K105" s="40">
        <f t="shared" si="24"/>
        <v>-1.231625000218628E-2</v>
      </c>
      <c r="O105" s="40">
        <f t="shared" ca="1" si="19"/>
        <v>-1.0125632053601723E-2</v>
      </c>
      <c r="P105" s="40">
        <f t="shared" ca="1" si="20"/>
        <v>-8.5867535810311823E-3</v>
      </c>
      <c r="Q105" s="41">
        <f t="shared" si="21"/>
        <v>34910.948499999999</v>
      </c>
      <c r="S105" s="40">
        <f>G105</f>
        <v>-1.231625000218628E-2</v>
      </c>
    </row>
    <row r="106" spans="1:33" s="40" customFormat="1" ht="12.75" customHeight="1">
      <c r="A106" s="37" t="s">
        <v>60</v>
      </c>
      <c r="B106" s="17" t="s">
        <v>65</v>
      </c>
      <c r="C106" s="27">
        <v>49929.450700000001</v>
      </c>
      <c r="D106" s="27">
        <v>8.9999999999999998E-4</v>
      </c>
      <c r="E106" s="40">
        <f t="shared" si="16"/>
        <v>2912.4938218887714</v>
      </c>
      <c r="F106" s="40">
        <f t="shared" si="17"/>
        <v>2912.5</v>
      </c>
      <c r="G106" s="40">
        <f t="shared" si="18"/>
        <v>-1.0116249999555293E-2</v>
      </c>
      <c r="K106" s="40">
        <f t="shared" si="24"/>
        <v>-1.0116249999555293E-2</v>
      </c>
      <c r="O106" s="40">
        <f t="shared" ca="1" si="19"/>
        <v>-1.0125632053601723E-2</v>
      </c>
      <c r="P106" s="40">
        <f t="shared" ca="1" si="20"/>
        <v>-8.5867535810311823E-3</v>
      </c>
      <c r="Q106" s="41">
        <f t="shared" si="21"/>
        <v>34910.950700000001</v>
      </c>
      <c r="S106" s="40">
        <f>G106</f>
        <v>-1.0116249999555293E-2</v>
      </c>
    </row>
    <row r="107" spans="1:33" s="40" customFormat="1" ht="12.75" customHeight="1">
      <c r="A107" s="38" t="s">
        <v>55</v>
      </c>
      <c r="B107" s="16" t="s">
        <v>72</v>
      </c>
      <c r="C107" s="25">
        <v>49961.376300000004</v>
      </c>
      <c r="D107" s="25">
        <v>1.1000000000000001E-3</v>
      </c>
      <c r="E107" s="40">
        <f t="shared" si="16"/>
        <v>2931.991156163172</v>
      </c>
      <c r="F107" s="40">
        <f t="shared" si="17"/>
        <v>2932</v>
      </c>
      <c r="G107" s="40">
        <f t="shared" si="18"/>
        <v>-1.4481199999863748E-2</v>
      </c>
      <c r="K107" s="40">
        <f t="shared" si="24"/>
        <v>-1.4481199999863748E-2</v>
      </c>
      <c r="O107" s="40">
        <f t="shared" ca="1" si="19"/>
        <v>-1.0150260304312335E-2</v>
      </c>
      <c r="P107" s="40">
        <f t="shared" ca="1" si="20"/>
        <v>-8.5332786852237736E-3</v>
      </c>
      <c r="Q107" s="41">
        <f t="shared" si="21"/>
        <v>34942.876300000004</v>
      </c>
      <c r="R107" s="40">
        <f>G107</f>
        <v>-1.4481199999863748E-2</v>
      </c>
    </row>
    <row r="108" spans="1:33" s="40" customFormat="1" ht="12.75" customHeight="1">
      <c r="A108" s="37" t="s">
        <v>60</v>
      </c>
      <c r="B108" s="17"/>
      <c r="C108" s="27">
        <v>49979.3943</v>
      </c>
      <c r="D108" s="27">
        <v>8.0000000000000004E-4</v>
      </c>
      <c r="E108" s="40">
        <f t="shared" si="16"/>
        <v>2942.994957781812</v>
      </c>
      <c r="F108" s="40">
        <f t="shared" si="17"/>
        <v>2943</v>
      </c>
      <c r="G108" s="40">
        <f t="shared" si="18"/>
        <v>-8.2563000032678246E-3</v>
      </c>
      <c r="K108" s="40">
        <f t="shared" si="24"/>
        <v>-8.2563000032678246E-3</v>
      </c>
      <c r="O108" s="40">
        <f t="shared" ca="1" si="19"/>
        <v>-1.0164153163687552E-2</v>
      </c>
      <c r="P108" s="40">
        <f t="shared" ca="1" si="20"/>
        <v>-8.5031133593836961E-3</v>
      </c>
      <c r="Q108" s="41">
        <f t="shared" si="21"/>
        <v>34960.8943</v>
      </c>
      <c r="R108" s="40">
        <f>G108</f>
        <v>-8.2563000032678246E-3</v>
      </c>
    </row>
    <row r="109" spans="1:33" s="40" customFormat="1" ht="12.75" customHeight="1">
      <c r="A109" s="37" t="s">
        <v>61</v>
      </c>
      <c r="B109" s="17"/>
      <c r="C109" s="27">
        <v>50281.5</v>
      </c>
      <c r="D109" s="27">
        <v>2E-3</v>
      </c>
      <c r="E109" s="40">
        <f t="shared" si="16"/>
        <v>3127.4944133629556</v>
      </c>
      <c r="F109" s="40">
        <f t="shared" si="17"/>
        <v>3127.5</v>
      </c>
      <c r="G109" s="40">
        <f t="shared" si="18"/>
        <v>-9.1477500027394854E-3</v>
      </c>
      <c r="K109" s="40">
        <f t="shared" si="24"/>
        <v>-9.1477500027394854E-3</v>
      </c>
      <c r="O109" s="40">
        <f t="shared" ca="1" si="19"/>
        <v>-1.0397174305026421E-2</v>
      </c>
      <c r="P109" s="40">
        <f t="shared" ca="1" si="20"/>
        <v>-7.9971585759751381E-3</v>
      </c>
      <c r="Q109" s="41">
        <f t="shared" si="21"/>
        <v>35263</v>
      </c>
      <c r="S109" s="40">
        <f>G109</f>
        <v>-9.1477500027394854E-3</v>
      </c>
    </row>
    <row r="110" spans="1:33" s="40" customFormat="1" ht="12.75" customHeight="1">
      <c r="A110" s="37" t="s">
        <v>61</v>
      </c>
      <c r="B110" s="17"/>
      <c r="C110" s="27">
        <v>50304.425999999999</v>
      </c>
      <c r="D110" s="27">
        <v>2E-3</v>
      </c>
      <c r="E110" s="40">
        <f t="shared" si="16"/>
        <v>3141.4955875170785</v>
      </c>
      <c r="F110" s="40">
        <f t="shared" si="17"/>
        <v>3141.5</v>
      </c>
      <c r="G110" s="40">
        <f t="shared" si="18"/>
        <v>-7.2251500023412518E-3</v>
      </c>
      <c r="K110" s="40">
        <f t="shared" si="24"/>
        <v>-7.2251500023412518E-3</v>
      </c>
      <c r="O110" s="40">
        <f t="shared" ca="1" si="19"/>
        <v>-1.0414856126049424E-2</v>
      </c>
      <c r="P110" s="40">
        <f t="shared" ca="1" si="20"/>
        <v>-7.9587663430877673E-3</v>
      </c>
      <c r="Q110" s="41">
        <f t="shared" si="21"/>
        <v>35285.925999999999</v>
      </c>
      <c r="S110" s="40">
        <f>G110</f>
        <v>-7.2251500023412518E-3</v>
      </c>
    </row>
    <row r="111" spans="1:33" s="40" customFormat="1" ht="12.75" customHeight="1">
      <c r="A111" s="37" t="s">
        <v>61</v>
      </c>
      <c r="B111" s="17"/>
      <c r="C111" s="27">
        <v>50304.427000000003</v>
      </c>
      <c r="D111" s="27">
        <v>2E-3</v>
      </c>
      <c r="E111" s="40">
        <f t="shared" si="16"/>
        <v>3141.4961982286814</v>
      </c>
      <c r="F111" s="40">
        <f t="shared" si="17"/>
        <v>3141.5</v>
      </c>
      <c r="G111" s="40">
        <f t="shared" si="18"/>
        <v>-6.2251499984995462E-3</v>
      </c>
      <c r="K111" s="40">
        <f t="shared" si="24"/>
        <v>-6.2251499984995462E-3</v>
      </c>
      <c r="O111" s="40">
        <f t="shared" ca="1" si="19"/>
        <v>-1.0414856126049424E-2</v>
      </c>
      <c r="P111" s="40">
        <f t="shared" ca="1" si="20"/>
        <v>-7.9587663430877673E-3</v>
      </c>
      <c r="Q111" s="41">
        <f t="shared" si="21"/>
        <v>35285.927000000003</v>
      </c>
      <c r="S111" s="40">
        <f>G111</f>
        <v>-6.2251499984995462E-3</v>
      </c>
    </row>
    <row r="112" spans="1:33" s="40" customFormat="1" ht="12.75" customHeight="1">
      <c r="A112" s="37" t="s">
        <v>61</v>
      </c>
      <c r="B112" s="17"/>
      <c r="C112" s="27">
        <v>50313.428699999997</v>
      </c>
      <c r="D112" s="27">
        <v>2.9999999999999997E-4</v>
      </c>
      <c r="E112" s="40">
        <f t="shared" si="16"/>
        <v>3146.9936408433146</v>
      </c>
      <c r="F112" s="40">
        <f t="shared" si="17"/>
        <v>3147</v>
      </c>
      <c r="G112" s="40">
        <f t="shared" si="18"/>
        <v>-1.0412700001324993E-2</v>
      </c>
      <c r="K112" s="40">
        <f t="shared" si="24"/>
        <v>-1.0412700001324993E-2</v>
      </c>
      <c r="O112" s="40">
        <f t="shared" ca="1" si="19"/>
        <v>-1.0421802555737034E-2</v>
      </c>
      <c r="P112" s="40">
        <f t="shared" ca="1" si="20"/>
        <v>-7.9436836801677294E-3</v>
      </c>
      <c r="Q112" s="41">
        <f t="shared" si="21"/>
        <v>35294.928699999997</v>
      </c>
      <c r="R112" s="40">
        <f>G112</f>
        <v>-1.0412700001324993E-2</v>
      </c>
    </row>
    <row r="113" spans="1:19" s="40" customFormat="1" ht="12.75" customHeight="1">
      <c r="A113" s="37" t="s">
        <v>61</v>
      </c>
      <c r="B113" s="17"/>
      <c r="C113" s="27">
        <v>50313.429300000003</v>
      </c>
      <c r="D113" s="27">
        <v>2.9999999999999997E-4</v>
      </c>
      <c r="E113" s="40">
        <f t="shared" si="16"/>
        <v>3146.9940072702789</v>
      </c>
      <c r="F113" s="40">
        <f t="shared" si="17"/>
        <v>3147</v>
      </c>
      <c r="G113" s="40">
        <f t="shared" si="18"/>
        <v>-9.8126999946543947E-3</v>
      </c>
      <c r="K113" s="40">
        <f t="shared" si="24"/>
        <v>-9.8126999946543947E-3</v>
      </c>
      <c r="O113" s="40">
        <f t="shared" ca="1" si="19"/>
        <v>-1.0421802555737034E-2</v>
      </c>
      <c r="P113" s="40">
        <f t="shared" ca="1" si="20"/>
        <v>-7.9436836801677294E-3</v>
      </c>
      <c r="Q113" s="41">
        <f t="shared" si="21"/>
        <v>35294.929300000003</v>
      </c>
      <c r="R113" s="40">
        <f>G113</f>
        <v>-9.8126999946543947E-3</v>
      </c>
    </row>
    <row r="114" spans="1:19" s="40" customFormat="1" ht="12.75" customHeight="1">
      <c r="A114" s="38" t="s">
        <v>63</v>
      </c>
      <c r="B114" s="17"/>
      <c r="C114" s="25">
        <v>50688.403400000003</v>
      </c>
      <c r="D114" s="25">
        <v>5.0000000000000001E-4</v>
      </c>
      <c r="E114" s="40">
        <f t="shared" si="16"/>
        <v>3375.9950400446664</v>
      </c>
      <c r="F114" s="40">
        <f t="shared" si="17"/>
        <v>3376</v>
      </c>
      <c r="G114" s="40">
        <f t="shared" si="18"/>
        <v>-8.1215999962296337E-3</v>
      </c>
      <c r="K114" s="40">
        <f t="shared" si="24"/>
        <v>-8.1215999962296337E-3</v>
      </c>
      <c r="O114" s="40">
        <f t="shared" ca="1" si="19"/>
        <v>-1.0711026628184735E-2</v>
      </c>
      <c r="P114" s="40">
        <f t="shared" ca="1" si="20"/>
        <v>-7.3156964422243162E-3</v>
      </c>
      <c r="Q114" s="41">
        <f t="shared" si="21"/>
        <v>35669.903400000003</v>
      </c>
      <c r="R114" s="40">
        <f>G114</f>
        <v>-8.1215999962296337E-3</v>
      </c>
    </row>
    <row r="115" spans="1:19" s="40" customFormat="1" ht="12.75" customHeight="1">
      <c r="A115" s="38" t="s">
        <v>64</v>
      </c>
      <c r="B115" s="16" t="s">
        <v>72</v>
      </c>
      <c r="C115" s="25">
        <v>50945.468999999997</v>
      </c>
      <c r="D115" s="25">
        <v>2E-3</v>
      </c>
      <c r="E115" s="40">
        <f t="shared" si="16"/>
        <v>3532.9879840660437</v>
      </c>
      <c r="F115" s="40">
        <f t="shared" si="17"/>
        <v>3533</v>
      </c>
      <c r="G115" s="40">
        <f t="shared" si="18"/>
        <v>-1.9675300005474128E-2</v>
      </c>
      <c r="K115" s="40">
        <f t="shared" si="24"/>
        <v>-1.9675300005474128E-2</v>
      </c>
      <c r="O115" s="40">
        <f t="shared" ca="1" si="19"/>
        <v>-1.0909315621085561E-2</v>
      </c>
      <c r="P115" s="40">
        <f t="shared" ca="1" si="20"/>
        <v>-6.8851549734159495E-3</v>
      </c>
      <c r="Q115" s="41">
        <f t="shared" si="21"/>
        <v>35926.968999999997</v>
      </c>
      <c r="R115" s="40">
        <f>G115</f>
        <v>-1.9675300005474128E-2</v>
      </c>
    </row>
    <row r="116" spans="1:19" s="47" customFormat="1" ht="12.75" customHeight="1">
      <c r="A116" s="79" t="s">
        <v>429</v>
      </c>
      <c r="B116" s="80" t="s">
        <v>72</v>
      </c>
      <c r="C116" s="81">
        <v>50945.474900000001</v>
      </c>
      <c r="D116" s="81" t="s">
        <v>115</v>
      </c>
      <c r="E116" s="40">
        <f t="shared" si="16"/>
        <v>3532.9915872644892</v>
      </c>
      <c r="F116" s="40">
        <f t="shared" si="17"/>
        <v>3533</v>
      </c>
      <c r="G116" s="40">
        <f t="shared" si="18"/>
        <v>-1.3775300001725554E-2</v>
      </c>
      <c r="H116" s="40"/>
      <c r="I116" s="40">
        <f>+G116</f>
        <v>-1.3775300001725554E-2</v>
      </c>
      <c r="J116" s="40"/>
      <c r="K116" s="40"/>
      <c r="L116" s="40"/>
      <c r="M116" s="40"/>
      <c r="N116" s="40"/>
      <c r="O116" s="40">
        <f t="shared" ca="1" si="19"/>
        <v>-1.0909315621085561E-2</v>
      </c>
      <c r="P116" s="40">
        <f t="shared" ca="1" si="20"/>
        <v>-6.8851549734159495E-3</v>
      </c>
      <c r="Q116" s="41">
        <f t="shared" si="21"/>
        <v>35926.974900000001</v>
      </c>
      <c r="R116" s="40">
        <f>G116</f>
        <v>-1.3775300001725554E-2</v>
      </c>
    </row>
    <row r="117" spans="1:19" s="40" customFormat="1" ht="12.75" customHeight="1">
      <c r="A117" s="38" t="s">
        <v>64</v>
      </c>
      <c r="B117" s="16" t="s">
        <v>65</v>
      </c>
      <c r="C117" s="25">
        <v>50972.489800000003</v>
      </c>
      <c r="D117" s="25">
        <v>2.9999999999999997E-4</v>
      </c>
      <c r="E117" s="40">
        <f t="shared" ref="E117:E148" si="25">+(C117-C$7)/C$8</f>
        <v>3549.4899000820869</v>
      </c>
      <c r="F117" s="40">
        <f t="shared" ref="F117:F148" si="26">ROUND(2*E117,0)/2</f>
        <v>3549.5</v>
      </c>
      <c r="G117" s="40">
        <f t="shared" ref="G117:G148" si="27">+C117-(C$7+F117*C$8)</f>
        <v>-1.6537949995836243E-2</v>
      </c>
      <c r="K117" s="40">
        <f>+G117</f>
        <v>-1.6537949995836243E-2</v>
      </c>
      <c r="O117" s="40">
        <f t="shared" ref="O117:O148" ca="1" si="28">+C$11+C$12*F117</f>
        <v>-1.0930154910148386E-2</v>
      </c>
      <c r="P117" s="40">
        <f t="shared" ref="P117:P148" ca="1" si="29">+D$11+D$12*$F117</f>
        <v>-6.8399069846558341E-3</v>
      </c>
      <c r="Q117" s="41">
        <f t="shared" ref="Q117:Q148" si="30">+C117-15018.5</f>
        <v>35953.989800000003</v>
      </c>
      <c r="S117" s="40">
        <f>G117</f>
        <v>-1.6537949995836243E-2</v>
      </c>
    </row>
    <row r="118" spans="1:19" s="47" customFormat="1" ht="12.75" customHeight="1">
      <c r="A118" s="79" t="s">
        <v>429</v>
      </c>
      <c r="B118" s="80" t="s">
        <v>65</v>
      </c>
      <c r="C118" s="81">
        <v>50972.494599999998</v>
      </c>
      <c r="D118" s="81" t="s">
        <v>115</v>
      </c>
      <c r="E118" s="40">
        <f t="shared" si="25"/>
        <v>3549.4928314977669</v>
      </c>
      <c r="F118" s="40">
        <f t="shared" si="26"/>
        <v>3549.5</v>
      </c>
      <c r="G118" s="40">
        <f t="shared" si="27"/>
        <v>-1.173795000067912E-2</v>
      </c>
      <c r="H118" s="40"/>
      <c r="I118" s="40">
        <f>+G118</f>
        <v>-1.173795000067912E-2</v>
      </c>
      <c r="J118" s="40"/>
      <c r="K118" s="40"/>
      <c r="L118" s="40"/>
      <c r="M118" s="40"/>
      <c r="N118" s="40"/>
      <c r="O118" s="40">
        <f t="shared" ca="1" si="28"/>
        <v>-1.0930154910148386E-2</v>
      </c>
      <c r="P118" s="40">
        <f t="shared" ca="1" si="29"/>
        <v>-6.8399069846558341E-3</v>
      </c>
      <c r="Q118" s="41">
        <f t="shared" si="30"/>
        <v>35953.994599999998</v>
      </c>
      <c r="S118" s="40">
        <f>G118</f>
        <v>-1.173795000067912E-2</v>
      </c>
    </row>
    <row r="119" spans="1:19" s="40" customFormat="1" ht="12.75" customHeight="1">
      <c r="A119" s="38" t="s">
        <v>64</v>
      </c>
      <c r="B119" s="16" t="s">
        <v>72</v>
      </c>
      <c r="C119" s="25">
        <v>50981.496899999998</v>
      </c>
      <c r="D119" s="25">
        <v>2.9999999999999997E-4</v>
      </c>
      <c r="E119" s="40">
        <f t="shared" si="25"/>
        <v>3554.9906405393644</v>
      </c>
      <c r="F119" s="40">
        <f t="shared" si="26"/>
        <v>3555</v>
      </c>
      <c r="G119" s="40">
        <f t="shared" si="27"/>
        <v>-1.5325500004109927E-2</v>
      </c>
      <c r="K119" s="40">
        <f>+G119</f>
        <v>-1.5325500004109927E-2</v>
      </c>
      <c r="O119" s="40">
        <f t="shared" ca="1" si="28"/>
        <v>-1.0937101339835994E-2</v>
      </c>
      <c r="P119" s="40">
        <f t="shared" ca="1" si="29"/>
        <v>-6.8248243217357962E-3</v>
      </c>
      <c r="Q119" s="41">
        <f t="shared" si="30"/>
        <v>35962.996899999998</v>
      </c>
      <c r="R119" s="40">
        <f>G119</f>
        <v>-1.5325500004109927E-2</v>
      </c>
    </row>
    <row r="120" spans="1:19" s="47" customFormat="1" ht="12.75" customHeight="1">
      <c r="A120" s="79" t="s">
        <v>429</v>
      </c>
      <c r="B120" s="80" t="s">
        <v>72</v>
      </c>
      <c r="C120" s="81">
        <v>50981.501100000001</v>
      </c>
      <c r="D120" s="81" t="s">
        <v>115</v>
      </c>
      <c r="E120" s="40">
        <f t="shared" si="25"/>
        <v>3554.9932055280883</v>
      </c>
      <c r="F120" s="40">
        <f t="shared" si="26"/>
        <v>3555</v>
      </c>
      <c r="G120" s="40">
        <f t="shared" si="27"/>
        <v>-1.1125500001071487E-2</v>
      </c>
      <c r="H120" s="40"/>
      <c r="I120" s="40">
        <f>+G120</f>
        <v>-1.1125500001071487E-2</v>
      </c>
      <c r="J120" s="40"/>
      <c r="K120" s="40"/>
      <c r="L120" s="40"/>
      <c r="M120" s="40"/>
      <c r="N120" s="40"/>
      <c r="O120" s="40">
        <f t="shared" ca="1" si="28"/>
        <v>-1.0937101339835994E-2</v>
      </c>
      <c r="P120" s="40">
        <f t="shared" ca="1" si="29"/>
        <v>-6.8248243217357962E-3</v>
      </c>
      <c r="Q120" s="41">
        <f t="shared" si="30"/>
        <v>35963.001100000001</v>
      </c>
      <c r="R120" s="40">
        <f>G120</f>
        <v>-1.1125500001071487E-2</v>
      </c>
    </row>
    <row r="121" spans="1:19" s="40" customFormat="1" ht="12.75" customHeight="1">
      <c r="A121" s="39" t="s">
        <v>71</v>
      </c>
      <c r="B121" s="16" t="s">
        <v>72</v>
      </c>
      <c r="C121" s="25">
        <v>51302.433199999999</v>
      </c>
      <c r="D121" s="25">
        <v>2.0000000000000001E-4</v>
      </c>
      <c r="E121" s="40">
        <f t="shared" si="25"/>
        <v>3750.9901619857551</v>
      </c>
      <c r="F121" s="40">
        <f t="shared" si="26"/>
        <v>3751</v>
      </c>
      <c r="G121" s="40">
        <f t="shared" si="27"/>
        <v>-1.6109100004541688E-2</v>
      </c>
      <c r="K121" s="40">
        <f>+G121</f>
        <v>-1.6109100004541688E-2</v>
      </c>
      <c r="O121" s="40">
        <f t="shared" ca="1" si="28"/>
        <v>-1.1184646834158044E-2</v>
      </c>
      <c r="P121" s="40">
        <f t="shared" ca="1" si="29"/>
        <v>-6.2873330613126121E-3</v>
      </c>
      <c r="Q121" s="41">
        <f t="shared" si="30"/>
        <v>36283.933199999999</v>
      </c>
      <c r="R121" s="40">
        <f>G121</f>
        <v>-1.6109100004541688E-2</v>
      </c>
    </row>
    <row r="122" spans="1:19" s="40" customFormat="1" ht="12.75" customHeight="1">
      <c r="A122" s="56" t="s">
        <v>103</v>
      </c>
      <c r="B122" s="57" t="s">
        <v>72</v>
      </c>
      <c r="C122" s="58">
        <v>51364.669000000002</v>
      </c>
      <c r="D122" s="58"/>
      <c r="E122" s="40">
        <f t="shared" si="25"/>
        <v>3788.998287015032</v>
      </c>
      <c r="F122" s="40">
        <f t="shared" si="26"/>
        <v>3789</v>
      </c>
      <c r="G122" s="40">
        <f t="shared" si="27"/>
        <v>-2.804900002956856E-3</v>
      </c>
      <c r="I122" s="40">
        <f>+G122</f>
        <v>-2.804900002956856E-3</v>
      </c>
      <c r="O122" s="40">
        <f t="shared" ca="1" si="28"/>
        <v>-1.123264034836334E-2</v>
      </c>
      <c r="P122" s="40">
        <f t="shared" ca="1" si="29"/>
        <v>-6.1831255720468936E-3</v>
      </c>
      <c r="Q122" s="41">
        <f t="shared" si="30"/>
        <v>36346.169000000002</v>
      </c>
      <c r="S122" s="40">
        <f>G122</f>
        <v>-2.804900002956856E-3</v>
      </c>
    </row>
    <row r="123" spans="1:19" s="47" customFormat="1" ht="12.75" customHeight="1">
      <c r="A123" s="79" t="s">
        <v>446</v>
      </c>
      <c r="B123" s="80" t="s">
        <v>72</v>
      </c>
      <c r="C123" s="81">
        <v>51397.406799999997</v>
      </c>
      <c r="D123" s="81" t="s">
        <v>115</v>
      </c>
      <c r="E123" s="40">
        <f t="shared" si="25"/>
        <v>3808.9916412513921</v>
      </c>
      <c r="F123" s="40">
        <f t="shared" si="26"/>
        <v>3809</v>
      </c>
      <c r="G123" s="40">
        <f t="shared" si="27"/>
        <v>-1.3686900005268399E-2</v>
      </c>
      <c r="H123" s="40"/>
      <c r="I123" s="40">
        <f>+G123</f>
        <v>-1.3686900005268399E-2</v>
      </c>
      <c r="J123" s="40"/>
      <c r="K123" s="40"/>
      <c r="L123" s="40"/>
      <c r="M123" s="40"/>
      <c r="N123" s="40"/>
      <c r="O123" s="40">
        <f t="shared" ca="1" si="28"/>
        <v>-1.1257900092681915E-2</v>
      </c>
      <c r="P123" s="40">
        <f t="shared" ca="1" si="29"/>
        <v>-6.1282795250649363E-3</v>
      </c>
      <c r="Q123" s="41">
        <f t="shared" si="30"/>
        <v>36378.906799999997</v>
      </c>
      <c r="R123" s="40">
        <f>G123</f>
        <v>-1.3686900005268399E-2</v>
      </c>
    </row>
    <row r="124" spans="1:19" s="40" customFormat="1" ht="12.75" customHeight="1">
      <c r="A124" s="39" t="s">
        <v>70</v>
      </c>
      <c r="B124" s="16"/>
      <c r="C124" s="25">
        <v>51397.407399999996</v>
      </c>
      <c r="D124" s="25">
        <v>5.0000000000000001E-4</v>
      </c>
      <c r="E124" s="40">
        <f t="shared" si="25"/>
        <v>3808.9920076783524</v>
      </c>
      <c r="F124" s="40">
        <f t="shared" si="26"/>
        <v>3809</v>
      </c>
      <c r="G124" s="40">
        <f t="shared" si="27"/>
        <v>-1.3086900005873758E-2</v>
      </c>
      <c r="K124" s="40">
        <f>+G124</f>
        <v>-1.3086900005873758E-2</v>
      </c>
      <c r="O124" s="40">
        <f t="shared" ca="1" si="28"/>
        <v>-1.1257900092681915E-2</v>
      </c>
      <c r="P124" s="40">
        <f t="shared" ca="1" si="29"/>
        <v>-6.1282795250649363E-3</v>
      </c>
      <c r="Q124" s="41">
        <f t="shared" si="30"/>
        <v>36378.907399999996</v>
      </c>
      <c r="R124" s="40">
        <f>G124</f>
        <v>-1.3086900005873758E-2</v>
      </c>
    </row>
    <row r="125" spans="1:19" s="47" customFormat="1" ht="12.75" customHeight="1">
      <c r="A125" s="79" t="s">
        <v>446</v>
      </c>
      <c r="B125" s="80" t="s">
        <v>72</v>
      </c>
      <c r="C125" s="81">
        <v>51397.408000000003</v>
      </c>
      <c r="D125" s="81" t="s">
        <v>115</v>
      </c>
      <c r="E125" s="40">
        <f t="shared" si="25"/>
        <v>3808.9923741053167</v>
      </c>
      <c r="F125" s="40">
        <f t="shared" si="26"/>
        <v>3809</v>
      </c>
      <c r="G125" s="40">
        <f t="shared" si="27"/>
        <v>-1.248689999920316E-2</v>
      </c>
      <c r="H125" s="40"/>
      <c r="I125" s="40">
        <f>+G125</f>
        <v>-1.248689999920316E-2</v>
      </c>
      <c r="J125" s="40"/>
      <c r="K125" s="40"/>
      <c r="L125" s="40"/>
      <c r="M125" s="40"/>
      <c r="N125" s="40"/>
      <c r="O125" s="40">
        <f t="shared" ca="1" si="28"/>
        <v>-1.1257900092681915E-2</v>
      </c>
      <c r="P125" s="40">
        <f t="shared" ca="1" si="29"/>
        <v>-6.1282795250649363E-3</v>
      </c>
      <c r="Q125" s="41">
        <f t="shared" si="30"/>
        <v>36378.908000000003</v>
      </c>
      <c r="R125" s="40">
        <f>G125</f>
        <v>-1.248689999920316E-2</v>
      </c>
    </row>
    <row r="126" spans="1:19" s="40" customFormat="1" ht="12.75" customHeight="1">
      <c r="A126" s="39" t="s">
        <v>71</v>
      </c>
      <c r="B126" s="16" t="s">
        <v>65</v>
      </c>
      <c r="C126" s="25">
        <v>51681.508999999998</v>
      </c>
      <c r="D126" s="25">
        <v>0.01</v>
      </c>
      <c r="E126" s="40">
        <f t="shared" si="25"/>
        <v>3982.4961505321025</v>
      </c>
      <c r="F126" s="40">
        <f t="shared" si="26"/>
        <v>3982.5</v>
      </c>
      <c r="G126" s="40">
        <f t="shared" si="27"/>
        <v>-6.3032500038389117E-3</v>
      </c>
      <c r="K126" s="40">
        <f>+G126</f>
        <v>-6.3032500038389117E-3</v>
      </c>
      <c r="O126" s="40">
        <f t="shared" ca="1" si="28"/>
        <v>-1.1477028374645568E-2</v>
      </c>
      <c r="P126" s="40">
        <f t="shared" ca="1" si="29"/>
        <v>-5.6524900674964542E-3</v>
      </c>
      <c r="Q126" s="41">
        <f t="shared" si="30"/>
        <v>36663.008999999998</v>
      </c>
      <c r="S126" s="40">
        <f>G126</f>
        <v>-6.3032500038389117E-3</v>
      </c>
    </row>
    <row r="127" spans="1:19" s="40" customFormat="1" ht="12.75" customHeight="1">
      <c r="A127" s="38" t="s">
        <v>79</v>
      </c>
      <c r="B127" s="16" t="s">
        <v>65</v>
      </c>
      <c r="C127" s="26">
        <v>51758.467100000002</v>
      </c>
      <c r="D127" s="26">
        <v>1.8E-3</v>
      </c>
      <c r="E127" s="40">
        <f t="shared" si="25"/>
        <v>4029.4953549581023</v>
      </c>
      <c r="F127" s="40">
        <f t="shared" si="26"/>
        <v>4029.5</v>
      </c>
      <c r="G127" s="40">
        <f t="shared" si="27"/>
        <v>-7.6059499988332391E-3</v>
      </c>
      <c r="K127" s="40">
        <f>+G127</f>
        <v>-7.6059499988332391E-3</v>
      </c>
      <c r="O127" s="40">
        <f t="shared" ca="1" si="28"/>
        <v>-1.1536388773794223E-2</v>
      </c>
      <c r="P127" s="40">
        <f t="shared" ca="1" si="29"/>
        <v>-5.5236018570888543E-3</v>
      </c>
      <c r="Q127" s="41">
        <f t="shared" si="30"/>
        <v>36739.967100000002</v>
      </c>
      <c r="S127" s="40">
        <f>G127</f>
        <v>-7.6059499988332391E-3</v>
      </c>
    </row>
    <row r="128" spans="1:19" s="40" customFormat="1" ht="12.75" customHeight="1">
      <c r="A128" s="38" t="s">
        <v>79</v>
      </c>
      <c r="B128" s="17"/>
      <c r="C128" s="26">
        <v>51767.466500000002</v>
      </c>
      <c r="D128" s="26">
        <v>5.9999999999999995E-4</v>
      </c>
      <c r="E128" s="40">
        <f t="shared" si="25"/>
        <v>4034.9913929360587</v>
      </c>
      <c r="F128" s="40">
        <f t="shared" si="26"/>
        <v>4035</v>
      </c>
      <c r="G128" s="40">
        <f t="shared" si="27"/>
        <v>-1.4093500001763459E-2</v>
      </c>
      <c r="K128" s="40">
        <f>+G128</f>
        <v>-1.4093500001763459E-2</v>
      </c>
      <c r="O128" s="40">
        <f t="shared" ca="1" si="28"/>
        <v>-1.1543335203481832E-2</v>
      </c>
      <c r="P128" s="40">
        <f t="shared" ca="1" si="29"/>
        <v>-5.5085191941688164E-3</v>
      </c>
      <c r="Q128" s="41">
        <f t="shared" si="30"/>
        <v>36748.966500000002</v>
      </c>
      <c r="R128" s="40">
        <f>G128</f>
        <v>-1.4093500001763459E-2</v>
      </c>
    </row>
    <row r="129" spans="1:19" s="40" customFormat="1" ht="12.75" customHeight="1">
      <c r="A129" s="38" t="s">
        <v>113</v>
      </c>
      <c r="B129" s="17" t="s">
        <v>72</v>
      </c>
      <c r="C129" s="26">
        <v>52063.842100000002</v>
      </c>
      <c r="D129" s="26">
        <v>1E-4</v>
      </c>
      <c r="E129" s="40">
        <f t="shared" si="25"/>
        <v>4215.9914099749121</v>
      </c>
      <c r="F129" s="40">
        <f t="shared" si="26"/>
        <v>4216</v>
      </c>
      <c r="G129" s="40">
        <f t="shared" si="27"/>
        <v>-1.4065600000321865E-2</v>
      </c>
      <c r="K129" s="40">
        <f>+G129</f>
        <v>-1.4065600000321865E-2</v>
      </c>
      <c r="O129" s="40">
        <f t="shared" ca="1" si="28"/>
        <v>-1.177193588956495E-2</v>
      </c>
      <c r="P129" s="40">
        <f t="shared" ca="1" si="29"/>
        <v>-5.0121624689821002E-3</v>
      </c>
      <c r="Q129" s="41">
        <f t="shared" si="30"/>
        <v>37045.342100000002</v>
      </c>
    </row>
    <row r="130" spans="1:19" s="40" customFormat="1" ht="12.75" customHeight="1">
      <c r="A130" s="38" t="s">
        <v>113</v>
      </c>
      <c r="B130" s="17" t="s">
        <v>72</v>
      </c>
      <c r="C130" s="26">
        <v>52068.753799999999</v>
      </c>
      <c r="D130" s="26">
        <v>1E-4</v>
      </c>
      <c r="E130" s="40">
        <f t="shared" si="25"/>
        <v>4218.9910421433133</v>
      </c>
      <c r="F130" s="40">
        <f t="shared" si="26"/>
        <v>4219</v>
      </c>
      <c r="G130" s="40">
        <f t="shared" si="27"/>
        <v>-1.4667900002677925E-2</v>
      </c>
      <c r="K130" s="40">
        <f>+G130</f>
        <v>-1.4667900002677925E-2</v>
      </c>
      <c r="O130" s="40">
        <f t="shared" ca="1" si="28"/>
        <v>-1.1775724851212737E-2</v>
      </c>
      <c r="P130" s="40">
        <f t="shared" ca="1" si="29"/>
        <v>-5.003935561934807E-3</v>
      </c>
      <c r="Q130" s="41">
        <f t="shared" si="30"/>
        <v>37050.253799999999</v>
      </c>
    </row>
    <row r="131" spans="1:19" s="47" customFormat="1" ht="12.75" customHeight="1">
      <c r="A131" s="79" t="s">
        <v>464</v>
      </c>
      <c r="B131" s="80" t="s">
        <v>65</v>
      </c>
      <c r="C131" s="81">
        <v>52097.414799999999</v>
      </c>
      <c r="D131" s="81" t="s">
        <v>115</v>
      </c>
      <c r="E131" s="40">
        <f t="shared" si="25"/>
        <v>4236.4946473265691</v>
      </c>
      <c r="F131" s="40">
        <f t="shared" si="26"/>
        <v>4236.5</v>
      </c>
      <c r="G131" s="40">
        <f t="shared" si="27"/>
        <v>-8.7646500032860786E-3</v>
      </c>
      <c r="H131" s="40"/>
      <c r="I131" s="40">
        <f>+G131</f>
        <v>-8.7646500032860786E-3</v>
      </c>
      <c r="J131" s="40"/>
      <c r="K131" s="40"/>
      <c r="L131" s="40"/>
      <c r="M131" s="40"/>
      <c r="N131" s="40"/>
      <c r="O131" s="40">
        <f t="shared" ca="1" si="28"/>
        <v>-1.179782712749149E-2</v>
      </c>
      <c r="P131" s="40">
        <f t="shared" ca="1" si="29"/>
        <v>-4.9559452708255944E-3</v>
      </c>
      <c r="Q131" s="41">
        <f t="shared" si="30"/>
        <v>37078.914799999999</v>
      </c>
      <c r="S131" s="40">
        <f>G131</f>
        <v>-8.7646500032860786E-3</v>
      </c>
    </row>
    <row r="132" spans="1:19" s="40" customFormat="1" ht="12.75" customHeight="1">
      <c r="A132" s="38" t="s">
        <v>113</v>
      </c>
      <c r="B132" s="17" t="s">
        <v>65</v>
      </c>
      <c r="C132" s="26">
        <v>52097.415800000002</v>
      </c>
      <c r="D132" s="26"/>
      <c r="E132" s="40">
        <f t="shared" si="25"/>
        <v>4236.4952580381723</v>
      </c>
      <c r="F132" s="40">
        <f t="shared" si="26"/>
        <v>4236.5</v>
      </c>
      <c r="G132" s="40">
        <f t="shared" si="27"/>
        <v>-7.764649999444373E-3</v>
      </c>
      <c r="K132" s="40">
        <f>+G132</f>
        <v>-7.764649999444373E-3</v>
      </c>
      <c r="O132" s="40">
        <f t="shared" ca="1" si="28"/>
        <v>-1.179782712749149E-2</v>
      </c>
      <c r="P132" s="40">
        <f t="shared" ca="1" si="29"/>
        <v>-4.9559452708255944E-3</v>
      </c>
      <c r="Q132" s="41">
        <f t="shared" si="30"/>
        <v>37078.915800000002</v>
      </c>
    </row>
    <row r="133" spans="1:19" s="40" customFormat="1" ht="12.75" customHeight="1">
      <c r="A133" s="38" t="s">
        <v>113</v>
      </c>
      <c r="B133" s="17" t="s">
        <v>65</v>
      </c>
      <c r="C133" s="26">
        <v>52151.453699999998</v>
      </c>
      <c r="D133" s="26"/>
      <c r="E133" s="40">
        <f t="shared" si="25"/>
        <v>4269.4968304373269</v>
      </c>
      <c r="F133" s="40">
        <f t="shared" si="26"/>
        <v>4269.5</v>
      </c>
      <c r="G133" s="40">
        <f t="shared" si="27"/>
        <v>-5.1899500031140633E-3</v>
      </c>
      <c r="K133" s="40">
        <f>+G133</f>
        <v>-5.1899500031140633E-3</v>
      </c>
      <c r="O133" s="40">
        <f t="shared" ca="1" si="28"/>
        <v>-1.1839505705617141E-2</v>
      </c>
      <c r="P133" s="40">
        <f t="shared" ca="1" si="29"/>
        <v>-4.8654492933053635E-3</v>
      </c>
      <c r="Q133" s="41">
        <f t="shared" si="30"/>
        <v>37132.953699999998</v>
      </c>
    </row>
    <row r="134" spans="1:19" s="40" customFormat="1" ht="12.75" customHeight="1">
      <c r="A134" s="39" t="s">
        <v>69</v>
      </c>
      <c r="B134" s="16"/>
      <c r="C134" s="25">
        <v>52417.527499999997</v>
      </c>
      <c r="D134" s="25">
        <v>2.0000000000000001E-4</v>
      </c>
      <c r="E134" s="40">
        <f t="shared" si="25"/>
        <v>4431.9911866987477</v>
      </c>
      <c r="F134" s="40">
        <f t="shared" si="26"/>
        <v>4432</v>
      </c>
      <c r="G134" s="40">
        <f t="shared" si="27"/>
        <v>-1.4431200004764833E-2</v>
      </c>
      <c r="K134" s="40">
        <f>+G134</f>
        <v>-1.4431200004764833E-2</v>
      </c>
      <c r="O134" s="40">
        <f t="shared" ca="1" si="28"/>
        <v>-1.2044741128205576E-2</v>
      </c>
      <c r="P134" s="40">
        <f t="shared" ca="1" si="29"/>
        <v>-4.4198251615769589E-3</v>
      </c>
      <c r="Q134" s="41">
        <f t="shared" si="30"/>
        <v>37399.027499999997</v>
      </c>
      <c r="R134" s="40">
        <f>G134</f>
        <v>-1.4431200004764833E-2</v>
      </c>
    </row>
    <row r="135" spans="1:19" s="40" customFormat="1" ht="12.75" customHeight="1">
      <c r="A135" s="37" t="s">
        <v>69</v>
      </c>
      <c r="B135" s="36" t="s">
        <v>72</v>
      </c>
      <c r="C135" s="37">
        <v>52417.527499999997</v>
      </c>
      <c r="D135" s="38">
        <v>2.0000000000000001E-4</v>
      </c>
      <c r="E135" s="40">
        <f t="shared" si="25"/>
        <v>4431.9911866987477</v>
      </c>
      <c r="F135" s="40">
        <f t="shared" si="26"/>
        <v>4432</v>
      </c>
      <c r="G135" s="40">
        <f t="shared" si="27"/>
        <v>-1.4431200004764833E-2</v>
      </c>
      <c r="K135" s="40">
        <f>+G135</f>
        <v>-1.4431200004764833E-2</v>
      </c>
      <c r="O135" s="40">
        <f t="shared" ca="1" si="28"/>
        <v>-1.2044741128205576E-2</v>
      </c>
      <c r="P135" s="40">
        <f t="shared" ca="1" si="29"/>
        <v>-4.4198251615769589E-3</v>
      </c>
      <c r="Q135" s="41">
        <f t="shared" si="30"/>
        <v>37399.027499999997</v>
      </c>
      <c r="R135" s="40">
        <f>G135</f>
        <v>-1.4431200004764833E-2</v>
      </c>
    </row>
    <row r="136" spans="1:19" s="47" customFormat="1" ht="12.75" customHeight="1">
      <c r="A136" s="79" t="s">
        <v>482</v>
      </c>
      <c r="B136" s="80" t="s">
        <v>65</v>
      </c>
      <c r="C136" s="81">
        <v>52472.3943</v>
      </c>
      <c r="D136" s="81" t="s">
        <v>115</v>
      </c>
      <c r="E136" s="40">
        <f t="shared" si="25"/>
        <v>4465.4989779436</v>
      </c>
      <c r="F136" s="40">
        <f t="shared" si="26"/>
        <v>4465.5</v>
      </c>
      <c r="G136" s="40">
        <f t="shared" si="27"/>
        <v>-1.673550003033597E-3</v>
      </c>
      <c r="H136" s="40"/>
      <c r="I136" s="40">
        <f>+G136</f>
        <v>-1.673550003033597E-3</v>
      </c>
      <c r="J136" s="40"/>
      <c r="K136" s="40"/>
      <c r="L136" s="40"/>
      <c r="M136" s="40"/>
      <c r="N136" s="40"/>
      <c r="O136" s="40">
        <f t="shared" ca="1" si="28"/>
        <v>-1.2087051199939192E-2</v>
      </c>
      <c r="P136" s="40">
        <f t="shared" ca="1" si="29"/>
        <v>-4.3279580328821812E-3</v>
      </c>
      <c r="Q136" s="41">
        <f t="shared" si="30"/>
        <v>37453.8943</v>
      </c>
      <c r="S136" s="40">
        <f>G136</f>
        <v>-1.673550003033597E-3</v>
      </c>
    </row>
    <row r="137" spans="1:19" s="47" customFormat="1" ht="12.75" customHeight="1">
      <c r="A137" s="79" t="s">
        <v>482</v>
      </c>
      <c r="B137" s="80" t="s">
        <v>65</v>
      </c>
      <c r="C137" s="81">
        <v>52513.3223</v>
      </c>
      <c r="D137" s="81" t="s">
        <v>115</v>
      </c>
      <c r="E137" s="40">
        <f t="shared" si="25"/>
        <v>4490.4941823307572</v>
      </c>
      <c r="F137" s="40">
        <f t="shared" si="26"/>
        <v>4490.5</v>
      </c>
      <c r="G137" s="40">
        <f t="shared" si="27"/>
        <v>-9.526050002023112E-3</v>
      </c>
      <c r="H137" s="40"/>
      <c r="I137" s="40">
        <f>+G137</f>
        <v>-9.526050002023112E-3</v>
      </c>
      <c r="J137" s="40"/>
      <c r="K137" s="40"/>
      <c r="L137" s="40"/>
      <c r="M137" s="40"/>
      <c r="N137" s="40"/>
      <c r="O137" s="40">
        <f t="shared" ca="1" si="28"/>
        <v>-1.2118625880337412E-2</v>
      </c>
      <c r="P137" s="40">
        <f t="shared" ca="1" si="29"/>
        <v>-4.2594004741547328E-3</v>
      </c>
      <c r="Q137" s="41">
        <f t="shared" si="30"/>
        <v>37494.8223</v>
      </c>
      <c r="S137" s="40">
        <f>G137</f>
        <v>-9.526050002023112E-3</v>
      </c>
    </row>
    <row r="138" spans="1:19" s="47" customFormat="1" ht="12.75" customHeight="1">
      <c r="A138" s="79" t="s">
        <v>482</v>
      </c>
      <c r="B138" s="80" t="s">
        <v>72</v>
      </c>
      <c r="C138" s="81">
        <v>52833.434300000001</v>
      </c>
      <c r="D138" s="81" t="s">
        <v>115</v>
      </c>
      <c r="E138" s="40">
        <f t="shared" si="25"/>
        <v>4685.9902942048175</v>
      </c>
      <c r="F138" s="40">
        <f t="shared" si="26"/>
        <v>4686</v>
      </c>
      <c r="G138" s="40">
        <f t="shared" si="27"/>
        <v>-1.5892600000370294E-2</v>
      </c>
      <c r="H138" s="40"/>
      <c r="I138" s="40">
        <f>+G138</f>
        <v>-1.5892600000370294E-2</v>
      </c>
      <c r="J138" s="40"/>
      <c r="K138" s="40"/>
      <c r="L138" s="40"/>
      <c r="M138" s="40"/>
      <c r="N138" s="40"/>
      <c r="O138" s="40">
        <f t="shared" ca="1" si="28"/>
        <v>-1.2365539881051497E-2</v>
      </c>
      <c r="P138" s="40">
        <f t="shared" ca="1" si="29"/>
        <v>-3.7232803649060991E-3</v>
      </c>
      <c r="Q138" s="41">
        <f t="shared" si="30"/>
        <v>37814.934300000001</v>
      </c>
      <c r="R138" s="40">
        <f>G138</f>
        <v>-1.5892600000370294E-2</v>
      </c>
    </row>
    <row r="139" spans="1:19" s="47" customFormat="1" ht="12.75" customHeight="1">
      <c r="A139" s="79" t="s">
        <v>482</v>
      </c>
      <c r="B139" s="80" t="s">
        <v>65</v>
      </c>
      <c r="C139" s="81">
        <v>52842.453099999999</v>
      </c>
      <c r="D139" s="81" t="s">
        <v>115</v>
      </c>
      <c r="E139" s="40">
        <f t="shared" si="25"/>
        <v>4691.4981799878224</v>
      </c>
      <c r="F139" s="40">
        <f t="shared" si="26"/>
        <v>4691.5</v>
      </c>
      <c r="G139" s="40">
        <f t="shared" si="27"/>
        <v>-2.9801499986206181E-3</v>
      </c>
      <c r="H139" s="40"/>
      <c r="I139" s="40">
        <f>+G139</f>
        <v>-2.9801499986206181E-3</v>
      </c>
      <c r="J139" s="40"/>
      <c r="K139" s="40"/>
      <c r="L139" s="40"/>
      <c r="M139" s="40"/>
      <c r="N139" s="40"/>
      <c r="O139" s="40">
        <f t="shared" ca="1" si="28"/>
        <v>-1.2372486310739107E-2</v>
      </c>
      <c r="P139" s="40">
        <f t="shared" ca="1" si="29"/>
        <v>-3.7081977019860612E-3</v>
      </c>
      <c r="Q139" s="41">
        <f t="shared" si="30"/>
        <v>37823.953099999999</v>
      </c>
      <c r="S139" s="40">
        <f>G139</f>
        <v>-2.9801499986206181E-3</v>
      </c>
    </row>
    <row r="140" spans="1:19" s="47" customFormat="1" ht="12.75" customHeight="1">
      <c r="A140" s="79" t="s">
        <v>482</v>
      </c>
      <c r="B140" s="80" t="s">
        <v>72</v>
      </c>
      <c r="C140" s="81">
        <v>52856.359400000001</v>
      </c>
      <c r="D140" s="81" t="s">
        <v>115</v>
      </c>
      <c r="E140" s="40">
        <f t="shared" si="25"/>
        <v>4699.9909187185003</v>
      </c>
      <c r="F140" s="40">
        <f t="shared" si="26"/>
        <v>4700</v>
      </c>
      <c r="G140" s="40">
        <f t="shared" si="27"/>
        <v>-1.4869999999064021E-2</v>
      </c>
      <c r="H140" s="40"/>
      <c r="I140" s="40">
        <f>+G140</f>
        <v>-1.4869999999064021E-2</v>
      </c>
      <c r="J140" s="40"/>
      <c r="K140" s="40"/>
      <c r="L140" s="40"/>
      <c r="M140" s="40"/>
      <c r="N140" s="40"/>
      <c r="O140" s="40">
        <f t="shared" ca="1" si="28"/>
        <v>-1.2383221702074503E-2</v>
      </c>
      <c r="P140" s="40">
        <f t="shared" ca="1" si="29"/>
        <v>-3.6848881320187283E-3</v>
      </c>
      <c r="Q140" s="41">
        <f t="shared" si="30"/>
        <v>37837.859400000001</v>
      </c>
      <c r="R140" s="40">
        <f>G140</f>
        <v>-1.4869999999064021E-2</v>
      </c>
    </row>
    <row r="141" spans="1:19" s="40" customFormat="1" ht="12.75" customHeight="1">
      <c r="A141" s="40" t="s">
        <v>85</v>
      </c>
      <c r="B141" s="17" t="s">
        <v>72</v>
      </c>
      <c r="C141" s="27">
        <v>53208.405899999998</v>
      </c>
      <c r="D141" s="26">
        <v>2.9999999999999997E-4</v>
      </c>
      <c r="E141" s="40">
        <f t="shared" si="25"/>
        <v>4914.9898002002019</v>
      </c>
      <c r="F141" s="40">
        <f t="shared" si="26"/>
        <v>4915</v>
      </c>
      <c r="G141" s="40">
        <f t="shared" si="27"/>
        <v>-1.6701500004273839E-2</v>
      </c>
      <c r="K141" s="40">
        <f>+G141</f>
        <v>-1.6701500004273839E-2</v>
      </c>
      <c r="O141" s="40">
        <f t="shared" ca="1" si="28"/>
        <v>-1.2654763953499199E-2</v>
      </c>
      <c r="P141" s="40">
        <f t="shared" ca="1" si="29"/>
        <v>-3.0952931269626859E-3</v>
      </c>
      <c r="Q141" s="41">
        <f t="shared" si="30"/>
        <v>38189.905899999998</v>
      </c>
      <c r="R141" s="40">
        <f>G141</f>
        <v>-1.6701500004273839E-2</v>
      </c>
    </row>
    <row r="142" spans="1:19" s="47" customFormat="1" ht="12.75" customHeight="1">
      <c r="A142" s="79" t="s">
        <v>504</v>
      </c>
      <c r="B142" s="80" t="s">
        <v>72</v>
      </c>
      <c r="C142" s="81">
        <v>53228.056199999999</v>
      </c>
      <c r="D142" s="81" t="s">
        <v>115</v>
      </c>
      <c r="E142" s="40">
        <f t="shared" si="25"/>
        <v>4926.9904663644165</v>
      </c>
      <c r="F142" s="40">
        <f t="shared" si="26"/>
        <v>4927</v>
      </c>
      <c r="G142" s="40">
        <f t="shared" si="27"/>
        <v>-1.5610700000252109E-2</v>
      </c>
      <c r="H142" s="40"/>
      <c r="I142" s="40">
        <f>+G142</f>
        <v>-1.5610700000252109E-2</v>
      </c>
      <c r="J142" s="40"/>
      <c r="K142" s="40"/>
      <c r="L142" s="40"/>
      <c r="M142" s="40"/>
      <c r="N142" s="40"/>
      <c r="O142" s="40">
        <f t="shared" ca="1" si="28"/>
        <v>-1.2669919800090346E-2</v>
      </c>
      <c r="P142" s="40">
        <f t="shared" ca="1" si="29"/>
        <v>-3.0623854987735111E-3</v>
      </c>
      <c r="Q142" s="41">
        <f t="shared" si="30"/>
        <v>38209.556199999999</v>
      </c>
      <c r="R142" s="40">
        <f>G142</f>
        <v>-1.5610700000252109E-2</v>
      </c>
    </row>
    <row r="143" spans="1:19" s="40" customFormat="1" ht="12.75" customHeight="1">
      <c r="A143" s="38" t="s">
        <v>100</v>
      </c>
      <c r="B143" s="50" t="s">
        <v>65</v>
      </c>
      <c r="C143" s="38">
        <v>53451.587200000002</v>
      </c>
      <c r="D143" s="38">
        <v>6.9999999999999999E-4</v>
      </c>
      <c r="E143" s="40">
        <f t="shared" si="25"/>
        <v>5063.5034411461211</v>
      </c>
      <c r="F143" s="40">
        <f t="shared" si="26"/>
        <v>5063.5</v>
      </c>
      <c r="G143" s="40">
        <f t="shared" si="27"/>
        <v>5.6346499986830167E-3</v>
      </c>
      <c r="K143" s="40">
        <f t="shared" ref="K143:K152" si="31">+G143</f>
        <v>5.6346499986830167E-3</v>
      </c>
      <c r="O143" s="40">
        <f t="shared" ca="1" si="28"/>
        <v>-1.284231755506463E-2</v>
      </c>
      <c r="P143" s="40">
        <f t="shared" ca="1" si="29"/>
        <v>-2.6880612281216503E-3</v>
      </c>
      <c r="Q143" s="41">
        <f t="shared" si="30"/>
        <v>38433.087200000002</v>
      </c>
      <c r="S143" s="40">
        <f>G143</f>
        <v>5.6346499986830167E-3</v>
      </c>
    </row>
    <row r="144" spans="1:19" s="40" customFormat="1" ht="12.75" customHeight="1">
      <c r="A144" s="40" t="s">
        <v>89</v>
      </c>
      <c r="B144" s="43"/>
      <c r="C144" s="25">
        <v>53542.442000000003</v>
      </c>
      <c r="D144" s="25">
        <v>1E-3</v>
      </c>
      <c r="E144" s="40">
        <f t="shared" si="25"/>
        <v>5118.9895214714306</v>
      </c>
      <c r="F144" s="40">
        <f t="shared" si="26"/>
        <v>5119</v>
      </c>
      <c r="G144" s="40">
        <f t="shared" si="27"/>
        <v>-1.7157899994344916E-2</v>
      </c>
      <c r="K144" s="40">
        <f t="shared" si="31"/>
        <v>-1.7157899994344916E-2</v>
      </c>
      <c r="O144" s="40">
        <f t="shared" ca="1" si="28"/>
        <v>-1.2912413345548681E-2</v>
      </c>
      <c r="P144" s="40">
        <f t="shared" ca="1" si="29"/>
        <v>-2.5358634477467192E-3</v>
      </c>
      <c r="Q144" s="41">
        <f t="shared" si="30"/>
        <v>38523.942000000003</v>
      </c>
      <c r="R144" s="40">
        <f t="shared" ref="R144:R149" si="32">G144</f>
        <v>-1.7157899994344916E-2</v>
      </c>
    </row>
    <row r="145" spans="1:19" s="40" customFormat="1" ht="12.75" customHeight="1">
      <c r="A145" s="39" t="s">
        <v>89</v>
      </c>
      <c r="B145" s="51"/>
      <c r="C145" s="38">
        <v>53555.542000000001</v>
      </c>
      <c r="D145" s="38">
        <v>1E-3</v>
      </c>
      <c r="E145" s="40">
        <f t="shared" si="25"/>
        <v>5126.989843438585</v>
      </c>
      <c r="F145" s="40">
        <f t="shared" si="26"/>
        <v>5127</v>
      </c>
      <c r="G145" s="40">
        <f t="shared" si="27"/>
        <v>-1.6630700003588572E-2</v>
      </c>
      <c r="K145" s="40">
        <f t="shared" si="31"/>
        <v>-1.6630700003588572E-2</v>
      </c>
      <c r="O145" s="40">
        <f t="shared" ca="1" si="28"/>
        <v>-1.2922517243276112E-2</v>
      </c>
      <c r="P145" s="40">
        <f t="shared" ca="1" si="29"/>
        <v>-2.5139250289539349E-3</v>
      </c>
      <c r="Q145" s="41">
        <f t="shared" si="30"/>
        <v>38537.042000000001</v>
      </c>
      <c r="R145" s="40">
        <f t="shared" si="32"/>
        <v>-1.6630700003588572E-2</v>
      </c>
    </row>
    <row r="146" spans="1:19" s="40" customFormat="1" ht="12.75" customHeight="1">
      <c r="A146" s="40" t="s">
        <v>84</v>
      </c>
      <c r="B146" s="17" t="s">
        <v>72</v>
      </c>
      <c r="C146" s="27">
        <v>53601.390200000002</v>
      </c>
      <c r="D146" s="27">
        <v>5.9999999999999995E-4</v>
      </c>
      <c r="E146" s="40">
        <f t="shared" si="25"/>
        <v>5154.9898710427497</v>
      </c>
      <c r="F146" s="40">
        <f t="shared" si="26"/>
        <v>5155</v>
      </c>
      <c r="G146" s="40">
        <f t="shared" si="27"/>
        <v>-1.658550000138348E-2</v>
      </c>
      <c r="K146" s="40">
        <f t="shared" si="31"/>
        <v>-1.658550000138348E-2</v>
      </c>
      <c r="O146" s="40">
        <f t="shared" ca="1" si="28"/>
        <v>-1.2957880885322119E-2</v>
      </c>
      <c r="P146" s="40">
        <f t="shared" ca="1" si="29"/>
        <v>-2.4371405631791951E-3</v>
      </c>
      <c r="Q146" s="41">
        <f t="shared" si="30"/>
        <v>38582.890200000002</v>
      </c>
      <c r="R146" s="40">
        <f t="shared" si="32"/>
        <v>-1.658550000138348E-2</v>
      </c>
    </row>
    <row r="147" spans="1:19" s="40" customFormat="1" ht="12.75" customHeight="1">
      <c r="A147" s="39" t="s">
        <v>84</v>
      </c>
      <c r="B147" s="36" t="s">
        <v>72</v>
      </c>
      <c r="C147" s="37">
        <v>53601.390200000002</v>
      </c>
      <c r="D147" s="37">
        <v>5.9999999999999995E-4</v>
      </c>
      <c r="E147" s="40">
        <f t="shared" si="25"/>
        <v>5154.9898710427497</v>
      </c>
      <c r="F147" s="40">
        <f t="shared" si="26"/>
        <v>5155</v>
      </c>
      <c r="G147" s="40">
        <f t="shared" si="27"/>
        <v>-1.658550000138348E-2</v>
      </c>
      <c r="K147" s="40">
        <f t="shared" si="31"/>
        <v>-1.658550000138348E-2</v>
      </c>
      <c r="O147" s="40">
        <f t="shared" ca="1" si="28"/>
        <v>-1.2957880885322119E-2</v>
      </c>
      <c r="P147" s="40">
        <f t="shared" ca="1" si="29"/>
        <v>-2.4371405631791951E-3</v>
      </c>
      <c r="Q147" s="41">
        <f t="shared" si="30"/>
        <v>38582.890200000002</v>
      </c>
      <c r="R147" s="40">
        <f t="shared" si="32"/>
        <v>-1.658550000138348E-2</v>
      </c>
    </row>
    <row r="148" spans="1:19" s="40" customFormat="1" ht="12.75" customHeight="1">
      <c r="A148" s="38" t="s">
        <v>97</v>
      </c>
      <c r="B148" s="50" t="s">
        <v>72</v>
      </c>
      <c r="C148" s="38">
        <v>53935.4277</v>
      </c>
      <c r="D148" s="38">
        <v>4.0000000000000002E-4</v>
      </c>
      <c r="E148" s="40">
        <f t="shared" si="25"/>
        <v>5358.9904473102151</v>
      </c>
      <c r="F148" s="40">
        <f t="shared" si="26"/>
        <v>5359</v>
      </c>
      <c r="G148" s="40">
        <f t="shared" si="27"/>
        <v>-1.5641899997717701E-2</v>
      </c>
      <c r="K148" s="40">
        <f t="shared" si="31"/>
        <v>-1.5641899997717701E-2</v>
      </c>
      <c r="O148" s="40">
        <f t="shared" ca="1" si="28"/>
        <v>-1.3215530277371599E-2</v>
      </c>
      <c r="P148" s="40">
        <f t="shared" ca="1" si="29"/>
        <v>-1.8777108839632285E-3</v>
      </c>
      <c r="Q148" s="41">
        <f t="shared" si="30"/>
        <v>38916.9277</v>
      </c>
      <c r="R148" s="40">
        <f t="shared" si="32"/>
        <v>-1.5641899997717701E-2</v>
      </c>
    </row>
    <row r="149" spans="1:19" s="40" customFormat="1" ht="12.75" customHeight="1">
      <c r="A149" s="38" t="s">
        <v>98</v>
      </c>
      <c r="B149" s="50" t="s">
        <v>72</v>
      </c>
      <c r="C149" s="38">
        <v>54017.294399999999</v>
      </c>
      <c r="D149" s="38">
        <v>1.9E-3</v>
      </c>
      <c r="E149" s="40">
        <f t="shared" ref="E149:E180" si="33">+(C149-C$7)/C$8</f>
        <v>5408.9873906986541</v>
      </c>
      <c r="F149" s="40">
        <f t="shared" ref="F149:F180" si="34">ROUND(2*E149,0)/2</f>
        <v>5409</v>
      </c>
      <c r="G149" s="40">
        <f t="shared" ref="G149:G180" si="35">+C149-(C$7+F149*C$8)</f>
        <v>-2.0646900004066993E-2</v>
      </c>
      <c r="K149" s="40">
        <f t="shared" si="31"/>
        <v>-2.0646900004066993E-2</v>
      </c>
      <c r="O149" s="40">
        <f t="shared" ref="O149:O180" ca="1" si="36">+C$11+C$12*F149</f>
        <v>-1.3278679638168041E-2</v>
      </c>
      <c r="P149" s="40">
        <f t="shared" ref="P149:P180" ca="1" si="37">+D$11+D$12*$F149</f>
        <v>-1.7405957665083353E-3</v>
      </c>
      <c r="Q149" s="41">
        <f t="shared" ref="Q149:Q180" si="38">+C149-15018.5</f>
        <v>38998.794399999999</v>
      </c>
      <c r="R149" s="40">
        <f t="shared" si="32"/>
        <v>-2.0646900004066993E-2</v>
      </c>
    </row>
    <row r="150" spans="1:19" s="40" customFormat="1" ht="12.75" customHeight="1">
      <c r="A150" s="38" t="s">
        <v>100</v>
      </c>
      <c r="B150" s="50" t="s">
        <v>65</v>
      </c>
      <c r="C150" s="38">
        <v>54260.472829999999</v>
      </c>
      <c r="D150" s="38">
        <v>4.0000000000000002E-4</v>
      </c>
      <c r="E150" s="40">
        <f t="shared" si="33"/>
        <v>5557.4992789022763</v>
      </c>
      <c r="F150" s="40">
        <f t="shared" si="34"/>
        <v>5557.5</v>
      </c>
      <c r="G150" s="40">
        <f t="shared" si="35"/>
        <v>-1.1807499977294356E-3</v>
      </c>
      <c r="K150" s="40">
        <f t="shared" si="31"/>
        <v>-1.1807499977294356E-3</v>
      </c>
      <c r="O150" s="40">
        <f t="shared" ca="1" si="36"/>
        <v>-1.346623323973347E-2</v>
      </c>
      <c r="P150" s="40">
        <f t="shared" ca="1" si="37"/>
        <v>-1.3333638676672997E-3</v>
      </c>
      <c r="Q150" s="41">
        <f t="shared" si="38"/>
        <v>39241.972829999999</v>
      </c>
      <c r="S150" s="40">
        <f>G150</f>
        <v>-1.1807499977294356E-3</v>
      </c>
    </row>
    <row r="151" spans="1:19" s="40" customFormat="1" ht="12.75" customHeight="1">
      <c r="A151" s="38" t="s">
        <v>100</v>
      </c>
      <c r="B151" s="50" t="s">
        <v>72</v>
      </c>
      <c r="C151" s="38">
        <v>54328.412929999999</v>
      </c>
      <c r="D151" s="38" t="s">
        <v>101</v>
      </c>
      <c r="E151" s="40">
        <f t="shared" si="33"/>
        <v>5598.9910861145481</v>
      </c>
      <c r="F151" s="40">
        <f t="shared" si="34"/>
        <v>5599</v>
      </c>
      <c r="G151" s="40">
        <f t="shared" si="35"/>
        <v>-1.4595900000131223E-2</v>
      </c>
      <c r="K151" s="40">
        <f t="shared" si="31"/>
        <v>-1.4595900000131223E-2</v>
      </c>
      <c r="O151" s="40">
        <f t="shared" ca="1" si="36"/>
        <v>-1.3518647209194518E-2</v>
      </c>
      <c r="P151" s="40">
        <f t="shared" ca="1" si="37"/>
        <v>-1.2195583201797377E-3</v>
      </c>
      <c r="Q151" s="41">
        <f t="shared" si="38"/>
        <v>39309.912929999999</v>
      </c>
      <c r="R151" s="40">
        <f t="shared" ref="R151:R156" si="39">G151</f>
        <v>-1.4595900000131223E-2</v>
      </c>
    </row>
    <row r="152" spans="1:19" s="40" customFormat="1" ht="12.75" customHeight="1">
      <c r="A152" s="48" t="s">
        <v>93</v>
      </c>
      <c r="B152" s="49" t="s">
        <v>72</v>
      </c>
      <c r="C152" s="48">
        <v>54685.3698</v>
      </c>
      <c r="D152" s="48">
        <v>2.9999999999999997E-4</v>
      </c>
      <c r="E152" s="40">
        <f t="shared" si="33"/>
        <v>5816.9887875182276</v>
      </c>
      <c r="F152" s="40">
        <f t="shared" si="34"/>
        <v>5817</v>
      </c>
      <c r="G152" s="40">
        <f t="shared" si="35"/>
        <v>-1.8359699999564327E-2</v>
      </c>
      <c r="K152" s="40">
        <f t="shared" si="31"/>
        <v>-1.8359699999564327E-2</v>
      </c>
      <c r="O152" s="40">
        <f t="shared" ca="1" si="36"/>
        <v>-1.3793978422267001E-2</v>
      </c>
      <c r="P152" s="40">
        <f t="shared" ca="1" si="37"/>
        <v>-6.2173640807640027E-4</v>
      </c>
      <c r="Q152" s="41">
        <f t="shared" si="38"/>
        <v>39666.8698</v>
      </c>
      <c r="R152" s="40">
        <f t="shared" si="39"/>
        <v>-1.8359699999564327E-2</v>
      </c>
    </row>
    <row r="153" spans="1:19" s="47" customFormat="1" ht="12.75" customHeight="1">
      <c r="A153" s="79" t="s">
        <v>548</v>
      </c>
      <c r="B153" s="80" t="s">
        <v>72</v>
      </c>
      <c r="C153" s="81">
        <v>55060.340900000003</v>
      </c>
      <c r="D153" s="81" t="s">
        <v>115</v>
      </c>
      <c r="E153" s="40">
        <f t="shared" si="33"/>
        <v>6045.9879881578154</v>
      </c>
      <c r="F153" s="40">
        <f t="shared" si="34"/>
        <v>6046</v>
      </c>
      <c r="G153" s="40">
        <f t="shared" si="35"/>
        <v>-1.9668599998112768E-2</v>
      </c>
      <c r="H153" s="40"/>
      <c r="I153" s="40">
        <f>+G153</f>
        <v>-1.9668599998112768E-2</v>
      </c>
      <c r="J153" s="40"/>
      <c r="K153" s="40"/>
      <c r="L153" s="40"/>
      <c r="M153" s="40"/>
      <c r="N153" s="40"/>
      <c r="O153" s="40">
        <f t="shared" ca="1" si="36"/>
        <v>-1.4083202494714703E-2</v>
      </c>
      <c r="P153" s="40">
        <f t="shared" ca="1" si="37"/>
        <v>6.2508298670112261E-6</v>
      </c>
      <c r="Q153" s="41">
        <f t="shared" si="38"/>
        <v>40041.840900000003</v>
      </c>
      <c r="R153" s="40">
        <f t="shared" si="39"/>
        <v>-1.9668599998112768E-2</v>
      </c>
    </row>
    <row r="154" spans="1:19" s="40" customFormat="1" ht="12.75" customHeight="1">
      <c r="A154" s="52" t="s">
        <v>96</v>
      </c>
      <c r="B154" s="49" t="s">
        <v>72</v>
      </c>
      <c r="C154" s="48">
        <v>55060.340969999997</v>
      </c>
      <c r="D154" s="48">
        <v>2.9999999999999997E-4</v>
      </c>
      <c r="E154" s="40">
        <f t="shared" si="33"/>
        <v>6045.9880309076234</v>
      </c>
      <c r="F154" s="40">
        <f t="shared" si="34"/>
        <v>6046</v>
      </c>
      <c r="G154" s="40">
        <f t="shared" si="35"/>
        <v>-1.9598600003519095E-2</v>
      </c>
      <c r="K154" s="40">
        <f>+G154</f>
        <v>-1.9598600003519095E-2</v>
      </c>
      <c r="O154" s="40">
        <f t="shared" ca="1" si="36"/>
        <v>-1.4083202494714703E-2</v>
      </c>
      <c r="P154" s="40">
        <f t="shared" ca="1" si="37"/>
        <v>6.2508298670112261E-6</v>
      </c>
      <c r="Q154" s="41">
        <f t="shared" si="38"/>
        <v>40041.840969999997</v>
      </c>
      <c r="R154" s="40">
        <f t="shared" si="39"/>
        <v>-1.9598600003519095E-2</v>
      </c>
    </row>
    <row r="155" spans="1:19" s="47" customFormat="1" ht="12.75" customHeight="1">
      <c r="A155" s="79" t="s">
        <v>548</v>
      </c>
      <c r="B155" s="80" t="s">
        <v>72</v>
      </c>
      <c r="C155" s="81">
        <v>55060.341500000002</v>
      </c>
      <c r="D155" s="81" t="s">
        <v>115</v>
      </c>
      <c r="E155" s="40">
        <f t="shared" si="33"/>
        <v>6045.9883545847752</v>
      </c>
      <c r="F155" s="40">
        <f t="shared" si="34"/>
        <v>6046</v>
      </c>
      <c r="G155" s="40">
        <f t="shared" si="35"/>
        <v>-1.9068599998718128E-2</v>
      </c>
      <c r="H155" s="40"/>
      <c r="I155" s="40">
        <f>+G155</f>
        <v>-1.9068599998718128E-2</v>
      </c>
      <c r="J155" s="40"/>
      <c r="K155" s="40"/>
      <c r="L155" s="40"/>
      <c r="M155" s="40"/>
      <c r="N155" s="40"/>
      <c r="O155" s="40">
        <f t="shared" ca="1" si="36"/>
        <v>-1.4083202494714703E-2</v>
      </c>
      <c r="P155" s="40">
        <f t="shared" ca="1" si="37"/>
        <v>6.2508298670112261E-6</v>
      </c>
      <c r="Q155" s="41">
        <f t="shared" si="38"/>
        <v>40041.841500000002</v>
      </c>
      <c r="R155" s="40">
        <f t="shared" si="39"/>
        <v>-1.9068599998718128E-2</v>
      </c>
    </row>
    <row r="156" spans="1:19" s="40" customFormat="1" ht="12.75" customHeight="1">
      <c r="A156" s="52" t="s">
        <v>96</v>
      </c>
      <c r="B156" s="49" t="s">
        <v>72</v>
      </c>
      <c r="C156" s="48">
        <v>55060.341569999997</v>
      </c>
      <c r="D156" s="48">
        <v>4.0000000000000002E-4</v>
      </c>
      <c r="E156" s="40">
        <f t="shared" si="33"/>
        <v>6045.9883973345841</v>
      </c>
      <c r="F156" s="40">
        <f t="shared" si="34"/>
        <v>6046</v>
      </c>
      <c r="G156" s="40">
        <f t="shared" si="35"/>
        <v>-1.8998600004124455E-2</v>
      </c>
      <c r="K156" s="40">
        <f>+G156</f>
        <v>-1.8998600004124455E-2</v>
      </c>
      <c r="O156" s="40">
        <f t="shared" ca="1" si="36"/>
        <v>-1.4083202494714703E-2</v>
      </c>
      <c r="P156" s="40">
        <f t="shared" ca="1" si="37"/>
        <v>6.2508298670112261E-6</v>
      </c>
      <c r="Q156" s="41">
        <f t="shared" si="38"/>
        <v>40041.841569999997</v>
      </c>
      <c r="R156" s="40">
        <f t="shared" si="39"/>
        <v>-1.8998600004124455E-2</v>
      </c>
    </row>
    <row r="157" spans="1:19" s="47" customFormat="1" ht="12.75" customHeight="1">
      <c r="A157" s="79" t="s">
        <v>548</v>
      </c>
      <c r="B157" s="80" t="s">
        <v>65</v>
      </c>
      <c r="C157" s="81">
        <v>55082.469299999997</v>
      </c>
      <c r="D157" s="81" t="s">
        <v>115</v>
      </c>
      <c r="E157" s="40">
        <f t="shared" si="33"/>
        <v>6059.5020587393392</v>
      </c>
      <c r="F157" s="40">
        <f t="shared" si="34"/>
        <v>6059.5</v>
      </c>
      <c r="G157" s="40">
        <f t="shared" si="35"/>
        <v>3.3710499992594123E-3</v>
      </c>
      <c r="H157" s="40"/>
      <c r="I157" s="40">
        <f>+G157</f>
        <v>3.3710499992594123E-3</v>
      </c>
      <c r="J157" s="40"/>
      <c r="K157" s="40"/>
      <c r="L157" s="40"/>
      <c r="M157" s="40"/>
      <c r="N157" s="40"/>
      <c r="O157" s="40">
        <f t="shared" ca="1" si="36"/>
        <v>-1.4100252822129743E-2</v>
      </c>
      <c r="P157" s="40">
        <f t="shared" ca="1" si="37"/>
        <v>4.3271911579833428E-5</v>
      </c>
      <c r="Q157" s="41">
        <f t="shared" si="38"/>
        <v>40063.969299999997</v>
      </c>
      <c r="S157" s="40">
        <f>G157</f>
        <v>3.3710499992594123E-3</v>
      </c>
    </row>
    <row r="158" spans="1:19" s="40" customFormat="1" ht="12.75" customHeight="1">
      <c r="A158" s="52" t="s">
        <v>96</v>
      </c>
      <c r="B158" s="49" t="s">
        <v>65</v>
      </c>
      <c r="C158" s="48">
        <v>55082.469360000003</v>
      </c>
      <c r="D158" s="48">
        <v>6.9999999999999999E-4</v>
      </c>
      <c r="E158" s="40">
        <f t="shared" si="33"/>
        <v>6059.5020953820385</v>
      </c>
      <c r="F158" s="40">
        <f t="shared" si="34"/>
        <v>6059.5</v>
      </c>
      <c r="G158" s="40">
        <f t="shared" si="35"/>
        <v>3.4310500050196424E-3</v>
      </c>
      <c r="K158" s="40">
        <f>+G158</f>
        <v>3.4310500050196424E-3</v>
      </c>
      <c r="O158" s="40">
        <f t="shared" ca="1" si="36"/>
        <v>-1.4100252822129743E-2</v>
      </c>
      <c r="P158" s="40">
        <f t="shared" ca="1" si="37"/>
        <v>4.3271911579833428E-5</v>
      </c>
      <c r="Q158" s="41">
        <f t="shared" si="38"/>
        <v>40063.969360000003</v>
      </c>
      <c r="S158" s="40">
        <f>G158</f>
        <v>3.4310500050196424E-3</v>
      </c>
    </row>
    <row r="159" spans="1:19" s="47" customFormat="1" ht="12.75" customHeight="1">
      <c r="A159" s="79" t="s">
        <v>548</v>
      </c>
      <c r="B159" s="80" t="s">
        <v>65</v>
      </c>
      <c r="C159" s="81">
        <v>55082.470300000001</v>
      </c>
      <c r="D159" s="81" t="s">
        <v>115</v>
      </c>
      <c r="E159" s="40">
        <f t="shared" si="33"/>
        <v>6059.5026694509415</v>
      </c>
      <c r="F159" s="40">
        <f t="shared" si="34"/>
        <v>6059.5</v>
      </c>
      <c r="G159" s="40">
        <f t="shared" si="35"/>
        <v>4.3710500031011179E-3</v>
      </c>
      <c r="H159" s="40"/>
      <c r="I159" s="40">
        <f>+G159</f>
        <v>4.3710500031011179E-3</v>
      </c>
      <c r="J159" s="40"/>
      <c r="K159" s="40"/>
      <c r="L159" s="40"/>
      <c r="M159" s="40"/>
      <c r="N159" s="40"/>
      <c r="O159" s="40">
        <f t="shared" ca="1" si="36"/>
        <v>-1.4100252822129743E-2</v>
      </c>
      <c r="P159" s="40">
        <f t="shared" ca="1" si="37"/>
        <v>4.3271911579833428E-5</v>
      </c>
      <c r="Q159" s="41">
        <f t="shared" si="38"/>
        <v>40063.970300000001</v>
      </c>
      <c r="S159" s="40">
        <f>G159</f>
        <v>4.3710500031011179E-3</v>
      </c>
    </row>
    <row r="160" spans="1:19" s="40" customFormat="1" ht="12.75" customHeight="1">
      <c r="A160" s="52" t="s">
        <v>96</v>
      </c>
      <c r="B160" s="49" t="s">
        <v>65</v>
      </c>
      <c r="C160" s="48">
        <v>55082.470359999999</v>
      </c>
      <c r="D160" s="48">
        <v>6.9999999999999999E-4</v>
      </c>
      <c r="E160" s="40">
        <f t="shared" si="33"/>
        <v>6059.5027060936372</v>
      </c>
      <c r="F160" s="40">
        <f t="shared" si="34"/>
        <v>6059.5</v>
      </c>
      <c r="G160" s="40">
        <f t="shared" si="35"/>
        <v>4.4310500015853904E-3</v>
      </c>
      <c r="K160" s="40">
        <f>+G160</f>
        <v>4.4310500015853904E-3</v>
      </c>
      <c r="O160" s="40">
        <f t="shared" ca="1" si="36"/>
        <v>-1.4100252822129743E-2</v>
      </c>
      <c r="P160" s="40">
        <f t="shared" ca="1" si="37"/>
        <v>4.3271911579833428E-5</v>
      </c>
      <c r="Q160" s="41">
        <f t="shared" si="38"/>
        <v>40063.970359999999</v>
      </c>
      <c r="S160" s="40">
        <f>G160</f>
        <v>4.4310500015853904E-3</v>
      </c>
    </row>
    <row r="161" spans="1:19" s="47" customFormat="1" ht="12.75" customHeight="1">
      <c r="A161" s="79" t="s">
        <v>548</v>
      </c>
      <c r="B161" s="80" t="s">
        <v>72</v>
      </c>
      <c r="C161" s="81">
        <v>55101.277600000001</v>
      </c>
      <c r="D161" s="81" t="s">
        <v>115</v>
      </c>
      <c r="E161" s="40">
        <f t="shared" si="33"/>
        <v>6070.9885057358952</v>
      </c>
      <c r="F161" s="40">
        <f t="shared" si="34"/>
        <v>6071</v>
      </c>
      <c r="G161" s="40">
        <f t="shared" si="35"/>
        <v>-1.8821099998604041E-2</v>
      </c>
      <c r="H161" s="40"/>
      <c r="I161" s="40">
        <f>+G161</f>
        <v>-1.8821099998604041E-2</v>
      </c>
      <c r="J161" s="40"/>
      <c r="K161" s="40"/>
      <c r="L161" s="40"/>
      <c r="M161" s="40"/>
      <c r="N161" s="40"/>
      <c r="O161" s="40">
        <f t="shared" ca="1" si="36"/>
        <v>-1.4114777175112924E-2</v>
      </c>
      <c r="P161" s="40">
        <f t="shared" ca="1" si="37"/>
        <v>7.480838859445782E-5</v>
      </c>
      <c r="Q161" s="41">
        <f t="shared" si="38"/>
        <v>40082.777600000001</v>
      </c>
      <c r="R161" s="40">
        <f>G161</f>
        <v>-1.8821099998604041E-2</v>
      </c>
    </row>
    <row r="162" spans="1:19" s="40" customFormat="1" ht="12.75" customHeight="1">
      <c r="A162" s="52" t="s">
        <v>96</v>
      </c>
      <c r="B162" s="49" t="s">
        <v>72</v>
      </c>
      <c r="C162" s="48">
        <v>55101.277609999997</v>
      </c>
      <c r="D162" s="48">
        <v>2.0000000000000001E-4</v>
      </c>
      <c r="E162" s="40">
        <f t="shared" si="33"/>
        <v>6070.9885118430093</v>
      </c>
      <c r="F162" s="40">
        <f t="shared" si="34"/>
        <v>6071</v>
      </c>
      <c r="G162" s="40">
        <f t="shared" si="35"/>
        <v>-1.8811100002494641E-2</v>
      </c>
      <c r="K162" s="40">
        <f>+G162</f>
        <v>-1.8811100002494641E-2</v>
      </c>
      <c r="O162" s="40">
        <f t="shared" ca="1" si="36"/>
        <v>-1.4114777175112924E-2</v>
      </c>
      <c r="P162" s="40">
        <f t="shared" ca="1" si="37"/>
        <v>7.480838859445782E-5</v>
      </c>
      <c r="Q162" s="41">
        <f t="shared" si="38"/>
        <v>40082.777609999997</v>
      </c>
      <c r="R162" s="40">
        <f>G162</f>
        <v>-1.8811100002494641E-2</v>
      </c>
    </row>
    <row r="163" spans="1:19" s="47" customFormat="1" ht="12.75" customHeight="1">
      <c r="A163" s="79" t="s">
        <v>548</v>
      </c>
      <c r="B163" s="80" t="s">
        <v>72</v>
      </c>
      <c r="C163" s="81">
        <v>55101.2785</v>
      </c>
      <c r="D163" s="81" t="s">
        <v>115</v>
      </c>
      <c r="E163" s="40">
        <f t="shared" si="33"/>
        <v>6070.9890553763353</v>
      </c>
      <c r="F163" s="40">
        <f t="shared" si="34"/>
        <v>6071</v>
      </c>
      <c r="G163" s="40">
        <f t="shared" si="35"/>
        <v>-1.792109999951208E-2</v>
      </c>
      <c r="H163" s="40"/>
      <c r="I163" s="40">
        <f>+G163</f>
        <v>-1.792109999951208E-2</v>
      </c>
      <c r="J163" s="40"/>
      <c r="K163" s="40"/>
      <c r="L163" s="40"/>
      <c r="M163" s="40"/>
      <c r="N163" s="40"/>
      <c r="O163" s="40">
        <f t="shared" ca="1" si="36"/>
        <v>-1.4114777175112924E-2</v>
      </c>
      <c r="P163" s="40">
        <f t="shared" ca="1" si="37"/>
        <v>7.480838859445782E-5</v>
      </c>
      <c r="Q163" s="41">
        <f t="shared" si="38"/>
        <v>40082.7785</v>
      </c>
      <c r="R163" s="40">
        <f>G163</f>
        <v>-1.792109999951208E-2</v>
      </c>
    </row>
    <row r="164" spans="1:19" s="40" customFormat="1" ht="12.75" customHeight="1">
      <c r="A164" s="52" t="s">
        <v>96</v>
      </c>
      <c r="B164" s="49" t="s">
        <v>72</v>
      </c>
      <c r="C164" s="48">
        <v>55101.278509999996</v>
      </c>
      <c r="D164" s="48">
        <v>4.0000000000000002E-4</v>
      </c>
      <c r="E164" s="40">
        <f t="shared" si="33"/>
        <v>6070.9890614834494</v>
      </c>
      <c r="F164" s="40">
        <f t="shared" si="34"/>
        <v>6071</v>
      </c>
      <c r="G164" s="40">
        <f t="shared" si="35"/>
        <v>-1.791110000340268E-2</v>
      </c>
      <c r="K164" s="40">
        <f>+G164</f>
        <v>-1.791110000340268E-2</v>
      </c>
      <c r="O164" s="40">
        <f t="shared" ca="1" si="36"/>
        <v>-1.4114777175112924E-2</v>
      </c>
      <c r="P164" s="40">
        <f t="shared" ca="1" si="37"/>
        <v>7.480838859445782E-5</v>
      </c>
      <c r="Q164" s="41">
        <f t="shared" si="38"/>
        <v>40082.778509999996</v>
      </c>
      <c r="R164" s="40">
        <f>G164</f>
        <v>-1.791110000340268E-2</v>
      </c>
    </row>
    <row r="165" spans="1:19" s="40" customFormat="1" ht="12.75" customHeight="1">
      <c r="A165" s="38" t="s">
        <v>94</v>
      </c>
      <c r="B165" s="50" t="s">
        <v>65</v>
      </c>
      <c r="C165" s="38">
        <v>55342.818700000003</v>
      </c>
      <c r="D165" s="38">
        <v>1.2999999999999999E-3</v>
      </c>
      <c r="E165" s="40">
        <f t="shared" si="33"/>
        <v>6218.5004575145977</v>
      </c>
      <c r="F165" s="40">
        <f t="shared" si="34"/>
        <v>6218.5</v>
      </c>
      <c r="G165" s="40">
        <f t="shared" si="35"/>
        <v>7.4915000004693866E-4</v>
      </c>
      <c r="K165" s="40">
        <f>+G165</f>
        <v>7.4915000004693866E-4</v>
      </c>
      <c r="O165" s="40">
        <f t="shared" ca="1" si="36"/>
        <v>-1.4301067789462427E-2</v>
      </c>
      <c r="P165" s="40">
        <f t="shared" ca="1" si="37"/>
        <v>4.7929798508639446E-4</v>
      </c>
      <c r="Q165" s="41">
        <f t="shared" si="38"/>
        <v>40324.318700000003</v>
      </c>
      <c r="S165" s="40">
        <f>G165</f>
        <v>7.4915000004693866E-4</v>
      </c>
    </row>
    <row r="166" spans="1:19" s="47" customFormat="1" ht="12.75" customHeight="1">
      <c r="A166" s="79" t="s">
        <v>548</v>
      </c>
      <c r="B166" s="80" t="s">
        <v>72</v>
      </c>
      <c r="C166" s="81">
        <v>55353.4421</v>
      </c>
      <c r="D166" s="81" t="s">
        <v>115</v>
      </c>
      <c r="E166" s="40">
        <f t="shared" si="33"/>
        <v>6224.9882911318382</v>
      </c>
      <c r="F166" s="40">
        <f t="shared" si="34"/>
        <v>6225</v>
      </c>
      <c r="G166" s="40">
        <f t="shared" si="35"/>
        <v>-1.9172500004060566E-2</v>
      </c>
      <c r="H166" s="40"/>
      <c r="I166" s="40">
        <f>+G166</f>
        <v>-1.9172500004060566E-2</v>
      </c>
      <c r="J166" s="40"/>
      <c r="K166" s="40"/>
      <c r="L166" s="40"/>
      <c r="M166" s="40"/>
      <c r="N166" s="40"/>
      <c r="O166" s="40">
        <f t="shared" ca="1" si="36"/>
        <v>-1.4309277206365963E-2</v>
      </c>
      <c r="P166" s="40">
        <f t="shared" ca="1" si="37"/>
        <v>4.97122950355533E-4</v>
      </c>
      <c r="Q166" s="41">
        <f t="shared" si="38"/>
        <v>40334.9421</v>
      </c>
      <c r="R166" s="40">
        <f t="shared" ref="R166:R171" si="40">G166</f>
        <v>-1.9172500004060566E-2</v>
      </c>
    </row>
    <row r="167" spans="1:19" s="40" customFormat="1" ht="12.75" customHeight="1">
      <c r="A167" s="52" t="s">
        <v>96</v>
      </c>
      <c r="B167" s="49" t="s">
        <v>72</v>
      </c>
      <c r="C167" s="48">
        <v>55353.442190000002</v>
      </c>
      <c r="D167" s="48">
        <v>2.9999999999999997E-4</v>
      </c>
      <c r="E167" s="40">
        <f t="shared" si="33"/>
        <v>6224.9883460958836</v>
      </c>
      <c r="F167" s="40">
        <f t="shared" si="34"/>
        <v>6225</v>
      </c>
      <c r="G167" s="40">
        <f t="shared" si="35"/>
        <v>-1.9082500002696179E-2</v>
      </c>
      <c r="K167" s="40">
        <f>+G167</f>
        <v>-1.9082500002696179E-2</v>
      </c>
      <c r="O167" s="40">
        <f t="shared" ca="1" si="36"/>
        <v>-1.4309277206365963E-2</v>
      </c>
      <c r="P167" s="40">
        <f t="shared" ca="1" si="37"/>
        <v>4.97122950355533E-4</v>
      </c>
      <c r="Q167" s="41">
        <f t="shared" si="38"/>
        <v>40334.942190000002</v>
      </c>
      <c r="R167" s="40">
        <f t="shared" si="40"/>
        <v>-1.9082500002696179E-2</v>
      </c>
    </row>
    <row r="168" spans="1:19" s="47" customFormat="1" ht="12.75" customHeight="1">
      <c r="A168" s="79" t="s">
        <v>548</v>
      </c>
      <c r="B168" s="80" t="s">
        <v>72</v>
      </c>
      <c r="C168" s="81">
        <v>55353.4427</v>
      </c>
      <c r="D168" s="81" t="s">
        <v>115</v>
      </c>
      <c r="E168" s="40">
        <f t="shared" si="33"/>
        <v>6224.988657558798</v>
      </c>
      <c r="F168" s="40">
        <f t="shared" si="34"/>
        <v>6225</v>
      </c>
      <c r="G168" s="40">
        <f t="shared" si="35"/>
        <v>-1.8572500004665926E-2</v>
      </c>
      <c r="H168" s="40"/>
      <c r="I168" s="40">
        <f>+G168</f>
        <v>-1.8572500004665926E-2</v>
      </c>
      <c r="J168" s="40"/>
      <c r="K168" s="40"/>
      <c r="L168" s="40"/>
      <c r="M168" s="40"/>
      <c r="N168" s="40"/>
      <c r="O168" s="40">
        <f t="shared" ca="1" si="36"/>
        <v>-1.4309277206365963E-2</v>
      </c>
      <c r="P168" s="40">
        <f t="shared" ca="1" si="37"/>
        <v>4.97122950355533E-4</v>
      </c>
      <c r="Q168" s="41">
        <f t="shared" si="38"/>
        <v>40334.9427</v>
      </c>
      <c r="R168" s="40">
        <f t="shared" si="40"/>
        <v>-1.8572500004665926E-2</v>
      </c>
    </row>
    <row r="169" spans="1:19" s="40" customFormat="1" ht="12.75" customHeight="1">
      <c r="A169" s="52" t="s">
        <v>96</v>
      </c>
      <c r="B169" s="49" t="s">
        <v>72</v>
      </c>
      <c r="C169" s="48">
        <v>55353.442790000001</v>
      </c>
      <c r="D169" s="48">
        <v>2.0000000000000001E-4</v>
      </c>
      <c r="E169" s="40">
        <f t="shared" si="33"/>
        <v>6224.9887125228433</v>
      </c>
      <c r="F169" s="40">
        <f t="shared" si="34"/>
        <v>6225</v>
      </c>
      <c r="G169" s="40">
        <f t="shared" si="35"/>
        <v>-1.8482500003301539E-2</v>
      </c>
      <c r="K169" s="40">
        <f>+G169</f>
        <v>-1.8482500003301539E-2</v>
      </c>
      <c r="O169" s="40">
        <f t="shared" ca="1" si="36"/>
        <v>-1.4309277206365963E-2</v>
      </c>
      <c r="P169" s="40">
        <f t="shared" ca="1" si="37"/>
        <v>4.97122950355533E-4</v>
      </c>
      <c r="Q169" s="41">
        <f t="shared" si="38"/>
        <v>40334.942790000001</v>
      </c>
      <c r="R169" s="40">
        <f t="shared" si="40"/>
        <v>-1.8482500003301539E-2</v>
      </c>
    </row>
    <row r="170" spans="1:19" s="47" customFormat="1" ht="12.75" customHeight="1">
      <c r="A170" s="79" t="s">
        <v>548</v>
      </c>
      <c r="B170" s="80" t="s">
        <v>72</v>
      </c>
      <c r="C170" s="81">
        <v>55353.442799999997</v>
      </c>
      <c r="D170" s="81" t="s">
        <v>115</v>
      </c>
      <c r="E170" s="40">
        <f t="shared" si="33"/>
        <v>6224.9887186299566</v>
      </c>
      <c r="F170" s="40">
        <f t="shared" si="34"/>
        <v>6225</v>
      </c>
      <c r="G170" s="40">
        <f t="shared" si="35"/>
        <v>-1.8472500007192139E-2</v>
      </c>
      <c r="H170" s="40"/>
      <c r="I170" s="40">
        <f>+G170</f>
        <v>-1.8472500007192139E-2</v>
      </c>
      <c r="J170" s="40"/>
      <c r="K170" s="40"/>
      <c r="L170" s="40"/>
      <c r="M170" s="40"/>
      <c r="N170" s="40"/>
      <c r="O170" s="40">
        <f t="shared" ca="1" si="36"/>
        <v>-1.4309277206365963E-2</v>
      </c>
      <c r="P170" s="40">
        <f t="shared" ca="1" si="37"/>
        <v>4.97122950355533E-4</v>
      </c>
      <c r="Q170" s="41">
        <f t="shared" si="38"/>
        <v>40334.942799999997</v>
      </c>
      <c r="R170" s="40">
        <f t="shared" si="40"/>
        <v>-1.8472500007192139E-2</v>
      </c>
    </row>
    <row r="171" spans="1:19" s="40" customFormat="1" ht="12.75" customHeight="1">
      <c r="A171" s="52" t="s">
        <v>96</v>
      </c>
      <c r="B171" s="49" t="s">
        <v>72</v>
      </c>
      <c r="C171" s="48">
        <v>55353.442889999998</v>
      </c>
      <c r="D171" s="48">
        <v>2.9999999999999997E-4</v>
      </c>
      <c r="E171" s="40">
        <f t="shared" si="33"/>
        <v>6224.9887735940019</v>
      </c>
      <c r="F171" s="40">
        <f t="shared" si="34"/>
        <v>6225</v>
      </c>
      <c r="G171" s="40">
        <f t="shared" si="35"/>
        <v>-1.8382500005827751E-2</v>
      </c>
      <c r="K171" s="40">
        <f>+G171</f>
        <v>-1.8382500005827751E-2</v>
      </c>
      <c r="O171" s="40">
        <f t="shared" ca="1" si="36"/>
        <v>-1.4309277206365963E-2</v>
      </c>
      <c r="P171" s="40">
        <f t="shared" ca="1" si="37"/>
        <v>4.97122950355533E-4</v>
      </c>
      <c r="Q171" s="41">
        <f t="shared" si="38"/>
        <v>40334.942889999998</v>
      </c>
      <c r="R171" s="40">
        <f t="shared" si="40"/>
        <v>-1.8382500005827751E-2</v>
      </c>
    </row>
    <row r="172" spans="1:19" s="40" customFormat="1" ht="12.75" customHeight="1">
      <c r="A172" s="53" t="s">
        <v>95</v>
      </c>
      <c r="B172" s="54" t="s">
        <v>65</v>
      </c>
      <c r="C172" s="55">
        <v>55362.4683</v>
      </c>
      <c r="D172" s="48">
        <v>6.9999999999999999E-4</v>
      </c>
      <c r="E172" s="40">
        <f t="shared" si="33"/>
        <v>6230.5006961806894</v>
      </c>
      <c r="F172" s="40">
        <f t="shared" si="34"/>
        <v>6230.5</v>
      </c>
      <c r="G172" s="40">
        <f t="shared" si="35"/>
        <v>1.1399499999242835E-3</v>
      </c>
      <c r="K172" s="40">
        <f>+G172</f>
        <v>1.1399499999242835E-3</v>
      </c>
      <c r="O172" s="40">
        <f t="shared" ca="1" si="36"/>
        <v>-1.4316223636053572E-2</v>
      </c>
      <c r="P172" s="40">
        <f t="shared" ca="1" si="37"/>
        <v>5.122056132755709E-4</v>
      </c>
      <c r="Q172" s="41">
        <f t="shared" si="38"/>
        <v>40343.9683</v>
      </c>
      <c r="S172" s="40">
        <f>G172</f>
        <v>1.1399499999242835E-3</v>
      </c>
    </row>
    <row r="173" spans="1:19" s="40" customFormat="1" ht="12.75" customHeight="1">
      <c r="A173" s="53" t="s">
        <v>95</v>
      </c>
      <c r="B173" s="54" t="s">
        <v>72</v>
      </c>
      <c r="C173" s="55">
        <v>55430.402000000002</v>
      </c>
      <c r="D173" s="48">
        <v>1E-3</v>
      </c>
      <c r="E173" s="40">
        <f t="shared" si="33"/>
        <v>6271.9885948387182</v>
      </c>
      <c r="F173" s="40">
        <f t="shared" si="34"/>
        <v>6272</v>
      </c>
      <c r="G173" s="40">
        <f t="shared" si="35"/>
        <v>-1.8675200000870973E-2</v>
      </c>
      <c r="K173" s="40">
        <f>+G173</f>
        <v>-1.8675200000870973E-2</v>
      </c>
      <c r="O173" s="40">
        <f t="shared" ca="1" si="36"/>
        <v>-1.4368637605514619E-2</v>
      </c>
      <c r="P173" s="40">
        <f t="shared" ca="1" si="37"/>
        <v>6.2601116076313121E-4</v>
      </c>
      <c r="Q173" s="41">
        <f t="shared" si="38"/>
        <v>40411.902000000002</v>
      </c>
      <c r="R173" s="40">
        <f>G173</f>
        <v>-1.8675200000870973E-2</v>
      </c>
    </row>
    <row r="174" spans="1:19" s="47" customFormat="1" ht="12.75" customHeight="1">
      <c r="A174" s="79" t="s">
        <v>548</v>
      </c>
      <c r="B174" s="80" t="s">
        <v>65</v>
      </c>
      <c r="C174" s="81">
        <v>55462.3534</v>
      </c>
      <c r="D174" s="81" t="s">
        <v>115</v>
      </c>
      <c r="E174" s="40">
        <f t="shared" si="33"/>
        <v>6291.5016854724108</v>
      </c>
      <c r="F174" s="40">
        <f t="shared" si="34"/>
        <v>6291.5</v>
      </c>
      <c r="G174" s="40">
        <f t="shared" si="35"/>
        <v>2.7598500018939376E-3</v>
      </c>
      <c r="H174" s="40"/>
      <c r="I174" s="40">
        <f>+G174</f>
        <v>2.7598500018939376E-3</v>
      </c>
      <c r="J174" s="40"/>
      <c r="K174" s="40"/>
      <c r="L174" s="40"/>
      <c r="M174" s="40"/>
      <c r="N174" s="40"/>
      <c r="O174" s="40">
        <f t="shared" ca="1" si="36"/>
        <v>-1.439326585622523E-2</v>
      </c>
      <c r="P174" s="40">
        <f t="shared" ca="1" si="37"/>
        <v>6.794860565705399E-4</v>
      </c>
      <c r="Q174" s="41">
        <f t="shared" si="38"/>
        <v>40443.8534</v>
      </c>
      <c r="S174" s="40">
        <f t="shared" ref="S174:S182" si="41">G174</f>
        <v>2.7598500018939376E-3</v>
      </c>
    </row>
    <row r="175" spans="1:19" s="40" customFormat="1" ht="12.75" customHeight="1">
      <c r="A175" s="52" t="s">
        <v>96</v>
      </c>
      <c r="B175" s="49" t="s">
        <v>65</v>
      </c>
      <c r="C175" s="48">
        <v>55462.353470000002</v>
      </c>
      <c r="D175" s="48">
        <v>8.0000000000000004E-4</v>
      </c>
      <c r="E175" s="40">
        <f t="shared" si="33"/>
        <v>6291.5017282222234</v>
      </c>
      <c r="F175" s="40">
        <f t="shared" si="34"/>
        <v>6291.5</v>
      </c>
      <c r="G175" s="40">
        <f t="shared" si="35"/>
        <v>2.8298500037635677E-3</v>
      </c>
      <c r="K175" s="40">
        <f>+G175</f>
        <v>2.8298500037635677E-3</v>
      </c>
      <c r="O175" s="40">
        <f t="shared" ca="1" si="36"/>
        <v>-1.439326585622523E-2</v>
      </c>
      <c r="P175" s="40">
        <f t="shared" ca="1" si="37"/>
        <v>6.794860565705399E-4</v>
      </c>
      <c r="Q175" s="41">
        <f t="shared" si="38"/>
        <v>40443.853470000002</v>
      </c>
      <c r="S175" s="40">
        <f t="shared" si="41"/>
        <v>2.8298500037635677E-3</v>
      </c>
    </row>
    <row r="176" spans="1:19" s="47" customFormat="1" ht="12.75" customHeight="1">
      <c r="A176" s="79" t="s">
        <v>548</v>
      </c>
      <c r="B176" s="80" t="s">
        <v>65</v>
      </c>
      <c r="C176" s="81">
        <v>55462.354099999997</v>
      </c>
      <c r="D176" s="81" t="s">
        <v>115</v>
      </c>
      <c r="E176" s="40">
        <f t="shared" si="33"/>
        <v>6291.5021129705292</v>
      </c>
      <c r="F176" s="40">
        <f t="shared" si="34"/>
        <v>6291.5</v>
      </c>
      <c r="G176" s="40">
        <f t="shared" si="35"/>
        <v>3.4598499987623654E-3</v>
      </c>
      <c r="H176" s="40"/>
      <c r="I176" s="40">
        <f>+G176</f>
        <v>3.4598499987623654E-3</v>
      </c>
      <c r="J176" s="40"/>
      <c r="K176" s="40"/>
      <c r="L176" s="40"/>
      <c r="M176" s="40"/>
      <c r="N176" s="40"/>
      <c r="O176" s="40">
        <f t="shared" ca="1" si="36"/>
        <v>-1.439326585622523E-2</v>
      </c>
      <c r="P176" s="40">
        <f t="shared" ca="1" si="37"/>
        <v>6.794860565705399E-4</v>
      </c>
      <c r="Q176" s="41">
        <f t="shared" si="38"/>
        <v>40443.854099999997</v>
      </c>
      <c r="S176" s="40">
        <f t="shared" si="41"/>
        <v>3.4598499987623654E-3</v>
      </c>
    </row>
    <row r="177" spans="1:19" s="40" customFormat="1" ht="12.75" customHeight="1">
      <c r="A177" s="52" t="s">
        <v>96</v>
      </c>
      <c r="B177" s="49" t="s">
        <v>65</v>
      </c>
      <c r="C177" s="48">
        <v>55462.354169999999</v>
      </c>
      <c r="D177" s="48">
        <v>6.9999999999999999E-4</v>
      </c>
      <c r="E177" s="40">
        <f t="shared" si="33"/>
        <v>6291.5021557203418</v>
      </c>
      <c r="F177" s="40">
        <f t="shared" si="34"/>
        <v>6291.5</v>
      </c>
      <c r="G177" s="40">
        <f t="shared" si="35"/>
        <v>3.5298500006319955E-3</v>
      </c>
      <c r="K177" s="40">
        <f>+G177</f>
        <v>3.5298500006319955E-3</v>
      </c>
      <c r="O177" s="40">
        <f t="shared" ca="1" si="36"/>
        <v>-1.439326585622523E-2</v>
      </c>
      <c r="P177" s="40">
        <f t="shared" ca="1" si="37"/>
        <v>6.794860565705399E-4</v>
      </c>
      <c r="Q177" s="41">
        <f t="shared" si="38"/>
        <v>40443.854169999999</v>
      </c>
      <c r="S177" s="40">
        <f t="shared" si="41"/>
        <v>3.5298500006319955E-3</v>
      </c>
    </row>
    <row r="178" spans="1:19" s="47" customFormat="1" ht="12.75" customHeight="1">
      <c r="A178" s="79" t="s">
        <v>548</v>
      </c>
      <c r="B178" s="80" t="s">
        <v>65</v>
      </c>
      <c r="C178" s="81">
        <v>55462.356800000001</v>
      </c>
      <c r="D178" s="81" t="s">
        <v>115</v>
      </c>
      <c r="E178" s="40">
        <f t="shared" si="33"/>
        <v>6291.5037618918532</v>
      </c>
      <c r="F178" s="40">
        <f t="shared" si="34"/>
        <v>6291.5</v>
      </c>
      <c r="G178" s="40">
        <f t="shared" si="35"/>
        <v>6.1598500033142045E-3</v>
      </c>
      <c r="H178" s="40"/>
      <c r="I178" s="40">
        <f>+G178</f>
        <v>6.1598500033142045E-3</v>
      </c>
      <c r="J178" s="40"/>
      <c r="K178" s="40"/>
      <c r="L178" s="40"/>
      <c r="M178" s="40"/>
      <c r="N178" s="40"/>
      <c r="O178" s="40">
        <f t="shared" ca="1" si="36"/>
        <v>-1.439326585622523E-2</v>
      </c>
      <c r="P178" s="40">
        <f t="shared" ca="1" si="37"/>
        <v>6.794860565705399E-4</v>
      </c>
      <c r="Q178" s="41">
        <f t="shared" si="38"/>
        <v>40443.856800000001</v>
      </c>
      <c r="S178" s="40">
        <f t="shared" si="41"/>
        <v>6.1598500033142045E-3</v>
      </c>
    </row>
    <row r="179" spans="1:19" s="40" customFormat="1" ht="12.75" customHeight="1">
      <c r="A179" s="52" t="s">
        <v>96</v>
      </c>
      <c r="B179" s="49" t="s">
        <v>65</v>
      </c>
      <c r="C179" s="48">
        <v>55462.356870000003</v>
      </c>
      <c r="D179" s="48">
        <v>1.1000000000000001E-3</v>
      </c>
      <c r="E179" s="40">
        <f t="shared" si="33"/>
        <v>6291.5038046416666</v>
      </c>
      <c r="F179" s="40">
        <f t="shared" si="34"/>
        <v>6291.5</v>
      </c>
      <c r="G179" s="40">
        <f t="shared" si="35"/>
        <v>6.2298500051838346E-3</v>
      </c>
      <c r="K179" s="40">
        <f t="shared" ref="K179:K189" si="42">+G179</f>
        <v>6.2298500051838346E-3</v>
      </c>
      <c r="O179" s="40">
        <f t="shared" ca="1" si="36"/>
        <v>-1.439326585622523E-2</v>
      </c>
      <c r="P179" s="40">
        <f t="shared" ca="1" si="37"/>
        <v>6.794860565705399E-4</v>
      </c>
      <c r="Q179" s="41">
        <f t="shared" si="38"/>
        <v>40443.856870000003</v>
      </c>
      <c r="S179" s="40">
        <f t="shared" si="41"/>
        <v>6.2298500051838346E-3</v>
      </c>
    </row>
    <row r="180" spans="1:19" s="40" customFormat="1" ht="12.75" customHeight="1">
      <c r="A180" s="56" t="s">
        <v>104</v>
      </c>
      <c r="B180" s="57" t="s">
        <v>65</v>
      </c>
      <c r="C180" s="58">
        <v>55701.416230000003</v>
      </c>
      <c r="D180" s="58">
        <v>1.5E-3</v>
      </c>
      <c r="E180" s="40">
        <f t="shared" si="33"/>
        <v>6437.5001290128266</v>
      </c>
      <c r="F180" s="40">
        <f t="shared" si="34"/>
        <v>6437.5</v>
      </c>
      <c r="G180" s="40">
        <f t="shared" si="35"/>
        <v>2.1125000057509169E-4</v>
      </c>
      <c r="K180" s="40">
        <f t="shared" si="42"/>
        <v>2.1125000057509169E-4</v>
      </c>
      <c r="O180" s="40">
        <f t="shared" ca="1" si="36"/>
        <v>-1.4577661989750839E-2</v>
      </c>
      <c r="P180" s="40">
        <f t="shared" ca="1" si="37"/>
        <v>1.0798621995388308E-3</v>
      </c>
      <c r="Q180" s="41">
        <f t="shared" si="38"/>
        <v>40682.916230000003</v>
      </c>
      <c r="S180" s="40">
        <f t="shared" si="41"/>
        <v>2.1125000057509169E-4</v>
      </c>
    </row>
    <row r="181" spans="1:19" s="40" customFormat="1" ht="12.75" customHeight="1">
      <c r="A181" s="56" t="s">
        <v>104</v>
      </c>
      <c r="B181" s="57" t="s">
        <v>65</v>
      </c>
      <c r="C181" s="58">
        <v>55701.416230000003</v>
      </c>
      <c r="D181" s="58">
        <v>1E-3</v>
      </c>
      <c r="E181" s="40">
        <f t="shared" ref="E181:E191" si="43">+(C181-C$7)/C$8</f>
        <v>6437.5001290128266</v>
      </c>
      <c r="F181" s="40">
        <f t="shared" ref="F181:F191" si="44">ROUND(2*E181,0)/2</f>
        <v>6437.5</v>
      </c>
      <c r="G181" s="40">
        <f t="shared" ref="G181:G191" si="45">+C181-(C$7+F181*C$8)</f>
        <v>2.1125000057509169E-4</v>
      </c>
      <c r="K181" s="40">
        <f t="shared" si="42"/>
        <v>2.1125000057509169E-4</v>
      </c>
      <c r="O181" s="40">
        <f t="shared" ref="O181:O191" ca="1" si="46">+C$11+C$12*F181</f>
        <v>-1.4577661989750839E-2</v>
      </c>
      <c r="P181" s="40">
        <f t="shared" ref="P181:P191" ca="1" si="47">+D$11+D$12*$F181</f>
        <v>1.0798621995388308E-3</v>
      </c>
      <c r="Q181" s="41">
        <f t="shared" ref="Q181:Q191" si="48">+C181-15018.5</f>
        <v>40682.916230000003</v>
      </c>
      <c r="S181" s="40">
        <f t="shared" si="41"/>
        <v>2.1125000057509169E-4</v>
      </c>
    </row>
    <row r="182" spans="1:19" s="40" customFormat="1" ht="12.75" customHeight="1">
      <c r="A182" s="56" t="s">
        <v>104</v>
      </c>
      <c r="B182" s="57" t="s">
        <v>65</v>
      </c>
      <c r="C182" s="58">
        <v>55701.417430000001</v>
      </c>
      <c r="D182" s="58">
        <v>8.0000000000000004E-4</v>
      </c>
      <c r="E182" s="40">
        <f t="shared" si="43"/>
        <v>6437.5008618667471</v>
      </c>
      <c r="F182" s="40">
        <f t="shared" si="44"/>
        <v>6437.5</v>
      </c>
      <c r="G182" s="40">
        <f t="shared" si="45"/>
        <v>1.4112499993643723E-3</v>
      </c>
      <c r="K182" s="40">
        <f t="shared" si="42"/>
        <v>1.4112499993643723E-3</v>
      </c>
      <c r="O182" s="40">
        <f t="shared" ca="1" si="46"/>
        <v>-1.4577661989750839E-2</v>
      </c>
      <c r="P182" s="40">
        <f t="shared" ca="1" si="47"/>
        <v>1.0798621995388308E-3</v>
      </c>
      <c r="Q182" s="41">
        <f t="shared" si="48"/>
        <v>40682.917430000001</v>
      </c>
      <c r="S182" s="40">
        <f t="shared" si="41"/>
        <v>1.4112499993643723E-3</v>
      </c>
    </row>
    <row r="183" spans="1:19" s="40" customFormat="1" ht="12.75" customHeight="1">
      <c r="A183" s="56" t="s">
        <v>104</v>
      </c>
      <c r="B183" s="57" t="s">
        <v>72</v>
      </c>
      <c r="C183" s="58">
        <v>55705.490030000001</v>
      </c>
      <c r="D183" s="58">
        <v>5.9999999999999995E-4</v>
      </c>
      <c r="E183" s="40">
        <f t="shared" si="43"/>
        <v>6439.9880459311307</v>
      </c>
      <c r="F183" s="40">
        <f t="shared" si="44"/>
        <v>6440</v>
      </c>
      <c r="G183" s="40">
        <f t="shared" si="45"/>
        <v>-1.9573999998101499E-2</v>
      </c>
      <c r="K183" s="40">
        <f t="shared" si="42"/>
        <v>-1.9573999998101499E-2</v>
      </c>
      <c r="O183" s="40">
        <f t="shared" ca="1" si="46"/>
        <v>-1.4580819457790661E-2</v>
      </c>
      <c r="P183" s="40">
        <f t="shared" ca="1" si="47"/>
        <v>1.0867179554115737E-3</v>
      </c>
      <c r="Q183" s="41">
        <f t="shared" si="48"/>
        <v>40686.990030000001</v>
      </c>
      <c r="R183" s="40">
        <f>G183</f>
        <v>-1.9573999998101499E-2</v>
      </c>
    </row>
    <row r="184" spans="1:19" s="40" customFormat="1" ht="12.75" customHeight="1">
      <c r="A184" s="56" t="s">
        <v>104</v>
      </c>
      <c r="B184" s="57" t="s">
        <v>72</v>
      </c>
      <c r="C184" s="58">
        <v>55705.490429999998</v>
      </c>
      <c r="D184" s="58">
        <v>4.0000000000000002E-4</v>
      </c>
      <c r="E184" s="40">
        <f t="shared" si="43"/>
        <v>6439.9882902157697</v>
      </c>
      <c r="F184" s="40">
        <f t="shared" si="44"/>
        <v>6440</v>
      </c>
      <c r="G184" s="40">
        <f t="shared" si="45"/>
        <v>-1.9174000000930391E-2</v>
      </c>
      <c r="K184" s="40">
        <f t="shared" si="42"/>
        <v>-1.9174000000930391E-2</v>
      </c>
      <c r="O184" s="40">
        <f t="shared" ca="1" si="46"/>
        <v>-1.4580819457790661E-2</v>
      </c>
      <c r="P184" s="40">
        <f t="shared" ca="1" si="47"/>
        <v>1.0867179554115737E-3</v>
      </c>
      <c r="Q184" s="41">
        <f t="shared" si="48"/>
        <v>40686.990429999998</v>
      </c>
      <c r="R184" s="40">
        <f>G184</f>
        <v>-1.9174000000930391E-2</v>
      </c>
    </row>
    <row r="185" spans="1:19" s="40" customFormat="1" ht="12.75" customHeight="1">
      <c r="A185" s="38" t="s">
        <v>99</v>
      </c>
      <c r="B185" s="50" t="s">
        <v>72</v>
      </c>
      <c r="C185" s="38">
        <v>55726.775900000001</v>
      </c>
      <c r="D185" s="38">
        <v>4.0000000000000002E-4</v>
      </c>
      <c r="E185" s="40">
        <f t="shared" si="43"/>
        <v>6452.9875736678505</v>
      </c>
      <c r="F185" s="40">
        <f t="shared" si="44"/>
        <v>6453</v>
      </c>
      <c r="G185" s="40">
        <f t="shared" si="45"/>
        <v>-2.0347300000139512E-2</v>
      </c>
      <c r="K185" s="40">
        <f t="shared" si="42"/>
        <v>-2.0347300000139512E-2</v>
      </c>
      <c r="O185" s="40">
        <f t="shared" ca="1" si="46"/>
        <v>-1.4597238291597736E-2</v>
      </c>
      <c r="P185" s="40">
        <f t="shared" ca="1" si="47"/>
        <v>1.1223678859498473E-3</v>
      </c>
      <c r="Q185" s="41">
        <f t="shared" si="48"/>
        <v>40708.275900000001</v>
      </c>
      <c r="R185" s="40">
        <f>G185</f>
        <v>-2.0347300000139512E-2</v>
      </c>
    </row>
    <row r="186" spans="1:19" s="40" customFormat="1" ht="12.75" customHeight="1">
      <c r="A186" s="48" t="s">
        <v>102</v>
      </c>
      <c r="B186" s="49" t="s">
        <v>65</v>
      </c>
      <c r="C186" s="48">
        <v>56046.911999999997</v>
      </c>
      <c r="D186" s="48">
        <v>5.0000000000000001E-3</v>
      </c>
      <c r="E186" s="40">
        <f t="shared" si="43"/>
        <v>6648.4984036914802</v>
      </c>
      <c r="F186" s="40">
        <f t="shared" si="44"/>
        <v>6648.5</v>
      </c>
      <c r="G186" s="40">
        <f t="shared" si="45"/>
        <v>-2.6138500033994205E-3</v>
      </c>
      <c r="K186" s="40">
        <f t="shared" si="42"/>
        <v>-2.6138500033994205E-3</v>
      </c>
      <c r="O186" s="40">
        <f t="shared" ca="1" si="46"/>
        <v>-1.4844152292311822E-2</v>
      </c>
      <c r="P186" s="40">
        <f t="shared" ca="1" si="47"/>
        <v>1.6584879951984828E-3</v>
      </c>
      <c r="Q186" s="41">
        <f t="shared" si="48"/>
        <v>41028.411999999997</v>
      </c>
      <c r="S186" s="40">
        <f>G186</f>
        <v>-2.6138500033994205E-3</v>
      </c>
    </row>
    <row r="187" spans="1:19" s="40" customFormat="1" ht="12.75" customHeight="1">
      <c r="A187" s="48" t="s">
        <v>102</v>
      </c>
      <c r="B187" s="49" t="s">
        <v>72</v>
      </c>
      <c r="C187" s="48">
        <v>56073.913999999997</v>
      </c>
      <c r="D187" s="48">
        <v>5.0000000000000001E-3</v>
      </c>
      <c r="E187" s="40">
        <f t="shared" si="43"/>
        <v>6664.988838329431</v>
      </c>
      <c r="F187" s="40">
        <f t="shared" si="44"/>
        <v>6665</v>
      </c>
      <c r="G187" s="40">
        <f t="shared" si="45"/>
        <v>-1.8276499999046791E-2</v>
      </c>
      <c r="K187" s="40">
        <f t="shared" si="42"/>
        <v>-1.8276499999046791E-2</v>
      </c>
      <c r="O187" s="40">
        <f t="shared" ca="1" si="46"/>
        <v>-1.4864991581374647E-2</v>
      </c>
      <c r="P187" s="40">
        <f t="shared" ca="1" si="47"/>
        <v>1.7037359839585965E-3</v>
      </c>
      <c r="Q187" s="41">
        <f t="shared" si="48"/>
        <v>41055.413999999997</v>
      </c>
      <c r="R187" s="40">
        <f>G187</f>
        <v>-1.8276499999046791E-2</v>
      </c>
    </row>
    <row r="188" spans="1:19" s="40" customFormat="1" ht="12.75" customHeight="1">
      <c r="A188" s="56" t="s">
        <v>104</v>
      </c>
      <c r="B188" s="57" t="s">
        <v>65</v>
      </c>
      <c r="C188" s="58">
        <v>56148.43694</v>
      </c>
      <c r="D188" s="58">
        <v>4.0000000000000002E-4</v>
      </c>
      <c r="E188" s="40">
        <f t="shared" si="43"/>
        <v>6710.5008622942441</v>
      </c>
      <c r="F188" s="40">
        <f t="shared" si="44"/>
        <v>6710.5</v>
      </c>
      <c r="G188" s="40">
        <f t="shared" si="45"/>
        <v>1.4119499974185601E-3</v>
      </c>
      <c r="K188" s="40">
        <f t="shared" si="42"/>
        <v>1.4119499974185601E-3</v>
      </c>
      <c r="O188" s="40">
        <f t="shared" ca="1" si="46"/>
        <v>-1.492245749969941E-2</v>
      </c>
      <c r="P188" s="40">
        <f t="shared" ca="1" si="47"/>
        <v>1.8285107408425524E-3</v>
      </c>
      <c r="Q188" s="41">
        <f t="shared" si="48"/>
        <v>41129.93694</v>
      </c>
      <c r="S188" s="40">
        <f>G188</f>
        <v>1.4119499974185601E-3</v>
      </c>
    </row>
    <row r="189" spans="1:19" s="40" customFormat="1" ht="12.75" customHeight="1">
      <c r="A189" s="58" t="s">
        <v>105</v>
      </c>
      <c r="B189" s="57" t="s">
        <v>72</v>
      </c>
      <c r="C189" s="58">
        <v>56491.456400000003</v>
      </c>
      <c r="D189" s="58">
        <v>1.06E-2</v>
      </c>
      <c r="E189" s="40">
        <f t="shared" si="43"/>
        <v>6919.9868257293547</v>
      </c>
      <c r="F189" s="40">
        <f t="shared" si="44"/>
        <v>6920</v>
      </c>
      <c r="G189" s="40">
        <f t="shared" si="45"/>
        <v>-2.1571999997831881E-2</v>
      </c>
      <c r="K189" s="40">
        <f t="shared" si="42"/>
        <v>-2.1571999997831881E-2</v>
      </c>
      <c r="O189" s="40">
        <f t="shared" ca="1" si="46"/>
        <v>-1.51870533214365E-2</v>
      </c>
      <c r="P189" s="40">
        <f t="shared" ca="1" si="47"/>
        <v>2.4030230829785552E-3</v>
      </c>
      <c r="Q189" s="41">
        <f t="shared" si="48"/>
        <v>41472.956400000003</v>
      </c>
      <c r="R189" s="40">
        <f>G189</f>
        <v>-2.1571999997831881E-2</v>
      </c>
    </row>
    <row r="190" spans="1:19" s="47" customFormat="1" ht="12.75" customHeight="1">
      <c r="A190" s="79" t="s">
        <v>625</v>
      </c>
      <c r="B190" s="80" t="s">
        <v>65</v>
      </c>
      <c r="C190" s="81">
        <v>56500.489000000001</v>
      </c>
      <c r="D190" s="81" t="s">
        <v>115</v>
      </c>
      <c r="E190" s="40">
        <f t="shared" si="43"/>
        <v>6925.503139332448</v>
      </c>
      <c r="F190" s="40">
        <f t="shared" si="44"/>
        <v>6925.5</v>
      </c>
      <c r="G190" s="40">
        <f t="shared" si="45"/>
        <v>5.1404499972704798E-3</v>
      </c>
      <c r="H190" s="40"/>
      <c r="I190" s="40">
        <f>+G190</f>
        <v>5.1404499972704798E-3</v>
      </c>
      <c r="J190" s="40"/>
      <c r="K190" s="40"/>
      <c r="L190" s="40"/>
      <c r="M190" s="40"/>
      <c r="N190" s="40"/>
      <c r="O190" s="40">
        <f t="shared" ca="1" si="46"/>
        <v>-1.5193999751124107E-2</v>
      </c>
      <c r="P190" s="40">
        <f t="shared" ca="1" si="47"/>
        <v>2.4181057458985931E-3</v>
      </c>
      <c r="Q190" s="41">
        <f t="shared" si="48"/>
        <v>41481.989000000001</v>
      </c>
      <c r="S190" s="40">
        <f>G190</f>
        <v>5.1404499972704798E-3</v>
      </c>
    </row>
    <row r="191" spans="1:19" s="40" customFormat="1" ht="12.75" customHeight="1">
      <c r="A191" s="56" t="s">
        <v>106</v>
      </c>
      <c r="B191" s="57" t="s">
        <v>65</v>
      </c>
      <c r="C191" s="58">
        <v>56500.489099999999</v>
      </c>
      <c r="D191" s="58">
        <v>5.0000000000000001E-4</v>
      </c>
      <c r="E191" s="40">
        <f t="shared" si="43"/>
        <v>6925.5032004036066</v>
      </c>
      <c r="F191" s="40">
        <f t="shared" si="44"/>
        <v>6925.5</v>
      </c>
      <c r="G191" s="40">
        <f t="shared" si="45"/>
        <v>5.2404499947442673E-3</v>
      </c>
      <c r="K191" s="40">
        <f>+G191</f>
        <v>5.2404499947442673E-3</v>
      </c>
      <c r="O191" s="40">
        <f t="shared" ca="1" si="46"/>
        <v>-1.5193999751124107E-2</v>
      </c>
      <c r="P191" s="40">
        <f t="shared" ca="1" si="47"/>
        <v>2.4181057458985931E-3</v>
      </c>
      <c r="Q191" s="41">
        <f t="shared" si="48"/>
        <v>41481.989099999999</v>
      </c>
      <c r="S191" s="40">
        <f>G191</f>
        <v>5.2404499947442673E-3</v>
      </c>
    </row>
    <row r="192" spans="1:19" s="47" customFormat="1" ht="12.75" customHeight="1">
      <c r="A192" s="53" t="s">
        <v>629</v>
      </c>
      <c r="B192" s="54" t="s">
        <v>72</v>
      </c>
      <c r="C192" s="48">
        <v>56527.483</v>
      </c>
      <c r="D192" s="55">
        <v>5.9999999999999995E-4</v>
      </c>
      <c r="E192" s="40">
        <f t="shared" ref="E192:E200" si="49">+(C192-C$7)/C$8</f>
        <v>6941.9886882775927</v>
      </c>
      <c r="F192" s="40">
        <f t="shared" ref="F192:F200" si="50">ROUND(2*E192,0)/2</f>
        <v>6942</v>
      </c>
      <c r="G192" s="40">
        <f t="shared" ref="G192:G200" si="51">+C192-(C$7+F192*C$8)</f>
        <v>-1.8522200000006706E-2</v>
      </c>
      <c r="H192" s="40"/>
      <c r="I192" s="40"/>
      <c r="J192" s="40"/>
      <c r="K192" s="40">
        <f t="shared" ref="K192:K200" si="52">+G192</f>
        <v>-1.8522200000006706E-2</v>
      </c>
      <c r="L192" s="40"/>
      <c r="M192" s="40"/>
      <c r="N192" s="40"/>
      <c r="O192" s="40">
        <f t="shared" ref="O192:O200" ca="1" si="53">+C$11+C$12*F192</f>
        <v>-1.5214839040186933E-2</v>
      </c>
      <c r="P192" s="40">
        <f t="shared" ref="P192:P200" ca="1" si="54">+D$11+D$12*$F192</f>
        <v>2.4633537346587103E-3</v>
      </c>
      <c r="Q192" s="41">
        <f t="shared" ref="Q192:Q200" si="55">+C192-15018.5</f>
        <v>41508.983</v>
      </c>
      <c r="R192" s="40">
        <f>G192</f>
        <v>-1.8522200000006706E-2</v>
      </c>
    </row>
    <row r="193" spans="1:19" s="47" customFormat="1" ht="12.75" customHeight="1">
      <c r="A193" s="92" t="s">
        <v>633</v>
      </c>
      <c r="B193" s="93" t="s">
        <v>72</v>
      </c>
      <c r="C193" s="94">
        <v>56769.828300000001</v>
      </c>
      <c r="D193" s="94">
        <v>8.0000000000000004E-4</v>
      </c>
      <c r="E193" s="40">
        <f t="shared" si="49"/>
        <v>7089.9917743254528</v>
      </c>
      <c r="F193" s="40">
        <f t="shared" si="50"/>
        <v>7090</v>
      </c>
      <c r="G193" s="40">
        <f t="shared" si="51"/>
        <v>-1.3468999997712672E-2</v>
      </c>
      <c r="H193" s="40"/>
      <c r="I193" s="40"/>
      <c r="J193" s="40"/>
      <c r="K193" s="40">
        <f t="shared" si="52"/>
        <v>-1.3468999997712672E-2</v>
      </c>
      <c r="L193" s="40"/>
      <c r="M193" s="40"/>
      <c r="N193" s="40"/>
      <c r="O193" s="40">
        <f t="shared" ca="1" si="53"/>
        <v>-1.5401761148144399E-2</v>
      </c>
      <c r="P193" s="40">
        <f t="shared" ca="1" si="54"/>
        <v>2.8692144823251955E-3</v>
      </c>
      <c r="Q193" s="41">
        <f t="shared" si="55"/>
        <v>41751.328300000001</v>
      </c>
      <c r="R193" s="40">
        <f>G193</f>
        <v>-1.3468999997712672E-2</v>
      </c>
    </row>
    <row r="194" spans="1:19" s="47" customFormat="1" ht="12.75" customHeight="1">
      <c r="A194" s="84" t="s">
        <v>630</v>
      </c>
      <c r="B194" s="85" t="s">
        <v>72</v>
      </c>
      <c r="C194" s="84">
        <v>56798.490599999997</v>
      </c>
      <c r="D194" s="84">
        <v>3.5000000000000001E-3</v>
      </c>
      <c r="E194" s="40">
        <f t="shared" si="49"/>
        <v>7107.4961734337867</v>
      </c>
      <c r="F194" s="40">
        <f t="shared" si="50"/>
        <v>7107.5</v>
      </c>
      <c r="G194" s="40">
        <f t="shared" si="51"/>
        <v>-6.2657500020577572E-3</v>
      </c>
      <c r="H194" s="40"/>
      <c r="I194" s="40"/>
      <c r="J194" s="40"/>
      <c r="K194" s="40">
        <f t="shared" si="52"/>
        <v>-6.2657500020577572E-3</v>
      </c>
      <c r="L194" s="40"/>
      <c r="M194" s="40"/>
      <c r="N194" s="40"/>
      <c r="O194" s="40">
        <f t="shared" ca="1" si="53"/>
        <v>-1.5423863424423154E-2</v>
      </c>
      <c r="P194" s="40">
        <f t="shared" ca="1" si="54"/>
        <v>2.9172047734344064E-3</v>
      </c>
      <c r="Q194" s="41">
        <f t="shared" si="55"/>
        <v>41779.990599999997</v>
      </c>
      <c r="R194" s="40">
        <f>G194</f>
        <v>-6.2657500020577572E-3</v>
      </c>
    </row>
    <row r="195" spans="1:19" s="47" customFormat="1" ht="12.75" customHeight="1">
      <c r="A195" s="84" t="s">
        <v>630</v>
      </c>
      <c r="B195" s="85" t="s">
        <v>72</v>
      </c>
      <c r="C195" s="84">
        <v>56821.414900000003</v>
      </c>
      <c r="D195" s="84">
        <v>4.4999999999999997E-3</v>
      </c>
      <c r="E195" s="40">
        <f t="shared" si="49"/>
        <v>7121.4963093781935</v>
      </c>
      <c r="F195" s="40">
        <f t="shared" si="50"/>
        <v>7121.5</v>
      </c>
      <c r="G195" s="40">
        <f t="shared" si="51"/>
        <v>-6.0431499950936995E-3</v>
      </c>
      <c r="H195" s="40"/>
      <c r="I195" s="40"/>
      <c r="J195" s="40"/>
      <c r="K195" s="40">
        <f t="shared" si="52"/>
        <v>-6.0431499950936995E-3</v>
      </c>
      <c r="L195" s="40"/>
      <c r="M195" s="40"/>
      <c r="N195" s="40"/>
      <c r="O195" s="40">
        <f t="shared" ca="1" si="53"/>
        <v>-1.5441545245446157E-2</v>
      </c>
      <c r="P195" s="40">
        <f t="shared" ca="1" si="54"/>
        <v>2.9555970063217772E-3</v>
      </c>
      <c r="Q195" s="41">
        <f t="shared" si="55"/>
        <v>41802.914900000003</v>
      </c>
      <c r="R195" s="40">
        <f>G195</f>
        <v>-6.0431499950936995E-3</v>
      </c>
    </row>
    <row r="196" spans="1:19" s="47" customFormat="1" ht="12.75" customHeight="1">
      <c r="A196" s="86" t="s">
        <v>2</v>
      </c>
      <c r="B196" s="87" t="s">
        <v>72</v>
      </c>
      <c r="C196" s="88">
        <v>57245.523200000003</v>
      </c>
      <c r="D196" s="88" t="s">
        <v>3</v>
      </c>
      <c r="E196" s="40">
        <f t="shared" si="49"/>
        <v>7380.5041680761396</v>
      </c>
      <c r="F196" s="40">
        <f t="shared" si="50"/>
        <v>7380.5</v>
      </c>
      <c r="G196" s="40">
        <f t="shared" si="51"/>
        <v>6.8249500036472455E-3</v>
      </c>
      <c r="H196" s="40"/>
      <c r="I196" s="40"/>
      <c r="J196" s="40"/>
      <c r="K196" s="40">
        <f t="shared" si="52"/>
        <v>6.8249500036472455E-3</v>
      </c>
      <c r="L196" s="40"/>
      <c r="M196" s="40"/>
      <c r="N196" s="40"/>
      <c r="O196" s="40">
        <f t="shared" ca="1" si="53"/>
        <v>-1.5768658934371724E-2</v>
      </c>
      <c r="P196" s="40">
        <f t="shared" ca="1" si="54"/>
        <v>3.6658533147381281E-3</v>
      </c>
      <c r="Q196" s="41">
        <f t="shared" si="55"/>
        <v>42227.023200000003</v>
      </c>
      <c r="R196" s="40">
        <f>G196</f>
        <v>6.8249500036472455E-3</v>
      </c>
    </row>
    <row r="197" spans="1:19" s="47" customFormat="1" ht="12.75" customHeight="1">
      <c r="A197" s="89" t="s">
        <v>632</v>
      </c>
      <c r="B197" s="90" t="s">
        <v>65</v>
      </c>
      <c r="C197" s="91">
        <v>57689.260419999999</v>
      </c>
      <c r="D197" s="91">
        <v>5.0000000000000001E-4</v>
      </c>
      <c r="E197" s="40">
        <f t="shared" si="49"/>
        <v>7651.4996359242787</v>
      </c>
      <c r="F197" s="40">
        <f t="shared" si="50"/>
        <v>7651.5</v>
      </c>
      <c r="G197" s="40">
        <f t="shared" si="51"/>
        <v>-5.9614999918267131E-4</v>
      </c>
      <c r="H197" s="40"/>
      <c r="I197" s="40"/>
      <c r="J197" s="40"/>
      <c r="K197" s="40">
        <f t="shared" si="52"/>
        <v>-5.9614999918267131E-4</v>
      </c>
      <c r="L197" s="40"/>
      <c r="M197" s="40"/>
      <c r="N197" s="40"/>
      <c r="O197" s="40">
        <f t="shared" ca="1" si="53"/>
        <v>-1.6110928469888437E-2</v>
      </c>
      <c r="P197" s="40">
        <f t="shared" ca="1" si="54"/>
        <v>4.4090172513436519E-3</v>
      </c>
      <c r="Q197" s="41">
        <f t="shared" si="55"/>
        <v>42670.760419999999</v>
      </c>
      <c r="S197" s="40">
        <f>G197</f>
        <v>-5.9614999918267131E-4</v>
      </c>
    </row>
    <row r="198" spans="1:19" s="47" customFormat="1" ht="12.75" customHeight="1">
      <c r="A198" s="89" t="s">
        <v>632</v>
      </c>
      <c r="B198" s="90" t="s">
        <v>65</v>
      </c>
      <c r="C198" s="91">
        <v>57689.260970000003</v>
      </c>
      <c r="D198" s="91">
        <v>2.9999999999999997E-4</v>
      </c>
      <c r="E198" s="40">
        <f t="shared" si="49"/>
        <v>7651.4999718156614</v>
      </c>
      <c r="F198" s="40">
        <f t="shared" si="50"/>
        <v>7651.5</v>
      </c>
      <c r="G198" s="40">
        <f t="shared" si="51"/>
        <v>-4.6149994886945933E-5</v>
      </c>
      <c r="H198" s="40"/>
      <c r="I198" s="40"/>
      <c r="J198" s="40"/>
      <c r="K198" s="40">
        <f t="shared" si="52"/>
        <v>-4.6149994886945933E-5</v>
      </c>
      <c r="L198" s="40"/>
      <c r="M198" s="40"/>
      <c r="N198" s="40"/>
      <c r="O198" s="40">
        <f t="shared" ca="1" si="53"/>
        <v>-1.6110928469888437E-2</v>
      </c>
      <c r="P198" s="40">
        <f t="shared" ca="1" si="54"/>
        <v>4.4090172513436519E-3</v>
      </c>
      <c r="Q198" s="41">
        <f t="shared" si="55"/>
        <v>42670.760970000003</v>
      </c>
      <c r="S198" s="40">
        <f>G198</f>
        <v>-4.6149994886945933E-5</v>
      </c>
    </row>
    <row r="199" spans="1:19" s="47" customFormat="1" ht="12.75" customHeight="1">
      <c r="A199" s="98" t="s">
        <v>0</v>
      </c>
      <c r="B199" s="99" t="s">
        <v>72</v>
      </c>
      <c r="C199" s="99">
        <v>57900.4879</v>
      </c>
      <c r="D199" s="99">
        <v>3.3E-3</v>
      </c>
      <c r="E199" s="40">
        <f t="shared" si="49"/>
        <v>7780.4987083144288</v>
      </c>
      <c r="F199" s="40">
        <f t="shared" si="50"/>
        <v>7780.5</v>
      </c>
      <c r="G199" s="40">
        <f t="shared" si="51"/>
        <v>-2.1150500033400021E-3</v>
      </c>
      <c r="H199" s="40"/>
      <c r="I199" s="40"/>
      <c r="J199" s="40"/>
      <c r="K199" s="40">
        <f t="shared" si="52"/>
        <v>-2.1150500033400021E-3</v>
      </c>
      <c r="L199" s="40"/>
      <c r="M199" s="40"/>
      <c r="N199" s="40"/>
      <c r="O199" s="40">
        <f t="shared" ca="1" si="53"/>
        <v>-1.6273853820743256E-2</v>
      </c>
      <c r="P199" s="40">
        <f t="shared" ca="1" si="54"/>
        <v>4.7627742543772771E-3</v>
      </c>
      <c r="Q199" s="41">
        <f t="shared" si="55"/>
        <v>42881.9879</v>
      </c>
      <c r="R199" s="40">
        <f>G199</f>
        <v>-2.1150500033400021E-3</v>
      </c>
    </row>
    <row r="200" spans="1:19" s="47" customFormat="1" ht="12.75" customHeight="1">
      <c r="A200" s="100" t="s">
        <v>1</v>
      </c>
      <c r="B200" s="100" t="s">
        <v>72</v>
      </c>
      <c r="C200" s="98">
        <v>58284.449000000001</v>
      </c>
      <c r="D200" s="98">
        <v>5.0000000000000001E-3</v>
      </c>
      <c r="E200" s="40">
        <f t="shared" si="49"/>
        <v>8014.988206242926</v>
      </c>
      <c r="F200" s="40">
        <f t="shared" si="50"/>
        <v>8015</v>
      </c>
      <c r="G200" s="40">
        <f t="shared" si="51"/>
        <v>-1.9311500000185333E-2</v>
      </c>
      <c r="H200" s="40"/>
      <c r="I200" s="40"/>
      <c r="J200" s="40"/>
      <c r="K200" s="40">
        <f t="shared" si="52"/>
        <v>-1.9311500000185333E-2</v>
      </c>
      <c r="L200" s="40"/>
      <c r="M200" s="40"/>
      <c r="N200" s="40"/>
      <c r="O200" s="40">
        <f t="shared" ca="1" si="53"/>
        <v>-1.6570024322878567E-2</v>
      </c>
      <c r="P200" s="40">
        <f t="shared" ca="1" si="54"/>
        <v>5.4058441552407299E-3</v>
      </c>
      <c r="Q200" s="41">
        <f t="shared" si="55"/>
        <v>43265.949000000001</v>
      </c>
      <c r="R200" s="40">
        <f>G200</f>
        <v>-1.9311500000185333E-2</v>
      </c>
    </row>
    <row r="201" spans="1:19" s="47" customFormat="1" ht="12.75" customHeight="1">
      <c r="A201" s="106" t="s">
        <v>637</v>
      </c>
      <c r="B201" s="107" t="s">
        <v>65</v>
      </c>
      <c r="C201" s="108">
        <v>58712.664299999997</v>
      </c>
      <c r="D201" s="109">
        <v>5.9999999999999995E-4</v>
      </c>
      <c r="E201" s="40">
        <f t="shared" ref="E201:E203" si="56">+(C201-C$7)/C$8</f>
        <v>8276.5042574843137</v>
      </c>
      <c r="F201" s="40">
        <f t="shared" ref="F201:F203" si="57">ROUND(2*E201,0)/2</f>
        <v>8276.5</v>
      </c>
      <c r="G201" s="40">
        <f t="shared" ref="G201:G203" si="58">+C201-(C$7+F201*C$8)</f>
        <v>6.9713499979116023E-3</v>
      </c>
      <c r="H201" s="40"/>
      <c r="I201" s="40"/>
      <c r="J201" s="40"/>
      <c r="K201" s="40">
        <f t="shared" ref="K201:K203" si="59">+G201</f>
        <v>6.9713499979116023E-3</v>
      </c>
      <c r="L201" s="40"/>
      <c r="M201" s="40"/>
      <c r="N201" s="40"/>
      <c r="O201" s="40">
        <f t="shared" ref="O201:O203" ca="1" si="60">+C$11+C$12*F201</f>
        <v>-1.6900295479843952E-2</v>
      </c>
      <c r="P201" s="40">
        <f t="shared" ref="P201:P203" ca="1" si="61">+D$11+D$12*$F201</f>
        <v>6.1229562195298237E-3</v>
      </c>
      <c r="Q201" s="41">
        <f t="shared" ref="Q201:Q203" si="62">+C201-15018.5</f>
        <v>43694.164299999997</v>
      </c>
      <c r="R201" s="40"/>
      <c r="S201" s="40">
        <f t="shared" ref="S201" si="63">G201</f>
        <v>6.9713499979116023E-3</v>
      </c>
    </row>
    <row r="202" spans="1:19" s="47" customFormat="1" ht="12.75" customHeight="1">
      <c r="A202" s="109" t="s">
        <v>638</v>
      </c>
      <c r="B202" s="107" t="s">
        <v>72</v>
      </c>
      <c r="C202" s="108">
        <v>59002.473599999998</v>
      </c>
      <c r="D202" s="109">
        <v>2.8E-3</v>
      </c>
      <c r="E202" s="40">
        <f t="shared" si="56"/>
        <v>8453.4941589405025</v>
      </c>
      <c r="F202" s="40">
        <f t="shared" si="57"/>
        <v>8453.5</v>
      </c>
      <c r="G202" s="40">
        <f t="shared" si="58"/>
        <v>-9.5643500026199035E-3</v>
      </c>
      <c r="H202" s="40"/>
      <c r="I202" s="40"/>
      <c r="J202" s="40"/>
      <c r="K202" s="40">
        <f t="shared" si="59"/>
        <v>-9.5643500026199035E-3</v>
      </c>
      <c r="L202" s="40"/>
      <c r="M202" s="40"/>
      <c r="N202" s="40"/>
      <c r="O202" s="40">
        <f t="shared" ca="1" si="60"/>
        <v>-1.7123844217063356E-2</v>
      </c>
      <c r="P202" s="40">
        <f t="shared" ca="1" si="61"/>
        <v>6.6083437353201477E-3</v>
      </c>
      <c r="Q202" s="41">
        <f t="shared" si="62"/>
        <v>43983.973599999998</v>
      </c>
      <c r="R202" s="40">
        <f>G202</f>
        <v>-9.5643500026199035E-3</v>
      </c>
    </row>
    <row r="203" spans="1:19" s="47" customFormat="1" ht="12.75" customHeight="1">
      <c r="A203" s="109" t="s">
        <v>639</v>
      </c>
      <c r="B203" s="107" t="s">
        <v>72</v>
      </c>
      <c r="C203" s="108">
        <v>59019.645499999999</v>
      </c>
      <c r="D203" s="109">
        <v>6.9999999999999999E-4</v>
      </c>
      <c r="E203" s="40">
        <f t="shared" si="56"/>
        <v>8463.9812374739231</v>
      </c>
      <c r="F203" s="40">
        <f t="shared" si="57"/>
        <v>8464</v>
      </c>
      <c r="G203" s="40">
        <f t="shared" si="58"/>
        <v>-3.0722399998921901E-2</v>
      </c>
      <c r="H203" s="40"/>
      <c r="I203" s="40"/>
      <c r="J203" s="40"/>
      <c r="K203" s="40">
        <f t="shared" si="59"/>
        <v>-3.0722399998921901E-2</v>
      </c>
      <c r="L203" s="40"/>
      <c r="M203" s="40"/>
      <c r="N203" s="40"/>
      <c r="O203" s="40">
        <f t="shared" ca="1" si="60"/>
        <v>-1.713710558283061E-2</v>
      </c>
      <c r="P203" s="40">
        <f t="shared" ca="1" si="61"/>
        <v>6.6371379099856749E-3</v>
      </c>
      <c r="Q203" s="41">
        <f t="shared" si="62"/>
        <v>44001.145499999999</v>
      </c>
      <c r="R203" s="40">
        <f>G203</f>
        <v>-3.0722399998921901E-2</v>
      </c>
    </row>
    <row r="204" spans="1:19" s="47" customFormat="1" ht="12.75" customHeight="1">
      <c r="A204" s="44"/>
      <c r="B204" s="45"/>
      <c r="C204" s="46"/>
      <c r="D204" s="46"/>
    </row>
    <row r="205" spans="1:19" s="47" customFormat="1" ht="12.75" customHeight="1">
      <c r="A205" s="44"/>
      <c r="B205" s="45"/>
      <c r="C205" s="46"/>
      <c r="D205" s="46"/>
    </row>
    <row r="206" spans="1:19" s="47" customFormat="1" ht="12.75" customHeight="1">
      <c r="A206" s="44"/>
      <c r="B206" s="45"/>
      <c r="C206" s="46"/>
      <c r="D206" s="46"/>
    </row>
    <row r="207" spans="1:19" s="47" customFormat="1" ht="12.75" customHeight="1">
      <c r="A207" s="44"/>
      <c r="B207" s="45"/>
      <c r="C207" s="46"/>
      <c r="D207" s="46"/>
    </row>
    <row r="208" spans="1:19" s="47" customFormat="1" ht="12.75" customHeight="1">
      <c r="A208" s="44"/>
      <c r="B208" s="45"/>
      <c r="C208" s="46"/>
      <c r="D208" s="46"/>
    </row>
    <row r="209" spans="1:4" s="47" customFormat="1" ht="12.75" customHeight="1">
      <c r="A209" s="44"/>
      <c r="B209" s="45"/>
      <c r="C209" s="46"/>
      <c r="D209" s="46"/>
    </row>
    <row r="210" spans="1:4" s="47" customFormat="1" ht="12.75" customHeight="1">
      <c r="A210" s="44"/>
      <c r="B210" s="45"/>
      <c r="C210" s="46"/>
      <c r="D210" s="46"/>
    </row>
    <row r="211" spans="1:4" s="47" customFormat="1" ht="12.75" customHeight="1">
      <c r="A211" s="44"/>
      <c r="B211" s="45"/>
      <c r="C211" s="46"/>
      <c r="D211" s="46"/>
    </row>
    <row r="212" spans="1:4" s="47" customFormat="1" ht="12.75" customHeight="1">
      <c r="A212" s="44"/>
      <c r="B212" s="45"/>
      <c r="C212" s="46"/>
      <c r="D212" s="46"/>
    </row>
    <row r="213" spans="1:4" s="47" customFormat="1" ht="12.75" customHeight="1">
      <c r="A213" s="44"/>
      <c r="B213" s="45"/>
      <c r="C213" s="46"/>
      <c r="D213" s="46"/>
    </row>
    <row r="214" spans="1:4" s="47" customFormat="1" ht="12.75" customHeight="1">
      <c r="A214" s="44"/>
      <c r="B214" s="45"/>
      <c r="C214" s="46"/>
      <c r="D214" s="46"/>
    </row>
    <row r="215" spans="1:4" s="47" customFormat="1" ht="12.75" customHeight="1">
      <c r="A215" s="44"/>
      <c r="B215" s="45"/>
      <c r="C215" s="46"/>
      <c r="D215" s="46"/>
    </row>
    <row r="216" spans="1:4" s="47" customFormat="1" ht="12.75" customHeight="1">
      <c r="A216" s="44"/>
      <c r="B216" s="45"/>
      <c r="C216" s="46"/>
      <c r="D216" s="46"/>
    </row>
    <row r="217" spans="1:4" s="47" customFormat="1" ht="12.75" customHeight="1">
      <c r="A217" s="44"/>
      <c r="B217" s="45"/>
      <c r="C217" s="46"/>
      <c r="D217" s="46"/>
    </row>
    <row r="218" spans="1:4" s="47" customFormat="1" ht="12.75" customHeight="1">
      <c r="A218" s="44"/>
      <c r="B218" s="45"/>
      <c r="C218" s="46"/>
      <c r="D218" s="46"/>
    </row>
    <row r="219" spans="1:4" s="47" customFormat="1" ht="12.75" customHeight="1">
      <c r="A219" s="44"/>
      <c r="B219" s="45"/>
      <c r="C219" s="46"/>
      <c r="D219" s="46"/>
    </row>
    <row r="220" spans="1:4" s="47" customFormat="1" ht="12.75" customHeight="1">
      <c r="A220" s="44"/>
      <c r="B220" s="45"/>
      <c r="C220" s="46"/>
      <c r="D220" s="46"/>
    </row>
    <row r="221" spans="1:4" s="47" customFormat="1" ht="12.75" customHeight="1">
      <c r="A221" s="44"/>
      <c r="B221" s="45"/>
      <c r="C221" s="46"/>
      <c r="D221" s="46"/>
    </row>
    <row r="222" spans="1:4" s="47" customFormat="1" ht="12.75" customHeight="1">
      <c r="A222" s="44"/>
      <c r="B222" s="45"/>
      <c r="C222" s="46"/>
      <c r="D222" s="46"/>
    </row>
    <row r="223" spans="1:4" s="47" customFormat="1" ht="12.75" customHeight="1">
      <c r="A223" s="44"/>
      <c r="B223" s="45"/>
      <c r="C223" s="46"/>
      <c r="D223" s="46"/>
    </row>
    <row r="224" spans="1:4" s="47" customFormat="1" ht="12.75" customHeight="1">
      <c r="A224" s="44"/>
      <c r="B224" s="45"/>
      <c r="C224" s="46"/>
      <c r="D224" s="46"/>
    </row>
    <row r="225" spans="1:4" s="47" customFormat="1" ht="12.75" customHeight="1">
      <c r="A225" s="44"/>
      <c r="B225" s="45"/>
      <c r="C225" s="46"/>
      <c r="D225" s="46"/>
    </row>
    <row r="226" spans="1:4" s="47" customFormat="1" ht="12.75" customHeight="1">
      <c r="A226" s="44"/>
      <c r="B226" s="45"/>
      <c r="C226" s="46"/>
      <c r="D226" s="46"/>
    </row>
    <row r="227" spans="1:4" s="47" customFormat="1" ht="12.75" customHeight="1">
      <c r="A227" s="44"/>
      <c r="B227" s="45"/>
      <c r="C227" s="46"/>
      <c r="D227" s="46"/>
    </row>
    <row r="228" spans="1:4" s="47" customFormat="1" ht="12.75" customHeight="1">
      <c r="A228" s="44"/>
      <c r="B228" s="45"/>
      <c r="C228" s="46"/>
      <c r="D228" s="46"/>
    </row>
    <row r="229" spans="1:4" s="47" customFormat="1" ht="12.75" customHeight="1">
      <c r="A229" s="44"/>
      <c r="B229" s="45"/>
      <c r="C229" s="46"/>
      <c r="D229" s="46"/>
    </row>
    <row r="230" spans="1:4" s="47" customFormat="1" ht="12.75" customHeight="1">
      <c r="A230" s="44"/>
      <c r="B230" s="45"/>
      <c r="C230" s="46"/>
      <c r="D230" s="46"/>
    </row>
    <row r="231" spans="1:4" s="47" customFormat="1" ht="12.75" customHeight="1">
      <c r="A231" s="44"/>
      <c r="B231" s="45"/>
      <c r="C231" s="46"/>
      <c r="D231" s="46"/>
    </row>
    <row r="232" spans="1:4" s="47" customFormat="1" ht="12.75" customHeight="1">
      <c r="A232" s="44"/>
      <c r="B232" s="45"/>
      <c r="C232" s="46"/>
      <c r="D232" s="46"/>
    </row>
    <row r="233" spans="1:4" s="47" customFormat="1" ht="12.75" customHeight="1">
      <c r="A233" s="44"/>
      <c r="B233" s="45"/>
      <c r="C233" s="46"/>
      <c r="D233" s="46"/>
    </row>
    <row r="234" spans="1:4" s="47" customFormat="1" ht="12.75" customHeight="1">
      <c r="A234" s="44"/>
      <c r="B234" s="45"/>
      <c r="C234" s="46"/>
      <c r="D234" s="46"/>
    </row>
    <row r="235" spans="1:4" s="47" customFormat="1" ht="12.75" customHeight="1">
      <c r="A235" s="44"/>
      <c r="B235" s="45"/>
      <c r="C235" s="46"/>
      <c r="D235" s="46"/>
    </row>
    <row r="236" spans="1:4" s="47" customFormat="1" ht="12.75" customHeight="1">
      <c r="A236" s="44"/>
      <c r="C236" s="46"/>
      <c r="D236" s="46"/>
    </row>
    <row r="237" spans="1:4" s="47" customFormat="1" ht="12.75" customHeight="1">
      <c r="A237" s="44"/>
      <c r="C237" s="46"/>
      <c r="D237" s="46"/>
    </row>
    <row r="238" spans="1:4" s="47" customFormat="1" ht="12.75" customHeight="1">
      <c r="A238" s="44"/>
      <c r="C238" s="46"/>
      <c r="D238" s="46"/>
    </row>
    <row r="239" spans="1:4" s="47" customFormat="1" ht="12.75" customHeight="1">
      <c r="A239" s="44"/>
      <c r="C239" s="46"/>
      <c r="D239" s="46"/>
    </row>
    <row r="240" spans="1:4" s="47" customFormat="1" ht="12.75" customHeight="1">
      <c r="A240" s="44"/>
      <c r="C240" s="46"/>
      <c r="D240" s="46"/>
    </row>
    <row r="241" spans="1:4" s="47" customFormat="1" ht="12.75" customHeight="1">
      <c r="A241" s="44"/>
      <c r="C241" s="46"/>
      <c r="D241" s="46"/>
    </row>
    <row r="242" spans="1:4" s="47" customFormat="1" ht="12.75" customHeight="1">
      <c r="A242" s="44"/>
      <c r="C242" s="46"/>
      <c r="D242" s="46"/>
    </row>
    <row r="243" spans="1:4" s="47" customFormat="1" ht="12.75" customHeight="1">
      <c r="A243" s="44"/>
      <c r="C243" s="46"/>
      <c r="D243" s="46"/>
    </row>
    <row r="244" spans="1:4" s="47" customFormat="1" ht="12.75" customHeight="1">
      <c r="A244" s="44"/>
      <c r="C244" s="46"/>
      <c r="D244" s="46"/>
    </row>
    <row r="245" spans="1:4" s="47" customFormat="1" ht="12.75" customHeight="1">
      <c r="A245" s="44"/>
      <c r="C245" s="46"/>
      <c r="D245" s="46"/>
    </row>
    <row r="246" spans="1:4" s="47" customFormat="1" ht="12.75" customHeight="1">
      <c r="A246" s="44"/>
      <c r="C246" s="46"/>
      <c r="D246" s="46"/>
    </row>
    <row r="247" spans="1:4" s="47" customFormat="1" ht="12.75" customHeight="1">
      <c r="A247" s="44"/>
      <c r="C247" s="46"/>
      <c r="D247" s="46"/>
    </row>
    <row r="248" spans="1:4" s="47" customFormat="1" ht="12.75" customHeight="1">
      <c r="A248" s="44"/>
      <c r="C248" s="46"/>
      <c r="D248" s="46"/>
    </row>
    <row r="249" spans="1:4" s="47" customFormat="1" ht="12.75" customHeight="1">
      <c r="A249" s="44"/>
      <c r="C249" s="46"/>
      <c r="D249" s="46"/>
    </row>
    <row r="250" spans="1:4" s="47" customFormat="1" ht="12.75" customHeight="1">
      <c r="A250" s="44"/>
      <c r="C250" s="46"/>
      <c r="D250" s="46"/>
    </row>
    <row r="251" spans="1:4" s="47" customFormat="1" ht="12.75" customHeight="1">
      <c r="A251" s="44"/>
      <c r="C251" s="46"/>
      <c r="D251" s="46"/>
    </row>
    <row r="252" spans="1:4" s="47" customFormat="1" ht="12.75" customHeight="1">
      <c r="A252" s="44"/>
      <c r="C252" s="46"/>
      <c r="D252" s="46"/>
    </row>
    <row r="253" spans="1:4" s="47" customFormat="1" ht="12.75" customHeight="1">
      <c r="A253" s="44"/>
      <c r="C253" s="46"/>
      <c r="D253" s="46"/>
    </row>
    <row r="254" spans="1:4" s="47" customFormat="1" ht="12.75" customHeight="1">
      <c r="A254" s="44"/>
      <c r="C254" s="46"/>
      <c r="D254" s="46"/>
    </row>
    <row r="255" spans="1:4" s="47" customFormat="1" ht="12.75" customHeight="1">
      <c r="A255" s="44"/>
      <c r="C255" s="46"/>
      <c r="D255" s="46"/>
    </row>
    <row r="256" spans="1:4" s="47" customFormat="1" ht="12.75" customHeight="1">
      <c r="A256" s="44"/>
      <c r="C256" s="46"/>
      <c r="D256" s="46"/>
    </row>
    <row r="257" spans="1:4" s="47" customFormat="1" ht="12.75" customHeight="1">
      <c r="A257" s="44"/>
      <c r="C257" s="46"/>
      <c r="D257" s="46"/>
    </row>
    <row r="258" spans="1:4" s="47" customFormat="1" ht="12.75" customHeight="1">
      <c r="A258" s="44"/>
      <c r="C258" s="46"/>
      <c r="D258" s="46"/>
    </row>
    <row r="259" spans="1:4" s="47" customFormat="1" ht="12.75" customHeight="1">
      <c r="A259" s="44"/>
      <c r="C259" s="46"/>
      <c r="D259" s="46"/>
    </row>
    <row r="260" spans="1:4" s="47" customFormat="1" ht="12.75" customHeight="1">
      <c r="A260" s="44"/>
      <c r="C260" s="46"/>
      <c r="D260" s="46"/>
    </row>
    <row r="261" spans="1:4" s="47" customFormat="1" ht="12.75" customHeight="1">
      <c r="A261" s="44"/>
      <c r="C261" s="46"/>
      <c r="D261" s="46"/>
    </row>
    <row r="262" spans="1:4" s="47" customFormat="1" ht="12.75" customHeight="1">
      <c r="A262" s="44"/>
      <c r="C262" s="46"/>
      <c r="D262" s="46"/>
    </row>
    <row r="263" spans="1:4" s="47" customFormat="1" ht="12.75" customHeight="1">
      <c r="A263" s="44"/>
      <c r="C263" s="46"/>
      <c r="D263" s="46"/>
    </row>
    <row r="264" spans="1:4" s="47" customFormat="1" ht="12.75" customHeight="1">
      <c r="A264" s="44"/>
      <c r="C264" s="46"/>
      <c r="D264" s="46"/>
    </row>
    <row r="265" spans="1:4" s="47" customFormat="1" ht="12.75" customHeight="1">
      <c r="A265" s="44"/>
      <c r="C265" s="46"/>
      <c r="D265" s="46"/>
    </row>
    <row r="266" spans="1:4" s="47" customFormat="1" ht="12.75" customHeight="1">
      <c r="A266" s="44"/>
      <c r="C266" s="46"/>
      <c r="D266" s="46"/>
    </row>
    <row r="267" spans="1:4" s="47" customFormat="1" ht="12.75" customHeight="1">
      <c r="A267" s="44"/>
      <c r="C267" s="46"/>
      <c r="D267" s="46"/>
    </row>
    <row r="268" spans="1:4" s="47" customFormat="1" ht="12.75" customHeight="1">
      <c r="A268" s="44"/>
      <c r="C268" s="46"/>
      <c r="D268" s="46"/>
    </row>
    <row r="269" spans="1:4" s="47" customFormat="1" ht="12.75" customHeight="1">
      <c r="A269" s="44"/>
      <c r="C269" s="46"/>
      <c r="D269" s="46"/>
    </row>
    <row r="270" spans="1:4" s="47" customFormat="1" ht="12.75" customHeight="1">
      <c r="A270" s="44"/>
      <c r="C270" s="46"/>
      <c r="D270" s="46"/>
    </row>
    <row r="271" spans="1:4" s="47" customFormat="1" ht="12.75" customHeight="1">
      <c r="A271" s="44"/>
      <c r="C271" s="46"/>
      <c r="D271" s="46"/>
    </row>
    <row r="272" spans="1:4" s="47" customFormat="1" ht="12.75" customHeight="1">
      <c r="A272" s="44"/>
      <c r="C272" s="46"/>
      <c r="D272" s="46"/>
    </row>
    <row r="273" spans="1:4" s="47" customFormat="1" ht="12.75" customHeight="1">
      <c r="A273" s="44"/>
      <c r="C273" s="46"/>
      <c r="D273" s="46"/>
    </row>
    <row r="274" spans="1:4" s="47" customFormat="1" ht="12.75" customHeight="1">
      <c r="A274" s="44"/>
      <c r="C274" s="46"/>
      <c r="D274" s="46"/>
    </row>
    <row r="275" spans="1:4" s="47" customFormat="1" ht="12.75" customHeight="1">
      <c r="A275" s="44"/>
      <c r="C275" s="46"/>
      <c r="D275" s="46"/>
    </row>
    <row r="276" spans="1:4" s="47" customFormat="1" ht="12.75" customHeight="1">
      <c r="A276" s="44"/>
      <c r="C276" s="46"/>
      <c r="D276" s="46"/>
    </row>
    <row r="277" spans="1:4" s="47" customFormat="1" ht="12.75" customHeight="1">
      <c r="A277" s="44"/>
      <c r="C277" s="46"/>
      <c r="D277" s="46"/>
    </row>
    <row r="278" spans="1:4" s="47" customFormat="1" ht="12.75" customHeight="1">
      <c r="A278" s="44"/>
      <c r="C278" s="46"/>
      <c r="D278" s="46"/>
    </row>
    <row r="279" spans="1:4" s="47" customFormat="1" ht="12.75" customHeight="1">
      <c r="A279" s="44"/>
      <c r="C279" s="46"/>
      <c r="D279" s="46"/>
    </row>
    <row r="280" spans="1:4" s="47" customFormat="1" ht="12.75" customHeight="1">
      <c r="A280" s="44"/>
      <c r="C280" s="46"/>
      <c r="D280" s="46"/>
    </row>
    <row r="281" spans="1:4" s="47" customFormat="1" ht="12.75" customHeight="1">
      <c r="A281" s="44"/>
      <c r="C281" s="46"/>
      <c r="D281" s="46"/>
    </row>
    <row r="282" spans="1:4" s="47" customFormat="1" ht="12.75" customHeight="1">
      <c r="A282" s="44"/>
      <c r="C282" s="46"/>
      <c r="D282" s="46"/>
    </row>
    <row r="283" spans="1:4" s="47" customFormat="1" ht="12.75" customHeight="1">
      <c r="A283" s="44"/>
      <c r="C283" s="46"/>
      <c r="D283" s="46"/>
    </row>
    <row r="284" spans="1:4" s="47" customFormat="1" ht="12.75" customHeight="1">
      <c r="A284" s="44"/>
      <c r="C284" s="46"/>
      <c r="D284" s="46"/>
    </row>
    <row r="285" spans="1:4" s="47" customFormat="1" ht="12.75" customHeight="1">
      <c r="A285" s="44"/>
      <c r="C285" s="46"/>
      <c r="D285" s="46"/>
    </row>
    <row r="286" spans="1:4" s="47" customFormat="1" ht="12.75" customHeight="1">
      <c r="A286" s="44"/>
      <c r="C286" s="46"/>
      <c r="D286" s="46"/>
    </row>
    <row r="287" spans="1:4" s="47" customFormat="1" ht="12.75" customHeight="1">
      <c r="A287" s="44"/>
      <c r="C287" s="46"/>
      <c r="D287" s="46"/>
    </row>
    <row r="288" spans="1:4" s="47" customFormat="1" ht="12.75" customHeight="1">
      <c r="A288" s="44"/>
      <c r="C288" s="46"/>
      <c r="D288" s="46"/>
    </row>
    <row r="289" spans="1:4" s="47" customFormat="1" ht="12.75" customHeight="1">
      <c r="A289" s="44"/>
      <c r="C289" s="46"/>
      <c r="D289" s="46"/>
    </row>
    <row r="290" spans="1:4" s="47" customFormat="1" ht="12.75" customHeight="1">
      <c r="A290" s="44"/>
      <c r="C290" s="46"/>
      <c r="D290" s="46"/>
    </row>
    <row r="291" spans="1:4" s="47" customFormat="1" ht="12.75" customHeight="1">
      <c r="A291" s="44"/>
      <c r="C291" s="46"/>
      <c r="D291" s="46"/>
    </row>
    <row r="292" spans="1:4" s="47" customFormat="1" ht="12.75" customHeight="1">
      <c r="A292" s="44"/>
      <c r="C292" s="46"/>
      <c r="D292" s="46"/>
    </row>
    <row r="293" spans="1:4" s="47" customFormat="1" ht="12.75" customHeight="1">
      <c r="A293" s="44"/>
      <c r="C293" s="46"/>
      <c r="D293" s="46"/>
    </row>
    <row r="294" spans="1:4" s="47" customFormat="1" ht="12.75" customHeight="1">
      <c r="A294" s="44"/>
      <c r="C294" s="46"/>
      <c r="D294" s="46"/>
    </row>
    <row r="295" spans="1:4" s="47" customFormat="1" ht="12.75" customHeight="1">
      <c r="A295" s="44"/>
      <c r="C295" s="46"/>
      <c r="D295" s="46"/>
    </row>
    <row r="296" spans="1:4" s="47" customFormat="1" ht="12.75" customHeight="1">
      <c r="A296" s="44"/>
      <c r="C296" s="46"/>
      <c r="D296" s="46"/>
    </row>
    <row r="297" spans="1:4" s="47" customFormat="1" ht="12.75" customHeight="1">
      <c r="A297" s="44"/>
      <c r="C297" s="46"/>
      <c r="D297" s="46"/>
    </row>
    <row r="298" spans="1:4" s="47" customFormat="1" ht="12.75" customHeight="1">
      <c r="A298" s="44"/>
      <c r="C298" s="46"/>
      <c r="D298" s="46"/>
    </row>
    <row r="299" spans="1:4" s="47" customFormat="1" ht="12.75" customHeight="1">
      <c r="A299" s="44"/>
      <c r="C299" s="46"/>
      <c r="D299" s="46"/>
    </row>
    <row r="300" spans="1:4" s="47" customFormat="1" ht="12.75" customHeight="1">
      <c r="A300" s="44"/>
      <c r="C300" s="46"/>
      <c r="D300" s="46"/>
    </row>
    <row r="301" spans="1:4" s="47" customFormat="1" ht="12.75" customHeight="1">
      <c r="A301" s="44"/>
      <c r="C301" s="46"/>
      <c r="D301" s="46"/>
    </row>
    <row r="302" spans="1:4" s="47" customFormat="1" ht="12.75" customHeight="1">
      <c r="A302" s="44"/>
      <c r="C302" s="46"/>
      <c r="D302" s="46"/>
    </row>
    <row r="303" spans="1:4" s="47" customFormat="1" ht="12.75" customHeight="1">
      <c r="A303" s="44"/>
      <c r="C303" s="46"/>
      <c r="D303" s="46"/>
    </row>
    <row r="304" spans="1:4" s="47" customFormat="1" ht="12.75" customHeight="1">
      <c r="A304" s="44"/>
      <c r="C304" s="46"/>
      <c r="D304" s="46"/>
    </row>
    <row r="305" spans="1:4" s="47" customFormat="1" ht="12.75" customHeight="1">
      <c r="A305" s="44"/>
      <c r="C305" s="46"/>
      <c r="D305" s="46"/>
    </row>
    <row r="306" spans="1:4" s="47" customFormat="1" ht="12.75" customHeight="1">
      <c r="A306" s="44"/>
      <c r="C306" s="46"/>
      <c r="D306" s="46"/>
    </row>
    <row r="307" spans="1:4" s="47" customFormat="1" ht="12.75" customHeight="1">
      <c r="A307" s="44"/>
      <c r="C307" s="46"/>
      <c r="D307" s="46"/>
    </row>
    <row r="308" spans="1:4" s="47" customFormat="1" ht="12.75" customHeight="1">
      <c r="A308" s="44"/>
      <c r="C308" s="46"/>
      <c r="D308" s="46"/>
    </row>
    <row r="309" spans="1:4" s="47" customFormat="1" ht="12.75" customHeight="1">
      <c r="A309" s="44"/>
      <c r="C309" s="46"/>
      <c r="D309" s="46"/>
    </row>
    <row r="310" spans="1:4" s="47" customFormat="1" ht="12.75" customHeight="1">
      <c r="A310" s="44"/>
      <c r="C310" s="46"/>
      <c r="D310" s="46"/>
    </row>
    <row r="311" spans="1:4" s="47" customFormat="1" ht="12.75" customHeight="1">
      <c r="A311" s="44"/>
      <c r="C311" s="46"/>
      <c r="D311" s="46"/>
    </row>
    <row r="312" spans="1:4" s="47" customFormat="1" ht="12.75" customHeight="1">
      <c r="A312" s="44"/>
      <c r="C312" s="46"/>
      <c r="D312" s="46"/>
    </row>
    <row r="313" spans="1:4" s="47" customFormat="1" ht="12.75" customHeight="1">
      <c r="A313" s="44"/>
      <c r="C313" s="46"/>
      <c r="D313" s="46"/>
    </row>
    <row r="314" spans="1:4" s="47" customFormat="1" ht="12.75" customHeight="1">
      <c r="A314" s="44"/>
      <c r="C314" s="46"/>
      <c r="D314" s="46"/>
    </row>
    <row r="315" spans="1:4" s="47" customFormat="1" ht="12.75" customHeight="1">
      <c r="A315" s="44"/>
      <c r="C315" s="46"/>
      <c r="D315" s="46"/>
    </row>
    <row r="316" spans="1:4" s="47" customFormat="1" ht="12.75" customHeight="1">
      <c r="A316" s="44"/>
      <c r="C316" s="46"/>
      <c r="D316" s="46"/>
    </row>
    <row r="317" spans="1:4" s="47" customFormat="1" ht="12.75" customHeight="1">
      <c r="A317" s="44"/>
      <c r="C317" s="46"/>
      <c r="D317" s="46"/>
    </row>
    <row r="318" spans="1:4" s="47" customFormat="1" ht="12.75" customHeight="1">
      <c r="A318" s="44"/>
      <c r="C318" s="46"/>
      <c r="D318" s="46"/>
    </row>
    <row r="319" spans="1:4" s="47" customFormat="1" ht="12.75" customHeight="1">
      <c r="A319" s="44"/>
      <c r="C319" s="46"/>
      <c r="D319" s="46"/>
    </row>
    <row r="320" spans="1:4" s="47" customFormat="1" ht="12.75" customHeight="1">
      <c r="A320" s="44"/>
      <c r="C320" s="46"/>
      <c r="D320" s="46"/>
    </row>
    <row r="321" spans="1:4" s="47" customFormat="1" ht="12.75" customHeight="1">
      <c r="A321" s="44"/>
      <c r="C321" s="46"/>
      <c r="D321" s="46"/>
    </row>
    <row r="322" spans="1:4" s="47" customFormat="1" ht="12.75" customHeight="1">
      <c r="A322" s="44"/>
      <c r="C322" s="46"/>
      <c r="D322" s="46"/>
    </row>
    <row r="323" spans="1:4" s="47" customFormat="1" ht="12.75" customHeight="1">
      <c r="A323" s="44"/>
      <c r="C323" s="46"/>
      <c r="D323" s="46"/>
    </row>
    <row r="324" spans="1:4" s="47" customFormat="1" ht="12.75" customHeight="1">
      <c r="A324" s="44"/>
      <c r="C324" s="46"/>
      <c r="D324" s="46"/>
    </row>
    <row r="325" spans="1:4" s="47" customFormat="1" ht="12.75" customHeight="1">
      <c r="A325" s="44"/>
      <c r="C325" s="46"/>
      <c r="D325" s="46"/>
    </row>
    <row r="326" spans="1:4" s="47" customFormat="1" ht="12.75" customHeight="1">
      <c r="A326" s="44"/>
      <c r="C326" s="46"/>
      <c r="D326" s="46"/>
    </row>
    <row r="327" spans="1:4" s="47" customFormat="1" ht="12.75" customHeight="1">
      <c r="A327" s="44"/>
      <c r="C327" s="46"/>
      <c r="D327" s="46"/>
    </row>
    <row r="328" spans="1:4" s="47" customFormat="1" ht="12.75" customHeight="1">
      <c r="A328" s="44"/>
      <c r="C328" s="46"/>
      <c r="D328" s="46"/>
    </row>
    <row r="329" spans="1:4" s="47" customFormat="1" ht="12.75" customHeight="1">
      <c r="A329" s="44"/>
      <c r="C329" s="46"/>
      <c r="D329" s="46"/>
    </row>
    <row r="330" spans="1:4" s="47" customFormat="1" ht="12.75" customHeight="1">
      <c r="A330" s="44"/>
      <c r="C330" s="46"/>
      <c r="D330" s="46"/>
    </row>
    <row r="331" spans="1:4" s="47" customFormat="1" ht="12.75" customHeight="1">
      <c r="A331" s="44"/>
      <c r="C331" s="46"/>
      <c r="D331" s="46"/>
    </row>
    <row r="332" spans="1:4" s="47" customFormat="1" ht="12.75" customHeight="1">
      <c r="A332" s="44"/>
      <c r="C332" s="46"/>
      <c r="D332" s="46"/>
    </row>
    <row r="333" spans="1:4" s="47" customFormat="1" ht="12.75" customHeight="1">
      <c r="A333" s="44"/>
      <c r="C333" s="46"/>
      <c r="D333" s="46"/>
    </row>
    <row r="334" spans="1:4" s="47" customFormat="1" ht="12.75" customHeight="1">
      <c r="A334" s="44"/>
      <c r="C334" s="46"/>
      <c r="D334" s="46"/>
    </row>
    <row r="335" spans="1:4" s="47" customFormat="1" ht="12.75" customHeight="1">
      <c r="A335" s="44"/>
      <c r="C335" s="46"/>
      <c r="D335" s="46"/>
    </row>
    <row r="336" spans="1:4" s="47" customFormat="1" ht="12.75" customHeight="1">
      <c r="A336" s="44"/>
      <c r="C336" s="46"/>
      <c r="D336" s="46"/>
    </row>
    <row r="337" spans="1:4" s="47" customFormat="1">
      <c r="A337" s="44"/>
      <c r="C337" s="46"/>
      <c r="D337" s="46"/>
    </row>
    <row r="338" spans="1:4" s="47" customFormat="1">
      <c r="A338" s="44"/>
      <c r="C338" s="46"/>
      <c r="D338" s="46"/>
    </row>
    <row r="339" spans="1:4" s="47" customFormat="1">
      <c r="A339" s="44"/>
      <c r="C339" s="46"/>
      <c r="D339" s="46"/>
    </row>
    <row r="340" spans="1:4" s="47" customFormat="1">
      <c r="A340" s="44"/>
      <c r="C340" s="46"/>
      <c r="D340" s="46"/>
    </row>
    <row r="341" spans="1:4" s="47" customFormat="1">
      <c r="A341" s="44"/>
      <c r="C341" s="46"/>
      <c r="D341" s="46"/>
    </row>
    <row r="342" spans="1:4" s="47" customFormat="1">
      <c r="A342" s="44"/>
      <c r="C342" s="46"/>
      <c r="D342" s="46"/>
    </row>
    <row r="343" spans="1:4" s="47" customFormat="1">
      <c r="A343" s="44"/>
      <c r="C343" s="46"/>
      <c r="D343" s="46"/>
    </row>
    <row r="344" spans="1:4" s="47" customFormat="1">
      <c r="A344" s="44"/>
      <c r="C344" s="46"/>
      <c r="D344" s="46"/>
    </row>
    <row r="345" spans="1:4" s="47" customFormat="1">
      <c r="A345" s="44"/>
      <c r="C345" s="46"/>
      <c r="D345" s="46"/>
    </row>
    <row r="346" spans="1:4" s="47" customFormat="1">
      <c r="A346" s="44"/>
      <c r="C346" s="46"/>
      <c r="D346" s="46"/>
    </row>
    <row r="347" spans="1:4" s="47" customFormat="1">
      <c r="A347" s="44"/>
      <c r="C347" s="46"/>
      <c r="D347" s="46"/>
    </row>
    <row r="348" spans="1:4" s="47" customFormat="1">
      <c r="A348" s="44"/>
      <c r="C348" s="46"/>
      <c r="D348" s="46"/>
    </row>
    <row r="349" spans="1:4" s="47" customFormat="1">
      <c r="A349" s="44"/>
      <c r="C349" s="46"/>
      <c r="D349" s="46"/>
    </row>
    <row r="350" spans="1:4" s="47" customFormat="1">
      <c r="A350" s="44"/>
      <c r="C350" s="46"/>
      <c r="D350" s="46"/>
    </row>
    <row r="351" spans="1:4" s="47" customFormat="1">
      <c r="A351" s="44"/>
      <c r="C351" s="46"/>
      <c r="D351" s="46"/>
    </row>
    <row r="352" spans="1:4" s="47" customFormat="1">
      <c r="A352" s="44"/>
      <c r="C352" s="46"/>
      <c r="D352" s="46"/>
    </row>
    <row r="353" spans="1:4" s="47" customFormat="1">
      <c r="A353" s="44"/>
      <c r="C353" s="46"/>
      <c r="D353" s="46"/>
    </row>
    <row r="354" spans="1:4" s="47" customFormat="1">
      <c r="A354" s="44"/>
      <c r="C354" s="46"/>
      <c r="D354" s="46"/>
    </row>
    <row r="355" spans="1:4" s="47" customFormat="1">
      <c r="A355" s="44"/>
      <c r="C355" s="46"/>
      <c r="D355" s="46"/>
    </row>
    <row r="356" spans="1:4" s="47" customFormat="1">
      <c r="A356" s="44"/>
      <c r="C356" s="46"/>
      <c r="D356" s="46"/>
    </row>
    <row r="357" spans="1:4" s="47" customFormat="1">
      <c r="A357" s="44"/>
      <c r="C357" s="46"/>
      <c r="D357" s="46"/>
    </row>
    <row r="358" spans="1:4" s="47" customFormat="1">
      <c r="A358" s="44"/>
      <c r="C358" s="46"/>
      <c r="D358" s="46"/>
    </row>
    <row r="359" spans="1:4" s="47" customFormat="1">
      <c r="A359" s="44"/>
      <c r="C359" s="46"/>
      <c r="D359" s="46"/>
    </row>
    <row r="360" spans="1:4" s="47" customFormat="1">
      <c r="A360" s="44"/>
      <c r="C360" s="46"/>
      <c r="D360" s="46"/>
    </row>
    <row r="361" spans="1:4" s="47" customFormat="1">
      <c r="A361" s="44"/>
      <c r="C361" s="46"/>
      <c r="D361" s="46"/>
    </row>
    <row r="362" spans="1:4" s="47" customFormat="1">
      <c r="A362" s="44"/>
      <c r="C362" s="46"/>
      <c r="D362" s="46"/>
    </row>
    <row r="363" spans="1:4" s="47" customFormat="1">
      <c r="A363" s="44"/>
      <c r="C363" s="46"/>
      <c r="D363" s="46"/>
    </row>
    <row r="364" spans="1:4" s="47" customFormat="1">
      <c r="A364" s="44"/>
      <c r="C364" s="46"/>
      <c r="D364" s="46"/>
    </row>
    <row r="365" spans="1:4" s="47" customFormat="1">
      <c r="A365" s="44"/>
      <c r="C365" s="46"/>
      <c r="D365" s="46"/>
    </row>
    <row r="366" spans="1:4" s="47" customFormat="1">
      <c r="A366" s="44"/>
      <c r="C366" s="46"/>
      <c r="D366" s="46"/>
    </row>
    <row r="367" spans="1:4" s="47" customFormat="1">
      <c r="A367" s="44"/>
      <c r="C367" s="46"/>
      <c r="D367" s="46"/>
    </row>
    <row r="368" spans="1:4" s="47" customFormat="1">
      <c r="A368" s="44"/>
      <c r="C368" s="46"/>
      <c r="D368" s="46"/>
    </row>
    <row r="369" spans="1:4" s="47" customFormat="1">
      <c r="A369" s="44"/>
      <c r="C369" s="46"/>
      <c r="D369" s="46"/>
    </row>
    <row r="370" spans="1:4" s="47" customFormat="1">
      <c r="A370" s="44"/>
      <c r="C370" s="46"/>
      <c r="D370" s="46"/>
    </row>
    <row r="371" spans="1:4" s="47" customFormat="1">
      <c r="A371" s="44"/>
      <c r="C371" s="46"/>
      <c r="D371" s="46"/>
    </row>
    <row r="372" spans="1:4" s="47" customFormat="1">
      <c r="A372" s="44"/>
      <c r="C372" s="46"/>
      <c r="D372" s="46"/>
    </row>
    <row r="373" spans="1:4" s="47" customFormat="1">
      <c r="A373" s="44"/>
      <c r="C373" s="46"/>
      <c r="D373" s="46"/>
    </row>
    <row r="374" spans="1:4" s="47" customFormat="1">
      <c r="A374" s="44"/>
      <c r="C374" s="46"/>
      <c r="D374" s="46"/>
    </row>
    <row r="375" spans="1:4" s="47" customFormat="1">
      <c r="A375" s="44"/>
      <c r="C375" s="46"/>
      <c r="D375" s="46"/>
    </row>
    <row r="376" spans="1:4" s="47" customFormat="1">
      <c r="A376" s="44"/>
      <c r="C376" s="46"/>
      <c r="D376" s="46"/>
    </row>
    <row r="377" spans="1:4" s="47" customFormat="1">
      <c r="A377" s="44"/>
      <c r="C377" s="46"/>
      <c r="D377" s="46"/>
    </row>
    <row r="378" spans="1:4" s="47" customFormat="1">
      <c r="A378" s="44"/>
      <c r="C378" s="46"/>
      <c r="D378" s="46"/>
    </row>
    <row r="379" spans="1:4" s="47" customFormat="1">
      <c r="A379" s="44"/>
      <c r="C379" s="46"/>
      <c r="D379" s="46"/>
    </row>
    <row r="380" spans="1:4" s="47" customFormat="1">
      <c r="A380" s="44"/>
      <c r="C380" s="46"/>
      <c r="D380" s="46"/>
    </row>
    <row r="381" spans="1:4" s="47" customFormat="1">
      <c r="A381" s="44"/>
      <c r="C381" s="46"/>
      <c r="D381" s="46"/>
    </row>
    <row r="382" spans="1:4" s="47" customFormat="1">
      <c r="A382" s="44"/>
      <c r="C382" s="46"/>
      <c r="D382" s="46"/>
    </row>
    <row r="383" spans="1:4" s="47" customFormat="1">
      <c r="A383" s="44"/>
      <c r="C383" s="46"/>
      <c r="D383" s="46"/>
    </row>
    <row r="384" spans="1:4" s="47" customFormat="1">
      <c r="A384" s="44"/>
      <c r="C384" s="46"/>
      <c r="D384" s="46"/>
    </row>
    <row r="385" spans="1:4" s="47" customFormat="1">
      <c r="A385" s="44"/>
      <c r="C385" s="46"/>
      <c r="D385" s="46"/>
    </row>
    <row r="386" spans="1:4" s="47" customFormat="1">
      <c r="A386" s="44"/>
      <c r="C386" s="46"/>
      <c r="D386" s="46"/>
    </row>
    <row r="387" spans="1:4" s="47" customFormat="1">
      <c r="A387" s="44"/>
      <c r="C387" s="46"/>
      <c r="D387" s="46"/>
    </row>
    <row r="388" spans="1:4" s="47" customFormat="1">
      <c r="A388" s="44"/>
      <c r="C388" s="46"/>
      <c r="D388" s="46"/>
    </row>
    <row r="389" spans="1:4" s="47" customFormat="1">
      <c r="A389" s="44"/>
      <c r="C389" s="46"/>
      <c r="D389" s="46"/>
    </row>
    <row r="390" spans="1:4" s="47" customFormat="1">
      <c r="A390" s="44"/>
      <c r="C390" s="46"/>
      <c r="D390" s="46"/>
    </row>
    <row r="391" spans="1:4" s="47" customFormat="1">
      <c r="A391" s="44"/>
      <c r="C391" s="46"/>
      <c r="D391" s="46"/>
    </row>
    <row r="392" spans="1:4" s="47" customFormat="1">
      <c r="A392" s="44"/>
      <c r="C392" s="46"/>
      <c r="D392" s="46"/>
    </row>
    <row r="393" spans="1:4" s="47" customFormat="1">
      <c r="A393" s="44"/>
      <c r="C393" s="46"/>
      <c r="D393" s="46"/>
    </row>
    <row r="394" spans="1:4" s="47" customFormat="1">
      <c r="A394" s="44"/>
      <c r="C394" s="46"/>
      <c r="D394" s="46"/>
    </row>
    <row r="395" spans="1:4" s="47" customFormat="1">
      <c r="A395" s="44"/>
      <c r="C395" s="46"/>
      <c r="D395" s="46"/>
    </row>
    <row r="396" spans="1:4" s="47" customFormat="1">
      <c r="A396" s="44"/>
      <c r="C396" s="46"/>
      <c r="D396" s="46"/>
    </row>
    <row r="397" spans="1:4" s="47" customFormat="1">
      <c r="A397" s="44"/>
      <c r="C397" s="46"/>
      <c r="D397" s="46"/>
    </row>
    <row r="398" spans="1:4" s="47" customFormat="1">
      <c r="A398" s="44"/>
      <c r="C398" s="46"/>
      <c r="D398" s="46"/>
    </row>
    <row r="399" spans="1:4" s="47" customFormat="1">
      <c r="A399" s="44"/>
      <c r="C399" s="46"/>
      <c r="D399" s="46"/>
    </row>
    <row r="400" spans="1:4" s="47" customFormat="1">
      <c r="A400" s="44"/>
      <c r="C400" s="46"/>
      <c r="D400" s="46"/>
    </row>
    <row r="401" spans="1:4" s="47" customFormat="1">
      <c r="A401" s="44"/>
      <c r="C401" s="46"/>
      <c r="D401" s="46"/>
    </row>
    <row r="402" spans="1:4" s="47" customFormat="1">
      <c r="A402" s="44"/>
      <c r="C402" s="46"/>
      <c r="D402" s="46"/>
    </row>
    <row r="403" spans="1:4" s="47" customFormat="1">
      <c r="A403" s="44"/>
      <c r="C403" s="46"/>
      <c r="D403" s="46"/>
    </row>
    <row r="404" spans="1:4" s="47" customFormat="1">
      <c r="A404" s="44"/>
      <c r="C404" s="46"/>
      <c r="D404" s="46"/>
    </row>
    <row r="405" spans="1:4" s="47" customFormat="1">
      <c r="A405" s="44"/>
      <c r="C405" s="46"/>
      <c r="D405" s="46"/>
    </row>
    <row r="406" spans="1:4" s="47" customFormat="1">
      <c r="A406" s="44"/>
      <c r="C406" s="46"/>
      <c r="D406" s="46"/>
    </row>
    <row r="407" spans="1:4" s="47" customFormat="1">
      <c r="A407" s="44"/>
      <c r="C407" s="46"/>
      <c r="D407" s="46"/>
    </row>
    <row r="408" spans="1:4" s="47" customFormat="1">
      <c r="A408" s="44"/>
      <c r="C408" s="46"/>
      <c r="D408" s="46"/>
    </row>
    <row r="409" spans="1:4" s="47" customFormat="1">
      <c r="A409" s="44"/>
      <c r="C409" s="46"/>
      <c r="D409" s="46"/>
    </row>
    <row r="410" spans="1:4" s="47" customFormat="1">
      <c r="A410" s="44"/>
      <c r="C410" s="46"/>
      <c r="D410" s="46"/>
    </row>
    <row r="411" spans="1:4" s="47" customFormat="1">
      <c r="A411" s="44"/>
      <c r="C411" s="46"/>
      <c r="D411" s="46"/>
    </row>
    <row r="412" spans="1:4" s="47" customFormat="1">
      <c r="A412" s="44"/>
      <c r="C412" s="46"/>
      <c r="D412" s="46"/>
    </row>
    <row r="413" spans="1:4" s="47" customFormat="1">
      <c r="A413" s="44"/>
      <c r="C413" s="46"/>
      <c r="D413" s="46"/>
    </row>
    <row r="414" spans="1:4" s="47" customFormat="1">
      <c r="A414" s="44"/>
      <c r="C414" s="46"/>
      <c r="D414" s="46"/>
    </row>
    <row r="415" spans="1:4" s="47" customFormat="1">
      <c r="A415" s="44"/>
      <c r="C415" s="46"/>
      <c r="D415" s="46"/>
    </row>
    <row r="416" spans="1:4" s="47" customFormat="1">
      <c r="A416" s="44"/>
      <c r="C416" s="46"/>
      <c r="D416" s="46"/>
    </row>
    <row r="417" spans="1:4" s="47" customFormat="1">
      <c r="A417" s="44"/>
      <c r="C417" s="46"/>
      <c r="D417" s="46"/>
    </row>
    <row r="418" spans="1:4" s="47" customFormat="1">
      <c r="A418" s="44"/>
      <c r="C418" s="46"/>
      <c r="D418" s="46"/>
    </row>
    <row r="419" spans="1:4" s="47" customFormat="1">
      <c r="A419" s="44"/>
      <c r="C419" s="46"/>
      <c r="D419" s="46"/>
    </row>
    <row r="420" spans="1:4" s="47" customFormat="1">
      <c r="A420" s="44"/>
      <c r="C420" s="46"/>
      <c r="D420" s="46"/>
    </row>
    <row r="421" spans="1:4" s="47" customFormat="1">
      <c r="A421" s="44"/>
      <c r="C421" s="46"/>
      <c r="D421" s="46"/>
    </row>
    <row r="422" spans="1:4" s="47" customFormat="1">
      <c r="A422" s="44"/>
      <c r="C422" s="46"/>
      <c r="D422" s="46"/>
    </row>
    <row r="423" spans="1:4" s="47" customFormat="1">
      <c r="A423" s="44"/>
      <c r="C423" s="46"/>
      <c r="D423" s="46"/>
    </row>
    <row r="424" spans="1:4" s="47" customFormat="1">
      <c r="A424" s="44"/>
      <c r="C424" s="46"/>
      <c r="D424" s="46"/>
    </row>
    <row r="425" spans="1:4" s="47" customFormat="1">
      <c r="A425" s="44"/>
      <c r="C425" s="46"/>
      <c r="D425" s="46"/>
    </row>
    <row r="426" spans="1:4" s="47" customFormat="1">
      <c r="A426" s="44"/>
      <c r="C426" s="46"/>
      <c r="D426" s="46"/>
    </row>
    <row r="427" spans="1:4" s="47" customFormat="1">
      <c r="A427" s="44"/>
      <c r="C427" s="46"/>
      <c r="D427" s="46"/>
    </row>
    <row r="428" spans="1:4" s="47" customFormat="1">
      <c r="A428" s="44"/>
      <c r="C428" s="46"/>
      <c r="D428" s="46"/>
    </row>
    <row r="429" spans="1:4" s="47" customFormat="1">
      <c r="A429" s="44"/>
      <c r="C429" s="46"/>
      <c r="D429" s="46"/>
    </row>
    <row r="430" spans="1:4" s="47" customFormat="1">
      <c r="A430" s="44"/>
      <c r="C430" s="46"/>
      <c r="D430" s="46"/>
    </row>
    <row r="431" spans="1:4" s="47" customFormat="1">
      <c r="A431" s="44"/>
      <c r="C431" s="46"/>
      <c r="D431" s="46"/>
    </row>
    <row r="432" spans="1:4" s="47" customFormat="1">
      <c r="A432" s="44"/>
      <c r="C432" s="46"/>
      <c r="D432" s="46"/>
    </row>
    <row r="433" spans="1:4" s="47" customFormat="1">
      <c r="A433" s="44"/>
      <c r="C433" s="46"/>
      <c r="D433" s="46"/>
    </row>
    <row r="434" spans="1:4" s="47" customFormat="1">
      <c r="A434" s="44"/>
      <c r="C434" s="46"/>
      <c r="D434" s="46"/>
    </row>
    <row r="435" spans="1:4" s="47" customFormat="1">
      <c r="A435" s="44"/>
      <c r="C435" s="46"/>
      <c r="D435" s="46"/>
    </row>
    <row r="436" spans="1:4" s="47" customFormat="1">
      <c r="A436" s="44"/>
      <c r="C436" s="46"/>
      <c r="D436" s="46"/>
    </row>
    <row r="437" spans="1:4" s="47" customFormat="1">
      <c r="A437" s="44"/>
      <c r="C437" s="46"/>
      <c r="D437" s="46"/>
    </row>
    <row r="438" spans="1:4" s="47" customFormat="1">
      <c r="A438" s="44"/>
      <c r="C438" s="46"/>
      <c r="D438" s="46"/>
    </row>
    <row r="439" spans="1:4" s="47" customFormat="1">
      <c r="A439" s="44"/>
      <c r="C439" s="46"/>
      <c r="D439" s="46"/>
    </row>
    <row r="440" spans="1:4" s="47" customFormat="1">
      <c r="A440" s="44"/>
      <c r="C440" s="46"/>
      <c r="D440" s="46"/>
    </row>
    <row r="441" spans="1:4" s="47" customFormat="1">
      <c r="A441" s="44"/>
      <c r="C441" s="46"/>
      <c r="D441" s="46"/>
    </row>
    <row r="442" spans="1:4" s="47" customFormat="1">
      <c r="A442" s="44"/>
      <c r="C442" s="46"/>
      <c r="D442" s="46"/>
    </row>
    <row r="443" spans="1:4" s="47" customFormat="1">
      <c r="A443" s="44"/>
      <c r="C443" s="46"/>
      <c r="D443" s="46"/>
    </row>
    <row r="444" spans="1:4" s="47" customFormat="1">
      <c r="A444" s="44"/>
      <c r="C444" s="46"/>
      <c r="D444" s="46"/>
    </row>
    <row r="445" spans="1:4" s="47" customFormat="1">
      <c r="A445" s="44"/>
      <c r="C445" s="46"/>
      <c r="D445" s="46"/>
    </row>
    <row r="446" spans="1:4" s="47" customFormat="1">
      <c r="A446" s="44"/>
      <c r="C446" s="46"/>
      <c r="D446" s="46"/>
    </row>
    <row r="447" spans="1:4" s="47" customFormat="1">
      <c r="A447" s="44"/>
      <c r="C447" s="46"/>
      <c r="D447" s="46"/>
    </row>
    <row r="448" spans="1:4" s="47" customFormat="1">
      <c r="A448" s="44"/>
      <c r="C448" s="46"/>
      <c r="D448" s="46"/>
    </row>
    <row r="449" spans="1:4" s="47" customFormat="1">
      <c r="A449" s="44"/>
      <c r="C449" s="46"/>
      <c r="D449" s="46"/>
    </row>
    <row r="450" spans="1:4" s="47" customFormat="1">
      <c r="A450" s="44"/>
      <c r="C450" s="46"/>
      <c r="D450" s="46"/>
    </row>
    <row r="451" spans="1:4" s="47" customFormat="1">
      <c r="A451" s="44"/>
      <c r="C451" s="46"/>
      <c r="D451" s="46"/>
    </row>
    <row r="452" spans="1:4" s="47" customFormat="1">
      <c r="A452" s="44"/>
      <c r="C452" s="46"/>
      <c r="D452" s="46"/>
    </row>
    <row r="453" spans="1:4" s="47" customFormat="1">
      <c r="A453" s="44"/>
      <c r="C453" s="46"/>
      <c r="D453" s="46"/>
    </row>
    <row r="454" spans="1:4" s="47" customFormat="1">
      <c r="A454" s="44"/>
      <c r="C454" s="46"/>
      <c r="D454" s="46"/>
    </row>
    <row r="455" spans="1:4" s="47" customFormat="1">
      <c r="A455" s="44"/>
      <c r="C455" s="46"/>
      <c r="D455" s="46"/>
    </row>
    <row r="456" spans="1:4" s="47" customFormat="1">
      <c r="A456" s="44"/>
      <c r="C456" s="46"/>
      <c r="D456" s="46"/>
    </row>
    <row r="457" spans="1:4" s="47" customFormat="1">
      <c r="A457" s="44"/>
      <c r="C457" s="46"/>
      <c r="D457" s="46"/>
    </row>
    <row r="458" spans="1:4" s="47" customFormat="1">
      <c r="A458" s="44"/>
      <c r="C458" s="46"/>
      <c r="D458" s="46"/>
    </row>
    <row r="459" spans="1:4" s="47" customFormat="1">
      <c r="A459" s="44"/>
      <c r="C459" s="46"/>
      <c r="D459" s="46"/>
    </row>
    <row r="460" spans="1:4" s="47" customFormat="1">
      <c r="A460" s="44"/>
      <c r="C460" s="46"/>
      <c r="D460" s="46"/>
    </row>
    <row r="461" spans="1:4" s="47" customFormat="1">
      <c r="A461" s="44"/>
      <c r="C461" s="46"/>
      <c r="D461" s="46"/>
    </row>
    <row r="462" spans="1:4" s="47" customFormat="1">
      <c r="A462" s="44"/>
      <c r="C462" s="46"/>
      <c r="D462" s="46"/>
    </row>
    <row r="463" spans="1:4" s="47" customFormat="1">
      <c r="A463" s="44"/>
      <c r="C463" s="46"/>
      <c r="D463" s="46"/>
    </row>
    <row r="464" spans="1:4" s="47" customFormat="1">
      <c r="A464" s="44"/>
      <c r="C464" s="46"/>
      <c r="D464" s="46"/>
    </row>
    <row r="465" spans="1:4" s="47" customFormat="1">
      <c r="A465" s="44"/>
      <c r="C465" s="46"/>
      <c r="D465" s="46"/>
    </row>
    <row r="466" spans="1:4" s="47" customFormat="1">
      <c r="A466" s="44"/>
      <c r="C466" s="46"/>
      <c r="D466" s="46"/>
    </row>
    <row r="467" spans="1:4" s="47" customFormat="1">
      <c r="A467" s="44"/>
      <c r="C467" s="46"/>
      <c r="D467" s="46"/>
    </row>
    <row r="468" spans="1:4" s="47" customFormat="1">
      <c r="A468" s="44"/>
      <c r="C468" s="46"/>
      <c r="D468" s="46"/>
    </row>
    <row r="469" spans="1:4" s="47" customFormat="1">
      <c r="A469" s="44"/>
      <c r="C469" s="46"/>
      <c r="D469" s="46"/>
    </row>
    <row r="470" spans="1:4" s="47" customFormat="1">
      <c r="A470" s="44"/>
      <c r="C470" s="46"/>
      <c r="D470" s="46"/>
    </row>
    <row r="471" spans="1:4" s="47" customFormat="1">
      <c r="A471" s="44"/>
      <c r="C471" s="46"/>
      <c r="D471" s="46"/>
    </row>
    <row r="472" spans="1:4" s="47" customFormat="1">
      <c r="A472" s="44"/>
      <c r="C472" s="46"/>
      <c r="D472" s="46"/>
    </row>
    <row r="473" spans="1:4" s="47" customFormat="1">
      <c r="A473" s="44"/>
      <c r="C473" s="46"/>
      <c r="D473" s="46"/>
    </row>
    <row r="474" spans="1:4" s="47" customFormat="1">
      <c r="A474" s="44"/>
      <c r="C474" s="46"/>
      <c r="D474" s="46"/>
    </row>
    <row r="475" spans="1:4" s="47" customFormat="1">
      <c r="A475" s="44"/>
      <c r="C475" s="46"/>
      <c r="D475" s="46"/>
    </row>
    <row r="476" spans="1:4" s="47" customFormat="1">
      <c r="A476" s="44"/>
      <c r="C476" s="46"/>
      <c r="D476" s="46"/>
    </row>
    <row r="477" spans="1:4" s="47" customFormat="1">
      <c r="A477" s="44"/>
      <c r="C477" s="46"/>
      <c r="D477" s="46"/>
    </row>
    <row r="478" spans="1:4" s="47" customFormat="1">
      <c r="A478" s="44"/>
      <c r="C478" s="46"/>
      <c r="D478" s="46"/>
    </row>
    <row r="479" spans="1:4" s="47" customFormat="1">
      <c r="A479" s="44"/>
      <c r="C479" s="46"/>
      <c r="D479" s="46"/>
    </row>
    <row r="480" spans="1:4" s="47" customFormat="1">
      <c r="A480" s="44"/>
      <c r="C480" s="46"/>
      <c r="D480" s="46"/>
    </row>
    <row r="481" spans="1:4" s="47" customFormat="1">
      <c r="A481" s="44"/>
      <c r="C481" s="46"/>
      <c r="D481" s="46"/>
    </row>
    <row r="482" spans="1:4" s="47" customFormat="1">
      <c r="A482" s="44"/>
      <c r="C482" s="46"/>
      <c r="D482" s="46"/>
    </row>
    <row r="483" spans="1:4" s="47" customFormat="1">
      <c r="A483" s="44"/>
      <c r="C483" s="46"/>
      <c r="D483" s="46"/>
    </row>
    <row r="484" spans="1:4" s="47" customFormat="1">
      <c r="A484" s="44"/>
      <c r="C484" s="46"/>
      <c r="D484" s="46"/>
    </row>
    <row r="485" spans="1:4" s="47" customFormat="1">
      <c r="A485" s="44"/>
      <c r="C485" s="46"/>
      <c r="D485" s="46"/>
    </row>
    <row r="486" spans="1:4" s="47" customFormat="1">
      <c r="A486" s="44"/>
      <c r="C486" s="46"/>
      <c r="D486" s="46"/>
    </row>
    <row r="487" spans="1:4" s="47" customFormat="1">
      <c r="A487" s="44"/>
      <c r="C487" s="46"/>
      <c r="D487" s="46"/>
    </row>
    <row r="488" spans="1:4" s="47" customFormat="1">
      <c r="A488" s="44"/>
      <c r="C488" s="46"/>
      <c r="D488" s="46"/>
    </row>
    <row r="489" spans="1:4" s="47" customFormat="1">
      <c r="A489" s="44"/>
      <c r="C489" s="46"/>
      <c r="D489" s="46"/>
    </row>
    <row r="490" spans="1:4" s="47" customFormat="1">
      <c r="A490" s="44"/>
      <c r="C490" s="46"/>
      <c r="D490" s="46"/>
    </row>
    <row r="491" spans="1:4" s="47" customFormat="1">
      <c r="A491" s="44"/>
      <c r="C491" s="46"/>
      <c r="D491" s="46"/>
    </row>
    <row r="492" spans="1:4" s="47" customFormat="1">
      <c r="A492" s="44"/>
      <c r="C492" s="46"/>
      <c r="D492" s="46"/>
    </row>
    <row r="493" spans="1:4" s="47" customFormat="1">
      <c r="A493" s="44"/>
      <c r="C493" s="46"/>
      <c r="D493" s="46"/>
    </row>
    <row r="494" spans="1:4" s="47" customFormat="1">
      <c r="A494" s="44"/>
      <c r="C494" s="46"/>
      <c r="D494" s="46"/>
    </row>
    <row r="495" spans="1:4" s="47" customFormat="1">
      <c r="A495" s="44"/>
      <c r="C495" s="46"/>
      <c r="D495" s="46"/>
    </row>
    <row r="496" spans="1:4" s="47" customFormat="1">
      <c r="A496" s="44"/>
      <c r="C496" s="46"/>
      <c r="D496" s="46"/>
    </row>
    <row r="497" spans="1:4" s="47" customFormat="1">
      <c r="A497" s="44"/>
      <c r="C497" s="46"/>
      <c r="D497" s="46"/>
    </row>
    <row r="498" spans="1:4" s="47" customFormat="1">
      <c r="A498" s="44"/>
      <c r="C498" s="46"/>
      <c r="D498" s="46"/>
    </row>
    <row r="499" spans="1:4" s="47" customFormat="1">
      <c r="A499" s="44"/>
      <c r="C499" s="46"/>
      <c r="D499" s="46"/>
    </row>
    <row r="500" spans="1:4" s="47" customFormat="1">
      <c r="A500" s="44"/>
      <c r="C500" s="46"/>
      <c r="D500" s="46"/>
    </row>
    <row r="501" spans="1:4" s="47" customFormat="1">
      <c r="A501" s="44"/>
      <c r="C501" s="46"/>
      <c r="D501" s="46"/>
    </row>
    <row r="502" spans="1:4" s="47" customFormat="1">
      <c r="A502" s="44"/>
      <c r="C502" s="46"/>
      <c r="D502" s="46"/>
    </row>
    <row r="503" spans="1:4" s="47" customFormat="1">
      <c r="A503" s="44"/>
      <c r="C503" s="46"/>
      <c r="D503" s="46"/>
    </row>
    <row r="504" spans="1:4" s="47" customFormat="1">
      <c r="A504" s="44"/>
      <c r="C504" s="46"/>
      <c r="D504" s="46"/>
    </row>
    <row r="505" spans="1:4" s="47" customFormat="1">
      <c r="A505" s="44"/>
      <c r="C505" s="46"/>
      <c r="D505" s="46"/>
    </row>
    <row r="506" spans="1:4" s="47" customFormat="1">
      <c r="A506" s="44"/>
      <c r="C506" s="46"/>
      <c r="D506" s="46"/>
    </row>
    <row r="507" spans="1:4" s="47" customFormat="1">
      <c r="A507" s="44"/>
      <c r="C507" s="46"/>
      <c r="D507" s="46"/>
    </row>
    <row r="508" spans="1:4" s="47" customFormat="1">
      <c r="A508" s="44"/>
      <c r="C508" s="46"/>
      <c r="D508" s="46"/>
    </row>
    <row r="509" spans="1:4" s="47" customFormat="1">
      <c r="A509" s="44"/>
      <c r="C509" s="46"/>
      <c r="D509" s="46"/>
    </row>
    <row r="510" spans="1:4" s="47" customFormat="1">
      <c r="A510" s="44"/>
      <c r="C510" s="46"/>
      <c r="D510" s="46"/>
    </row>
    <row r="511" spans="1:4" s="47" customFormat="1">
      <c r="A511" s="44"/>
      <c r="C511" s="46"/>
      <c r="D511" s="46"/>
    </row>
    <row r="512" spans="1:4" s="47" customFormat="1">
      <c r="A512" s="44"/>
      <c r="C512" s="46"/>
      <c r="D512" s="46"/>
    </row>
    <row r="513" spans="1:4" s="47" customFormat="1">
      <c r="A513" s="44"/>
      <c r="C513" s="46"/>
      <c r="D513" s="46"/>
    </row>
    <row r="514" spans="1:4" s="47" customFormat="1">
      <c r="A514" s="44"/>
      <c r="C514" s="46"/>
      <c r="D514" s="46"/>
    </row>
    <row r="515" spans="1:4" s="47" customFormat="1">
      <c r="A515" s="44"/>
      <c r="C515" s="46"/>
      <c r="D515" s="46"/>
    </row>
    <row r="516" spans="1:4" s="47" customFormat="1">
      <c r="A516" s="44"/>
      <c r="C516" s="46"/>
      <c r="D516" s="46"/>
    </row>
    <row r="517" spans="1:4" s="47" customFormat="1">
      <c r="A517" s="44"/>
      <c r="C517" s="46"/>
      <c r="D517" s="46"/>
    </row>
    <row r="518" spans="1:4" s="47" customFormat="1">
      <c r="A518" s="44"/>
      <c r="C518" s="46"/>
      <c r="D518" s="46"/>
    </row>
    <row r="519" spans="1:4" s="47" customFormat="1">
      <c r="A519" s="44"/>
      <c r="C519" s="46"/>
      <c r="D519" s="46"/>
    </row>
    <row r="520" spans="1:4" s="47" customFormat="1">
      <c r="A520" s="44"/>
      <c r="C520" s="46"/>
      <c r="D520" s="46"/>
    </row>
    <row r="521" spans="1:4" s="47" customFormat="1">
      <c r="A521" s="44"/>
      <c r="C521" s="46"/>
      <c r="D521" s="46"/>
    </row>
    <row r="522" spans="1:4" s="47" customFormat="1">
      <c r="A522" s="44"/>
      <c r="C522" s="46"/>
      <c r="D522" s="46"/>
    </row>
    <row r="523" spans="1:4" s="47" customFormat="1">
      <c r="A523" s="44"/>
      <c r="C523" s="46"/>
      <c r="D523" s="46"/>
    </row>
    <row r="524" spans="1:4" s="47" customFormat="1">
      <c r="A524" s="44"/>
      <c r="C524" s="46"/>
      <c r="D524" s="46"/>
    </row>
    <row r="525" spans="1:4" s="47" customFormat="1">
      <c r="A525" s="44"/>
      <c r="C525" s="46"/>
      <c r="D525" s="46"/>
    </row>
    <row r="526" spans="1:4" s="47" customFormat="1">
      <c r="A526" s="44"/>
      <c r="C526" s="46"/>
      <c r="D526" s="46"/>
    </row>
    <row r="527" spans="1:4" s="47" customFormat="1">
      <c r="A527" s="44"/>
      <c r="C527" s="46"/>
      <c r="D527" s="46"/>
    </row>
    <row r="528" spans="1:4" s="47" customFormat="1">
      <c r="A528" s="44"/>
      <c r="C528" s="46"/>
      <c r="D528" s="46"/>
    </row>
    <row r="529" spans="1:4" s="47" customFormat="1">
      <c r="A529" s="44"/>
      <c r="C529" s="46"/>
      <c r="D529" s="46"/>
    </row>
    <row r="530" spans="1:4" s="47" customFormat="1">
      <c r="A530" s="44"/>
      <c r="C530" s="46"/>
      <c r="D530" s="46"/>
    </row>
    <row r="531" spans="1:4" s="47" customFormat="1">
      <c r="A531" s="44"/>
      <c r="C531" s="46"/>
      <c r="D531" s="46"/>
    </row>
    <row r="532" spans="1:4" s="47" customFormat="1">
      <c r="A532" s="44"/>
      <c r="C532" s="46"/>
      <c r="D532" s="46"/>
    </row>
    <row r="533" spans="1:4" s="47" customFormat="1">
      <c r="A533" s="44"/>
      <c r="C533" s="46"/>
      <c r="D533" s="46"/>
    </row>
    <row r="534" spans="1:4" s="47" customFormat="1">
      <c r="A534" s="44"/>
      <c r="C534" s="46"/>
      <c r="D534" s="46"/>
    </row>
    <row r="535" spans="1:4" s="47" customFormat="1">
      <c r="A535" s="44"/>
      <c r="C535" s="46"/>
      <c r="D535" s="46"/>
    </row>
    <row r="536" spans="1:4" s="47" customFormat="1">
      <c r="A536" s="44"/>
      <c r="C536" s="46"/>
      <c r="D536" s="46"/>
    </row>
    <row r="537" spans="1:4" s="47" customFormat="1">
      <c r="A537" s="44"/>
      <c r="C537" s="46"/>
      <c r="D537" s="46"/>
    </row>
    <row r="538" spans="1:4" s="47" customFormat="1">
      <c r="A538" s="44"/>
      <c r="C538" s="46"/>
      <c r="D538" s="46"/>
    </row>
    <row r="539" spans="1:4" s="47" customFormat="1">
      <c r="A539" s="44"/>
      <c r="C539" s="46"/>
      <c r="D539" s="46"/>
    </row>
    <row r="540" spans="1:4" s="47" customFormat="1">
      <c r="A540" s="44"/>
      <c r="C540" s="46"/>
      <c r="D540" s="46"/>
    </row>
    <row r="541" spans="1:4" s="47" customFormat="1">
      <c r="A541" s="44"/>
      <c r="C541" s="46"/>
      <c r="D541" s="46"/>
    </row>
    <row r="542" spans="1:4" s="47" customFormat="1">
      <c r="A542" s="44"/>
      <c r="C542" s="46"/>
      <c r="D542" s="46"/>
    </row>
    <row r="543" spans="1:4" s="47" customFormat="1">
      <c r="A543" s="44"/>
      <c r="C543" s="46"/>
      <c r="D543" s="46"/>
    </row>
    <row r="544" spans="1:4" s="47" customFormat="1">
      <c r="A544" s="44"/>
      <c r="C544" s="46"/>
      <c r="D544" s="46"/>
    </row>
    <row r="545" spans="1:4" s="47" customFormat="1">
      <c r="A545" s="44"/>
      <c r="C545" s="46"/>
      <c r="D545" s="46"/>
    </row>
    <row r="546" spans="1:4" s="47" customFormat="1">
      <c r="A546" s="44"/>
      <c r="C546" s="46"/>
      <c r="D546" s="46"/>
    </row>
    <row r="547" spans="1:4" s="47" customFormat="1">
      <c r="A547" s="44"/>
      <c r="C547" s="46"/>
      <c r="D547" s="46"/>
    </row>
    <row r="548" spans="1:4" s="47" customFormat="1">
      <c r="A548" s="44"/>
      <c r="C548" s="46"/>
      <c r="D548" s="46"/>
    </row>
    <row r="549" spans="1:4" s="47" customFormat="1">
      <c r="A549" s="44"/>
      <c r="C549" s="46"/>
      <c r="D549" s="46"/>
    </row>
    <row r="550" spans="1:4" s="47" customFormat="1">
      <c r="A550" s="44"/>
      <c r="C550" s="46"/>
      <c r="D550" s="46"/>
    </row>
    <row r="551" spans="1:4" s="47" customFormat="1">
      <c r="A551" s="44"/>
      <c r="C551" s="46"/>
      <c r="D551" s="46"/>
    </row>
    <row r="552" spans="1:4" s="47" customFormat="1">
      <c r="A552" s="44"/>
      <c r="C552" s="46"/>
      <c r="D552" s="46"/>
    </row>
    <row r="553" spans="1:4" s="47" customFormat="1">
      <c r="A553" s="44"/>
      <c r="C553" s="46"/>
      <c r="D553" s="46"/>
    </row>
    <row r="554" spans="1:4" s="47" customFormat="1">
      <c r="A554" s="44"/>
      <c r="C554" s="46"/>
      <c r="D554" s="46"/>
    </row>
    <row r="555" spans="1:4" s="47" customFormat="1">
      <c r="A555" s="44"/>
      <c r="C555" s="46"/>
      <c r="D555" s="46"/>
    </row>
    <row r="556" spans="1:4" s="47" customFormat="1">
      <c r="A556" s="44"/>
      <c r="C556" s="46"/>
      <c r="D556" s="46"/>
    </row>
    <row r="557" spans="1:4" s="47" customFormat="1">
      <c r="A557" s="44"/>
      <c r="C557" s="46"/>
      <c r="D557" s="46"/>
    </row>
    <row r="558" spans="1:4" s="47" customFormat="1">
      <c r="A558" s="44"/>
      <c r="C558" s="46"/>
      <c r="D558" s="46"/>
    </row>
    <row r="559" spans="1:4" s="47" customFormat="1">
      <c r="A559" s="44"/>
      <c r="C559" s="46"/>
      <c r="D559" s="46"/>
    </row>
    <row r="560" spans="1:4" s="47" customFormat="1">
      <c r="A560" s="44"/>
      <c r="C560" s="46"/>
      <c r="D560" s="46"/>
    </row>
    <row r="561" spans="1:4" s="47" customFormat="1">
      <c r="A561" s="44"/>
      <c r="C561" s="46"/>
      <c r="D561" s="46"/>
    </row>
    <row r="562" spans="1:4" s="47" customFormat="1">
      <c r="A562" s="44"/>
      <c r="C562" s="46"/>
      <c r="D562" s="46"/>
    </row>
    <row r="563" spans="1:4" s="47" customFormat="1">
      <c r="A563" s="44"/>
      <c r="C563" s="46"/>
      <c r="D563" s="46"/>
    </row>
    <row r="564" spans="1:4" s="47" customFormat="1">
      <c r="A564" s="44"/>
      <c r="C564" s="46"/>
      <c r="D564" s="46"/>
    </row>
    <row r="565" spans="1:4" s="47" customFormat="1">
      <c r="A565" s="44"/>
      <c r="C565" s="46"/>
      <c r="D565" s="46"/>
    </row>
    <row r="566" spans="1:4" s="47" customFormat="1">
      <c r="A566" s="44"/>
      <c r="C566" s="46"/>
      <c r="D566" s="46"/>
    </row>
    <row r="567" spans="1:4" s="47" customFormat="1">
      <c r="A567" s="44"/>
      <c r="C567" s="46"/>
      <c r="D567" s="46"/>
    </row>
    <row r="568" spans="1:4" s="47" customFormat="1">
      <c r="A568" s="44"/>
      <c r="C568" s="46"/>
      <c r="D568" s="46"/>
    </row>
    <row r="569" spans="1:4" s="47" customFormat="1">
      <c r="A569" s="44"/>
      <c r="C569" s="46"/>
      <c r="D569" s="46"/>
    </row>
    <row r="570" spans="1:4" s="47" customFormat="1">
      <c r="A570" s="44"/>
      <c r="C570" s="46"/>
      <c r="D570" s="46"/>
    </row>
    <row r="571" spans="1:4" s="47" customFormat="1">
      <c r="A571" s="44"/>
      <c r="C571" s="46"/>
      <c r="D571" s="46"/>
    </row>
    <row r="572" spans="1:4" s="47" customFormat="1">
      <c r="A572" s="44"/>
      <c r="C572" s="46"/>
      <c r="D572" s="46"/>
    </row>
    <row r="573" spans="1:4" s="47" customFormat="1">
      <c r="A573" s="44"/>
      <c r="C573" s="46"/>
      <c r="D573" s="46"/>
    </row>
    <row r="574" spans="1:4" s="47" customFormat="1">
      <c r="A574" s="44"/>
      <c r="C574" s="46"/>
      <c r="D574" s="46"/>
    </row>
    <row r="575" spans="1:4" s="47" customFormat="1">
      <c r="A575" s="44"/>
      <c r="C575" s="46"/>
      <c r="D575" s="46"/>
    </row>
    <row r="576" spans="1:4" s="47" customFormat="1">
      <c r="A576" s="44"/>
      <c r="C576" s="46"/>
      <c r="D576" s="46"/>
    </row>
    <row r="577" spans="1:4" s="47" customFormat="1">
      <c r="A577" s="44"/>
      <c r="C577" s="46"/>
      <c r="D577" s="46"/>
    </row>
    <row r="578" spans="1:4" s="47" customFormat="1">
      <c r="A578" s="44"/>
      <c r="C578" s="46"/>
      <c r="D578" s="46"/>
    </row>
    <row r="579" spans="1:4" s="47" customFormat="1">
      <c r="A579" s="44"/>
      <c r="C579" s="46"/>
      <c r="D579" s="46"/>
    </row>
    <row r="580" spans="1:4" s="47" customFormat="1">
      <c r="A580" s="44"/>
      <c r="C580" s="46"/>
      <c r="D580" s="46"/>
    </row>
    <row r="581" spans="1:4" s="47" customFormat="1">
      <c r="A581" s="44"/>
      <c r="C581" s="46"/>
      <c r="D581" s="46"/>
    </row>
    <row r="582" spans="1:4" s="47" customFormat="1">
      <c r="A582" s="44"/>
      <c r="C582" s="46"/>
      <c r="D582" s="46"/>
    </row>
    <row r="583" spans="1:4" s="47" customFormat="1">
      <c r="A583" s="44"/>
      <c r="C583" s="46"/>
      <c r="D583" s="46"/>
    </row>
    <row r="584" spans="1:4" s="47" customFormat="1">
      <c r="A584" s="44"/>
      <c r="C584" s="46"/>
      <c r="D584" s="46"/>
    </row>
    <row r="585" spans="1:4" s="47" customFormat="1">
      <c r="A585" s="44"/>
      <c r="C585" s="46"/>
      <c r="D585" s="46"/>
    </row>
    <row r="586" spans="1:4" s="47" customFormat="1">
      <c r="A586" s="44"/>
      <c r="C586" s="46"/>
      <c r="D586" s="46"/>
    </row>
    <row r="587" spans="1:4" s="47" customFormat="1">
      <c r="A587" s="44"/>
      <c r="C587" s="46"/>
      <c r="D587" s="46"/>
    </row>
    <row r="588" spans="1:4" s="47" customFormat="1">
      <c r="A588" s="44"/>
      <c r="C588" s="46"/>
      <c r="D588" s="46"/>
    </row>
    <row r="589" spans="1:4" s="47" customFormat="1">
      <c r="A589" s="44"/>
      <c r="C589" s="46"/>
      <c r="D589" s="46"/>
    </row>
    <row r="590" spans="1:4" s="47" customFormat="1">
      <c r="A590" s="44"/>
      <c r="C590" s="46"/>
      <c r="D590" s="46"/>
    </row>
    <row r="591" spans="1:4" s="47" customFormat="1">
      <c r="A591" s="44"/>
      <c r="C591" s="46"/>
      <c r="D591" s="46"/>
    </row>
    <row r="592" spans="1:4" s="47" customFormat="1">
      <c r="A592" s="44"/>
      <c r="C592" s="46"/>
      <c r="D592" s="46"/>
    </row>
    <row r="593" spans="1:4" s="47" customFormat="1">
      <c r="A593" s="44"/>
      <c r="C593" s="46"/>
      <c r="D593" s="46"/>
    </row>
    <row r="594" spans="1:4" s="47" customFormat="1">
      <c r="A594" s="44"/>
      <c r="C594" s="46"/>
      <c r="D594" s="46"/>
    </row>
    <row r="595" spans="1:4" s="47" customFormat="1">
      <c r="A595" s="44"/>
      <c r="C595" s="46"/>
      <c r="D595" s="46"/>
    </row>
    <row r="596" spans="1:4" s="47" customFormat="1">
      <c r="A596" s="44"/>
      <c r="C596" s="46"/>
      <c r="D596" s="46"/>
    </row>
    <row r="597" spans="1:4" s="47" customFormat="1">
      <c r="A597" s="44"/>
      <c r="C597" s="46"/>
      <c r="D597" s="46"/>
    </row>
    <row r="598" spans="1:4" s="47" customFormat="1">
      <c r="A598" s="44"/>
      <c r="C598" s="46"/>
      <c r="D598" s="46"/>
    </row>
    <row r="599" spans="1:4" s="47" customFormat="1">
      <c r="A599" s="44"/>
      <c r="C599" s="46"/>
      <c r="D599" s="46"/>
    </row>
    <row r="600" spans="1:4" s="47" customFormat="1">
      <c r="A600" s="44"/>
      <c r="C600" s="46"/>
      <c r="D600" s="46"/>
    </row>
    <row r="601" spans="1:4" s="47" customFormat="1">
      <c r="A601" s="44"/>
      <c r="C601" s="46"/>
      <c r="D601" s="46"/>
    </row>
    <row r="602" spans="1:4" s="47" customFormat="1">
      <c r="A602" s="44"/>
      <c r="C602" s="46"/>
      <c r="D602" s="46"/>
    </row>
    <row r="603" spans="1:4" s="47" customFormat="1">
      <c r="A603" s="44"/>
      <c r="C603" s="46"/>
      <c r="D603" s="46"/>
    </row>
    <row r="604" spans="1:4" s="47" customFormat="1">
      <c r="A604" s="44"/>
      <c r="C604" s="46"/>
      <c r="D604" s="46"/>
    </row>
    <row r="605" spans="1:4" s="47" customFormat="1">
      <c r="A605" s="44"/>
      <c r="C605" s="46"/>
      <c r="D605" s="46"/>
    </row>
    <row r="606" spans="1:4" s="47" customFormat="1">
      <c r="A606" s="44"/>
      <c r="C606" s="46"/>
      <c r="D606" s="46"/>
    </row>
    <row r="607" spans="1:4" s="47" customFormat="1">
      <c r="A607" s="44"/>
      <c r="C607" s="46"/>
      <c r="D607" s="46"/>
    </row>
    <row r="608" spans="1:4" s="47" customFormat="1">
      <c r="A608" s="44"/>
      <c r="C608" s="46"/>
      <c r="D608" s="46"/>
    </row>
    <row r="609" spans="1:4" s="47" customFormat="1">
      <c r="A609" s="44"/>
      <c r="C609" s="46"/>
      <c r="D609" s="46"/>
    </row>
    <row r="610" spans="1:4" s="47" customFormat="1">
      <c r="A610" s="44"/>
      <c r="C610" s="46"/>
      <c r="D610" s="46"/>
    </row>
    <row r="611" spans="1:4" s="47" customFormat="1">
      <c r="A611" s="44"/>
      <c r="C611" s="46"/>
      <c r="D611" s="46"/>
    </row>
    <row r="612" spans="1:4" s="47" customFormat="1">
      <c r="A612" s="44"/>
      <c r="C612" s="46"/>
      <c r="D612" s="46"/>
    </row>
    <row r="613" spans="1:4" s="47" customFormat="1">
      <c r="A613" s="44"/>
      <c r="C613" s="46"/>
      <c r="D613" s="46"/>
    </row>
    <row r="614" spans="1:4" s="47" customFormat="1">
      <c r="A614" s="44"/>
      <c r="C614" s="46"/>
      <c r="D614" s="46"/>
    </row>
    <row r="615" spans="1:4" s="47" customFormat="1">
      <c r="A615" s="44"/>
      <c r="C615" s="46"/>
      <c r="D615" s="46"/>
    </row>
    <row r="616" spans="1:4" s="47" customFormat="1">
      <c r="A616" s="44"/>
      <c r="C616" s="46"/>
      <c r="D616" s="46"/>
    </row>
    <row r="617" spans="1:4" s="47" customFormat="1">
      <c r="A617" s="44"/>
      <c r="C617" s="46"/>
      <c r="D617" s="46"/>
    </row>
    <row r="618" spans="1:4" s="47" customFormat="1">
      <c r="A618" s="44"/>
      <c r="C618" s="46"/>
      <c r="D618" s="46"/>
    </row>
    <row r="619" spans="1:4" s="47" customFormat="1">
      <c r="A619" s="44"/>
      <c r="C619" s="46"/>
      <c r="D619" s="46"/>
    </row>
    <row r="620" spans="1:4" s="47" customFormat="1">
      <c r="A620" s="44"/>
      <c r="C620" s="46"/>
      <c r="D620" s="46"/>
    </row>
    <row r="621" spans="1:4" s="47" customFormat="1">
      <c r="A621" s="44"/>
      <c r="C621" s="46"/>
      <c r="D621" s="46"/>
    </row>
    <row r="622" spans="1:4" s="47" customFormat="1">
      <c r="A622" s="44"/>
      <c r="C622" s="46"/>
      <c r="D622" s="46"/>
    </row>
    <row r="623" spans="1:4" s="47" customFormat="1">
      <c r="A623" s="44"/>
      <c r="C623" s="46"/>
      <c r="D623" s="46"/>
    </row>
    <row r="624" spans="1:4" s="47" customFormat="1">
      <c r="A624" s="44"/>
      <c r="C624" s="46"/>
      <c r="D624" s="46"/>
    </row>
    <row r="625" spans="1:4" s="47" customFormat="1">
      <c r="A625" s="44"/>
      <c r="C625" s="46"/>
      <c r="D625" s="46"/>
    </row>
    <row r="626" spans="1:4" s="47" customFormat="1">
      <c r="A626" s="44"/>
      <c r="C626" s="46"/>
      <c r="D626" s="46"/>
    </row>
    <row r="627" spans="1:4" s="47" customFormat="1">
      <c r="A627" s="44"/>
      <c r="C627" s="46"/>
      <c r="D627" s="46"/>
    </row>
    <row r="628" spans="1:4" s="47" customFormat="1">
      <c r="A628" s="44"/>
      <c r="C628" s="46"/>
      <c r="D628" s="46"/>
    </row>
    <row r="629" spans="1:4" s="47" customFormat="1">
      <c r="A629" s="44"/>
      <c r="C629" s="46"/>
      <c r="D629" s="46"/>
    </row>
    <row r="630" spans="1:4" s="47" customFormat="1">
      <c r="A630" s="44"/>
      <c r="C630" s="46"/>
      <c r="D630" s="46"/>
    </row>
    <row r="631" spans="1:4" s="47" customFormat="1">
      <c r="A631" s="44"/>
      <c r="C631" s="46"/>
      <c r="D631" s="46"/>
    </row>
    <row r="632" spans="1:4" s="47" customFormat="1">
      <c r="A632" s="44"/>
      <c r="C632" s="46"/>
      <c r="D632" s="46"/>
    </row>
    <row r="633" spans="1:4" s="47" customFormat="1">
      <c r="A633" s="44"/>
      <c r="C633" s="46"/>
      <c r="D633" s="46"/>
    </row>
    <row r="634" spans="1:4" s="47" customFormat="1">
      <c r="A634" s="44"/>
      <c r="C634" s="46"/>
      <c r="D634" s="46"/>
    </row>
    <row r="635" spans="1:4" s="47" customFormat="1">
      <c r="A635" s="44"/>
      <c r="C635" s="46"/>
      <c r="D635" s="46"/>
    </row>
    <row r="636" spans="1:4" s="47" customFormat="1">
      <c r="A636" s="44"/>
      <c r="C636" s="46"/>
      <c r="D636" s="46"/>
    </row>
    <row r="637" spans="1:4" s="47" customFormat="1">
      <c r="A637" s="44"/>
      <c r="C637" s="46"/>
      <c r="D637" s="46"/>
    </row>
    <row r="638" spans="1:4" s="47" customFormat="1">
      <c r="A638" s="44"/>
      <c r="C638" s="46"/>
      <c r="D638" s="46"/>
    </row>
    <row r="639" spans="1:4" s="47" customFormat="1">
      <c r="A639" s="44"/>
      <c r="C639" s="46"/>
      <c r="D639" s="46"/>
    </row>
    <row r="640" spans="1:4" s="47" customFormat="1">
      <c r="A640" s="44"/>
      <c r="C640" s="46"/>
      <c r="D640" s="46"/>
    </row>
    <row r="641" spans="1:4" s="47" customFormat="1">
      <c r="A641" s="44"/>
      <c r="C641" s="46"/>
      <c r="D641" s="46"/>
    </row>
    <row r="642" spans="1:4" s="47" customFormat="1">
      <c r="A642" s="44"/>
      <c r="C642" s="46"/>
      <c r="D642" s="46"/>
    </row>
    <row r="643" spans="1:4" s="47" customFormat="1">
      <c r="A643" s="44"/>
      <c r="C643" s="46"/>
      <c r="D643" s="46"/>
    </row>
    <row r="644" spans="1:4" s="47" customFormat="1">
      <c r="A644" s="44"/>
      <c r="C644" s="46"/>
      <c r="D644" s="46"/>
    </row>
    <row r="645" spans="1:4" s="47" customFormat="1">
      <c r="C645" s="46"/>
      <c r="D645" s="46"/>
    </row>
    <row r="646" spans="1:4" s="47" customFormat="1">
      <c r="C646" s="46"/>
      <c r="D646" s="46"/>
    </row>
    <row r="647" spans="1:4" s="47" customFormat="1">
      <c r="C647" s="46"/>
      <c r="D647" s="46"/>
    </row>
    <row r="648" spans="1:4" s="47" customFormat="1">
      <c r="C648" s="46"/>
      <c r="D648" s="46"/>
    </row>
    <row r="649" spans="1:4" s="47" customFormat="1">
      <c r="C649" s="46"/>
      <c r="D649" s="46"/>
    </row>
    <row r="650" spans="1:4" s="47" customFormat="1">
      <c r="C650" s="46"/>
      <c r="D650" s="46"/>
    </row>
    <row r="651" spans="1:4" s="47" customFormat="1">
      <c r="C651" s="46"/>
      <c r="D651" s="46"/>
    </row>
    <row r="652" spans="1:4" s="47" customFormat="1">
      <c r="C652" s="46"/>
      <c r="D652" s="46"/>
    </row>
    <row r="653" spans="1:4" s="47" customFormat="1">
      <c r="C653" s="46"/>
      <c r="D653" s="46"/>
    </row>
    <row r="654" spans="1:4" s="47" customFormat="1">
      <c r="C654" s="46"/>
      <c r="D654" s="46"/>
    </row>
    <row r="655" spans="1:4" s="47" customFormat="1">
      <c r="C655" s="46"/>
      <c r="D655" s="46"/>
    </row>
    <row r="656" spans="1:4" s="47" customFormat="1">
      <c r="C656" s="46"/>
      <c r="D656" s="46"/>
    </row>
    <row r="657" spans="3:4" s="47" customFormat="1">
      <c r="C657" s="46"/>
      <c r="D657" s="46"/>
    </row>
    <row r="658" spans="3:4" s="47" customFormat="1">
      <c r="C658" s="46"/>
      <c r="D658" s="46"/>
    </row>
    <row r="659" spans="3:4" s="47" customFormat="1">
      <c r="C659" s="46"/>
      <c r="D659" s="46"/>
    </row>
    <row r="660" spans="3:4" s="47" customFormat="1">
      <c r="C660" s="46"/>
      <c r="D660" s="46"/>
    </row>
    <row r="661" spans="3:4" s="47" customFormat="1">
      <c r="C661" s="46"/>
      <c r="D661" s="46"/>
    </row>
    <row r="662" spans="3:4" s="47" customFormat="1">
      <c r="C662" s="46"/>
      <c r="D662" s="46"/>
    </row>
    <row r="663" spans="3:4" s="47" customFormat="1">
      <c r="C663" s="46"/>
      <c r="D663" s="46"/>
    </row>
    <row r="664" spans="3:4" s="47" customFormat="1">
      <c r="C664" s="46"/>
      <c r="D664" s="46"/>
    </row>
    <row r="665" spans="3:4" s="47" customFormat="1">
      <c r="C665" s="46"/>
      <c r="D665" s="46"/>
    </row>
    <row r="666" spans="3:4" s="47" customFormat="1">
      <c r="C666" s="46"/>
      <c r="D666" s="46"/>
    </row>
    <row r="667" spans="3:4" s="47" customFormat="1">
      <c r="C667" s="46"/>
      <c r="D667" s="46"/>
    </row>
    <row r="668" spans="3:4" s="47" customFormat="1">
      <c r="C668" s="46"/>
      <c r="D668" s="46"/>
    </row>
    <row r="669" spans="3:4" s="47" customFormat="1">
      <c r="C669" s="46"/>
      <c r="D669" s="46"/>
    </row>
    <row r="670" spans="3:4" s="47" customFormat="1">
      <c r="C670" s="46"/>
      <c r="D670" s="46"/>
    </row>
    <row r="671" spans="3:4" s="47" customFormat="1">
      <c r="C671" s="46"/>
      <c r="D671" s="46"/>
    </row>
    <row r="672" spans="3:4" s="47" customFormat="1">
      <c r="C672" s="46"/>
      <c r="D672" s="46"/>
    </row>
    <row r="673" spans="3:4" s="47" customFormat="1">
      <c r="C673" s="46"/>
      <c r="D673" s="46"/>
    </row>
    <row r="674" spans="3:4" s="47" customFormat="1">
      <c r="C674" s="46"/>
      <c r="D674" s="46"/>
    </row>
    <row r="675" spans="3:4" s="47" customFormat="1">
      <c r="C675" s="46"/>
      <c r="D675" s="46"/>
    </row>
    <row r="676" spans="3:4" s="47" customFormat="1">
      <c r="C676" s="46"/>
      <c r="D676" s="46"/>
    </row>
    <row r="677" spans="3:4" s="47" customFormat="1">
      <c r="C677" s="46"/>
      <c r="D677" s="46"/>
    </row>
    <row r="678" spans="3:4" s="47" customFormat="1">
      <c r="C678" s="46"/>
      <c r="D678" s="46"/>
    </row>
    <row r="679" spans="3:4" s="47" customFormat="1">
      <c r="C679" s="46"/>
      <c r="D679" s="46"/>
    </row>
    <row r="680" spans="3:4" s="47" customFormat="1">
      <c r="C680" s="46"/>
      <c r="D680" s="46"/>
    </row>
    <row r="681" spans="3:4" s="47" customFormat="1">
      <c r="C681" s="46"/>
      <c r="D681" s="46"/>
    </row>
    <row r="682" spans="3:4" s="47" customFormat="1">
      <c r="C682" s="46"/>
      <c r="D682" s="46"/>
    </row>
    <row r="683" spans="3:4" s="47" customFormat="1">
      <c r="C683" s="46"/>
      <c r="D683" s="46"/>
    </row>
    <row r="684" spans="3:4" s="47" customFormat="1">
      <c r="C684" s="46"/>
      <c r="D684" s="46"/>
    </row>
    <row r="685" spans="3:4" s="47" customFormat="1">
      <c r="C685" s="46"/>
      <c r="D685" s="46"/>
    </row>
    <row r="686" spans="3:4" s="47" customFormat="1">
      <c r="C686" s="46"/>
      <c r="D686" s="46"/>
    </row>
    <row r="687" spans="3:4" s="47" customFormat="1">
      <c r="C687" s="46"/>
      <c r="D687" s="46"/>
    </row>
    <row r="688" spans="3:4" s="47" customFormat="1">
      <c r="C688" s="46"/>
      <c r="D688" s="46"/>
    </row>
    <row r="689" spans="3:4" s="47" customFormat="1">
      <c r="C689" s="46"/>
      <c r="D689" s="46"/>
    </row>
    <row r="690" spans="3:4" s="47" customFormat="1">
      <c r="C690" s="46"/>
      <c r="D690" s="46"/>
    </row>
    <row r="691" spans="3:4" s="47" customFormat="1">
      <c r="C691" s="46"/>
      <c r="D691" s="46"/>
    </row>
    <row r="692" spans="3:4" s="47" customFormat="1">
      <c r="C692" s="46"/>
      <c r="D692" s="46"/>
    </row>
    <row r="693" spans="3:4" s="47" customFormat="1">
      <c r="C693" s="46"/>
      <c r="D693" s="46"/>
    </row>
    <row r="694" spans="3:4" s="47" customFormat="1">
      <c r="C694" s="46"/>
      <c r="D694" s="46"/>
    </row>
    <row r="695" spans="3:4" s="47" customFormat="1">
      <c r="C695" s="46"/>
      <c r="D695" s="46"/>
    </row>
    <row r="696" spans="3:4" s="47" customFormat="1">
      <c r="C696" s="46"/>
      <c r="D696" s="46"/>
    </row>
    <row r="697" spans="3:4" s="47" customFormat="1">
      <c r="C697" s="46"/>
      <c r="D697" s="46"/>
    </row>
    <row r="698" spans="3:4" s="47" customFormat="1">
      <c r="C698" s="46"/>
      <c r="D698" s="46"/>
    </row>
    <row r="699" spans="3:4" s="47" customFormat="1">
      <c r="C699" s="46"/>
      <c r="D699" s="46"/>
    </row>
    <row r="700" spans="3:4" s="47" customFormat="1">
      <c r="C700" s="46"/>
      <c r="D700" s="46"/>
    </row>
    <row r="701" spans="3:4" s="47" customFormat="1">
      <c r="C701" s="46"/>
      <c r="D701" s="46"/>
    </row>
    <row r="702" spans="3:4" s="47" customFormat="1">
      <c r="C702" s="46"/>
      <c r="D702" s="46"/>
    </row>
    <row r="703" spans="3:4" s="47" customFormat="1">
      <c r="C703" s="46"/>
      <c r="D703" s="46"/>
    </row>
    <row r="704" spans="3:4" s="47" customFormat="1">
      <c r="C704" s="46"/>
      <c r="D704" s="46"/>
    </row>
    <row r="705" spans="3:4" s="47" customFormat="1">
      <c r="C705" s="46"/>
      <c r="D705" s="46"/>
    </row>
    <row r="706" spans="3:4" s="47" customFormat="1">
      <c r="C706" s="46"/>
      <c r="D706" s="46"/>
    </row>
    <row r="707" spans="3:4" s="47" customFormat="1">
      <c r="C707" s="46"/>
      <c r="D707" s="46"/>
    </row>
    <row r="708" spans="3:4" s="47" customFormat="1">
      <c r="C708" s="46"/>
      <c r="D708" s="46"/>
    </row>
    <row r="709" spans="3:4" s="47" customFormat="1">
      <c r="C709" s="46"/>
      <c r="D709" s="46"/>
    </row>
    <row r="710" spans="3:4" s="47" customFormat="1">
      <c r="C710" s="46"/>
      <c r="D710" s="46"/>
    </row>
    <row r="711" spans="3:4" s="47" customFormat="1">
      <c r="C711" s="46"/>
      <c r="D711" s="46"/>
    </row>
    <row r="712" spans="3:4" s="47" customFormat="1">
      <c r="C712" s="46"/>
      <c r="D712" s="46"/>
    </row>
    <row r="713" spans="3:4" s="47" customFormat="1">
      <c r="C713" s="46"/>
      <c r="D713" s="46"/>
    </row>
    <row r="714" spans="3:4" s="47" customFormat="1">
      <c r="C714" s="46"/>
      <c r="D714" s="46"/>
    </row>
    <row r="715" spans="3:4" s="47" customFormat="1">
      <c r="C715" s="46"/>
      <c r="D715" s="46"/>
    </row>
    <row r="716" spans="3:4" s="47" customFormat="1">
      <c r="C716" s="46"/>
      <c r="D716" s="46"/>
    </row>
    <row r="717" spans="3:4" s="47" customFormat="1">
      <c r="C717" s="46"/>
      <c r="D717" s="46"/>
    </row>
    <row r="718" spans="3:4" s="47" customFormat="1">
      <c r="C718" s="46"/>
      <c r="D718" s="46"/>
    </row>
    <row r="719" spans="3:4" s="47" customFormat="1">
      <c r="C719" s="46"/>
      <c r="D719" s="46"/>
    </row>
    <row r="720" spans="3:4" s="47" customFormat="1">
      <c r="C720" s="46"/>
      <c r="D720" s="46"/>
    </row>
    <row r="721" spans="3:4" s="47" customFormat="1">
      <c r="C721" s="46"/>
      <c r="D721" s="46"/>
    </row>
    <row r="722" spans="3:4" s="47" customFormat="1">
      <c r="C722" s="46"/>
      <c r="D722" s="46"/>
    </row>
    <row r="723" spans="3:4" s="47" customFormat="1">
      <c r="C723" s="46"/>
      <c r="D723" s="46"/>
    </row>
    <row r="724" spans="3:4" s="47" customFormat="1">
      <c r="C724" s="46"/>
      <c r="D724" s="46"/>
    </row>
    <row r="725" spans="3:4" s="47" customFormat="1">
      <c r="C725" s="46"/>
      <c r="D725" s="46"/>
    </row>
    <row r="726" spans="3:4" s="47" customFormat="1">
      <c r="C726" s="46"/>
      <c r="D726" s="46"/>
    </row>
    <row r="727" spans="3:4" s="47" customFormat="1">
      <c r="C727" s="46"/>
      <c r="D727" s="46"/>
    </row>
    <row r="728" spans="3:4" s="47" customFormat="1">
      <c r="C728" s="46"/>
      <c r="D728" s="46"/>
    </row>
    <row r="729" spans="3:4" s="47" customFormat="1">
      <c r="C729" s="46"/>
      <c r="D729" s="46"/>
    </row>
    <row r="730" spans="3:4" s="47" customFormat="1">
      <c r="C730" s="46"/>
      <c r="D730" s="46"/>
    </row>
    <row r="731" spans="3:4" s="47" customFormat="1">
      <c r="C731" s="46"/>
      <c r="D731" s="46"/>
    </row>
    <row r="732" spans="3:4" s="47" customFormat="1">
      <c r="C732" s="46"/>
      <c r="D732" s="46"/>
    </row>
    <row r="733" spans="3:4" s="47" customFormat="1">
      <c r="C733" s="46"/>
      <c r="D733" s="46"/>
    </row>
    <row r="734" spans="3:4" s="47" customFormat="1">
      <c r="C734" s="46"/>
      <c r="D734" s="46"/>
    </row>
    <row r="735" spans="3:4" s="47" customFormat="1">
      <c r="C735" s="46"/>
      <c r="D735" s="46"/>
    </row>
    <row r="736" spans="3:4" s="47" customFormat="1">
      <c r="C736" s="46"/>
      <c r="D736" s="46"/>
    </row>
    <row r="737" spans="3:4" s="47" customFormat="1">
      <c r="C737" s="46"/>
      <c r="D737" s="46"/>
    </row>
    <row r="738" spans="3:4" s="47" customFormat="1">
      <c r="C738" s="46"/>
      <c r="D738" s="46"/>
    </row>
    <row r="739" spans="3:4" s="47" customFormat="1">
      <c r="C739" s="46"/>
      <c r="D739" s="46"/>
    </row>
    <row r="740" spans="3:4" s="47" customFormat="1">
      <c r="C740" s="46"/>
      <c r="D740" s="46"/>
    </row>
    <row r="741" spans="3:4" s="47" customFormat="1">
      <c r="C741" s="46"/>
      <c r="D741" s="46"/>
    </row>
    <row r="742" spans="3:4" s="47" customFormat="1">
      <c r="C742" s="46"/>
      <c r="D742" s="46"/>
    </row>
    <row r="743" spans="3:4" s="47" customFormat="1">
      <c r="C743" s="46"/>
      <c r="D743" s="46"/>
    </row>
    <row r="744" spans="3:4" s="47" customFormat="1">
      <c r="C744" s="46"/>
      <c r="D744" s="46"/>
    </row>
    <row r="745" spans="3:4" s="47" customFormat="1">
      <c r="C745" s="46"/>
      <c r="D745" s="46"/>
    </row>
    <row r="746" spans="3:4" s="47" customFormat="1">
      <c r="C746" s="46"/>
      <c r="D746" s="46"/>
    </row>
    <row r="747" spans="3:4" s="47" customFormat="1">
      <c r="C747" s="46"/>
      <c r="D747" s="46"/>
    </row>
    <row r="748" spans="3:4" s="47" customFormat="1">
      <c r="C748" s="46"/>
      <c r="D748" s="46"/>
    </row>
    <row r="749" spans="3:4" s="47" customFormat="1">
      <c r="C749" s="46"/>
      <c r="D749" s="46"/>
    </row>
    <row r="750" spans="3:4" s="47" customFormat="1">
      <c r="C750" s="46"/>
      <c r="D750" s="46"/>
    </row>
    <row r="751" spans="3:4" s="47" customFormat="1">
      <c r="C751" s="46"/>
      <c r="D751" s="46"/>
    </row>
    <row r="752" spans="3:4" s="47" customFormat="1">
      <c r="C752" s="46"/>
      <c r="D752" s="46"/>
    </row>
    <row r="753" spans="3:4" s="47" customFormat="1">
      <c r="C753" s="46"/>
      <c r="D753" s="46"/>
    </row>
    <row r="754" spans="3:4" s="47" customFormat="1">
      <c r="C754" s="46"/>
      <c r="D754" s="46"/>
    </row>
    <row r="755" spans="3:4" s="47" customFormat="1">
      <c r="C755" s="46"/>
      <c r="D755" s="46"/>
    </row>
    <row r="756" spans="3:4" s="47" customFormat="1">
      <c r="C756" s="46"/>
      <c r="D756" s="46"/>
    </row>
    <row r="757" spans="3:4" s="47" customFormat="1">
      <c r="C757" s="46"/>
      <c r="D757" s="46"/>
    </row>
    <row r="758" spans="3:4" s="47" customFormat="1">
      <c r="C758" s="46"/>
      <c r="D758" s="46"/>
    </row>
    <row r="759" spans="3:4" s="47" customFormat="1">
      <c r="C759" s="46"/>
      <c r="D759" s="46"/>
    </row>
    <row r="760" spans="3:4" s="47" customFormat="1">
      <c r="C760" s="46"/>
      <c r="D760" s="46"/>
    </row>
    <row r="761" spans="3:4" s="47" customFormat="1">
      <c r="C761" s="46"/>
      <c r="D761" s="46"/>
    </row>
    <row r="762" spans="3:4" s="47" customFormat="1">
      <c r="C762" s="46"/>
      <c r="D762" s="46"/>
    </row>
    <row r="763" spans="3:4" s="47" customFormat="1">
      <c r="C763" s="46"/>
      <c r="D763" s="46"/>
    </row>
    <row r="764" spans="3:4" s="47" customFormat="1">
      <c r="C764" s="46"/>
      <c r="D764" s="46"/>
    </row>
    <row r="765" spans="3:4" s="47" customFormat="1">
      <c r="C765" s="46"/>
      <c r="D765" s="46"/>
    </row>
    <row r="766" spans="3:4" s="47" customFormat="1">
      <c r="C766" s="46"/>
      <c r="D766" s="46"/>
    </row>
    <row r="767" spans="3:4" s="47" customFormat="1">
      <c r="C767" s="46"/>
      <c r="D767" s="46"/>
    </row>
    <row r="768" spans="3:4" s="47" customFormat="1">
      <c r="C768" s="46"/>
      <c r="D768" s="46"/>
    </row>
    <row r="769" spans="3:4" s="47" customFormat="1">
      <c r="C769" s="46"/>
      <c r="D769" s="46"/>
    </row>
    <row r="770" spans="3:4" s="47" customFormat="1">
      <c r="C770" s="46"/>
      <c r="D770" s="46"/>
    </row>
    <row r="771" spans="3:4" s="47" customFormat="1">
      <c r="C771" s="46"/>
      <c r="D771" s="46"/>
    </row>
    <row r="772" spans="3:4" s="47" customFormat="1">
      <c r="C772" s="46"/>
      <c r="D772" s="46"/>
    </row>
    <row r="773" spans="3:4" s="47" customFormat="1">
      <c r="C773" s="46"/>
      <c r="D773" s="46"/>
    </row>
    <row r="774" spans="3:4" s="47" customFormat="1">
      <c r="C774" s="46"/>
      <c r="D774" s="46"/>
    </row>
    <row r="775" spans="3:4" s="47" customFormat="1">
      <c r="C775" s="46"/>
      <c r="D775" s="46"/>
    </row>
    <row r="776" spans="3:4" s="47" customFormat="1">
      <c r="C776" s="46"/>
      <c r="D776" s="46"/>
    </row>
    <row r="777" spans="3:4" s="47" customFormat="1">
      <c r="C777" s="46"/>
      <c r="D777" s="46"/>
    </row>
    <row r="778" spans="3:4" s="47" customFormat="1">
      <c r="C778" s="46"/>
      <c r="D778" s="46"/>
    </row>
    <row r="779" spans="3:4" s="47" customFormat="1">
      <c r="C779" s="46"/>
      <c r="D779" s="46"/>
    </row>
    <row r="780" spans="3:4" s="47" customFormat="1">
      <c r="C780" s="46"/>
      <c r="D780" s="46"/>
    </row>
    <row r="781" spans="3:4" s="47" customFormat="1">
      <c r="C781" s="46"/>
      <c r="D781" s="46"/>
    </row>
    <row r="782" spans="3:4" s="47" customFormat="1">
      <c r="C782" s="46"/>
      <c r="D782" s="46"/>
    </row>
    <row r="783" spans="3:4" s="47" customFormat="1">
      <c r="C783" s="46"/>
      <c r="D783" s="46"/>
    </row>
    <row r="784" spans="3:4" s="47" customFormat="1">
      <c r="C784" s="46"/>
      <c r="D784" s="46"/>
    </row>
    <row r="785" spans="3:4" s="47" customFormat="1">
      <c r="C785" s="46"/>
      <c r="D785" s="46"/>
    </row>
    <row r="786" spans="3:4" s="47" customFormat="1">
      <c r="C786" s="46"/>
      <c r="D786" s="46"/>
    </row>
    <row r="787" spans="3:4" s="47" customFormat="1">
      <c r="C787" s="46"/>
      <c r="D787" s="46"/>
    </row>
    <row r="788" spans="3:4" s="47" customFormat="1">
      <c r="C788" s="46"/>
      <c r="D788" s="46"/>
    </row>
    <row r="789" spans="3:4" s="47" customFormat="1">
      <c r="C789" s="46"/>
      <c r="D789" s="46"/>
    </row>
    <row r="790" spans="3:4" s="47" customFormat="1">
      <c r="C790" s="46"/>
      <c r="D790" s="46"/>
    </row>
    <row r="791" spans="3:4" s="47" customFormat="1">
      <c r="C791" s="46"/>
      <c r="D791" s="46"/>
    </row>
    <row r="792" spans="3:4" s="47" customFormat="1">
      <c r="C792" s="46"/>
      <c r="D792" s="46"/>
    </row>
    <row r="793" spans="3:4" s="47" customFormat="1">
      <c r="C793" s="46"/>
      <c r="D793" s="46"/>
    </row>
    <row r="794" spans="3:4" s="47" customFormat="1">
      <c r="C794" s="46"/>
      <c r="D794" s="46"/>
    </row>
    <row r="795" spans="3:4" s="47" customFormat="1">
      <c r="C795" s="46"/>
      <c r="D795" s="46"/>
    </row>
    <row r="796" spans="3:4" s="47" customFormat="1">
      <c r="C796" s="46"/>
      <c r="D796" s="46"/>
    </row>
    <row r="797" spans="3:4" s="47" customFormat="1">
      <c r="C797" s="46"/>
      <c r="D797" s="46"/>
    </row>
    <row r="798" spans="3:4" s="47" customFormat="1">
      <c r="C798" s="46"/>
      <c r="D798" s="46"/>
    </row>
    <row r="799" spans="3:4" s="47" customFormat="1">
      <c r="C799" s="46"/>
      <c r="D799" s="46"/>
    </row>
    <row r="800" spans="3:4" s="47" customFormat="1">
      <c r="C800" s="46"/>
      <c r="D800" s="46"/>
    </row>
    <row r="801" spans="3:4" s="47" customFormat="1">
      <c r="C801" s="46"/>
      <c r="D801" s="46"/>
    </row>
    <row r="802" spans="3:4" s="47" customFormat="1">
      <c r="C802" s="46"/>
      <c r="D802" s="46"/>
    </row>
    <row r="803" spans="3:4" s="47" customFormat="1">
      <c r="C803" s="46"/>
      <c r="D803" s="46"/>
    </row>
    <row r="804" spans="3:4" s="47" customFormat="1">
      <c r="C804" s="46"/>
      <c r="D804" s="46"/>
    </row>
    <row r="805" spans="3:4" s="47" customFormat="1">
      <c r="C805" s="46"/>
      <c r="D805" s="46"/>
    </row>
    <row r="806" spans="3:4" s="47" customFormat="1">
      <c r="C806" s="46"/>
      <c r="D806" s="46"/>
    </row>
    <row r="807" spans="3:4" s="47" customFormat="1">
      <c r="C807" s="46"/>
      <c r="D807" s="46"/>
    </row>
    <row r="808" spans="3:4" s="47" customFormat="1">
      <c r="C808" s="46"/>
      <c r="D808" s="46"/>
    </row>
    <row r="809" spans="3:4" s="47" customFormat="1">
      <c r="C809" s="46"/>
      <c r="D809" s="46"/>
    </row>
    <row r="810" spans="3:4" s="47" customFormat="1">
      <c r="C810" s="46"/>
      <c r="D810" s="46"/>
    </row>
    <row r="811" spans="3:4" s="47" customFormat="1">
      <c r="C811" s="46"/>
      <c r="D811" s="46"/>
    </row>
    <row r="812" spans="3:4" s="47" customFormat="1">
      <c r="C812" s="46"/>
      <c r="D812" s="46"/>
    </row>
    <row r="813" spans="3:4" s="47" customFormat="1">
      <c r="C813" s="46"/>
      <c r="D813" s="46"/>
    </row>
    <row r="814" spans="3:4" s="47" customFormat="1">
      <c r="C814" s="46"/>
      <c r="D814" s="46"/>
    </row>
    <row r="815" spans="3:4" s="47" customFormat="1">
      <c r="C815" s="46"/>
      <c r="D815" s="46"/>
    </row>
    <row r="816" spans="3:4" s="47" customFormat="1">
      <c r="C816" s="46"/>
      <c r="D816" s="46"/>
    </row>
    <row r="817" spans="3:4" s="47" customFormat="1">
      <c r="C817" s="46"/>
      <c r="D817" s="46"/>
    </row>
    <row r="818" spans="3:4" s="47" customFormat="1">
      <c r="C818" s="46"/>
      <c r="D818" s="46"/>
    </row>
    <row r="819" spans="3:4" s="47" customFormat="1">
      <c r="C819" s="46"/>
      <c r="D819" s="46"/>
    </row>
    <row r="820" spans="3:4" s="47" customFormat="1">
      <c r="C820" s="46"/>
      <c r="D820" s="46"/>
    </row>
    <row r="821" spans="3:4" s="47" customFormat="1">
      <c r="C821" s="46"/>
      <c r="D821" s="46"/>
    </row>
    <row r="822" spans="3:4" s="47" customFormat="1">
      <c r="C822" s="46"/>
      <c r="D822" s="46"/>
    </row>
    <row r="823" spans="3:4" s="47" customFormat="1">
      <c r="C823" s="46"/>
      <c r="D823" s="46"/>
    </row>
    <row r="824" spans="3:4" s="47" customFormat="1">
      <c r="C824" s="46"/>
      <c r="D824" s="46"/>
    </row>
    <row r="825" spans="3:4" s="47" customFormat="1">
      <c r="C825" s="46"/>
      <c r="D825" s="46"/>
    </row>
    <row r="826" spans="3:4" s="47" customFormat="1">
      <c r="C826" s="46"/>
      <c r="D826" s="46"/>
    </row>
    <row r="827" spans="3:4" s="47" customFormat="1">
      <c r="C827" s="46"/>
      <c r="D827" s="46"/>
    </row>
    <row r="828" spans="3:4" s="47" customFormat="1">
      <c r="C828" s="46"/>
      <c r="D828" s="46"/>
    </row>
    <row r="829" spans="3:4" s="47" customFormat="1">
      <c r="C829" s="46"/>
      <c r="D829" s="46"/>
    </row>
    <row r="830" spans="3:4" s="47" customFormat="1">
      <c r="C830" s="46"/>
      <c r="D830" s="46"/>
    </row>
    <row r="831" spans="3:4" s="47" customFormat="1">
      <c r="C831" s="46"/>
      <c r="D831" s="46"/>
    </row>
    <row r="832" spans="3:4" s="47" customFormat="1">
      <c r="C832" s="46"/>
      <c r="D832" s="46"/>
    </row>
    <row r="833" spans="3:4" s="47" customFormat="1">
      <c r="C833" s="46"/>
      <c r="D833" s="46"/>
    </row>
    <row r="834" spans="3:4" s="47" customFormat="1">
      <c r="C834" s="46"/>
      <c r="D834" s="46"/>
    </row>
    <row r="835" spans="3:4" s="47" customFormat="1">
      <c r="C835" s="46"/>
      <c r="D835" s="46"/>
    </row>
    <row r="836" spans="3:4" s="47" customFormat="1">
      <c r="C836" s="46"/>
      <c r="D836" s="46"/>
    </row>
    <row r="837" spans="3:4" s="47" customFormat="1">
      <c r="C837" s="46"/>
      <c r="D837" s="46"/>
    </row>
    <row r="838" spans="3:4" s="47" customFormat="1">
      <c r="C838" s="46"/>
      <c r="D838" s="46"/>
    </row>
    <row r="839" spans="3:4" s="47" customFormat="1">
      <c r="C839" s="46"/>
      <c r="D839" s="46"/>
    </row>
    <row r="840" spans="3:4" s="47" customFormat="1">
      <c r="C840" s="46"/>
      <c r="D840" s="46"/>
    </row>
    <row r="841" spans="3:4" s="47" customFormat="1">
      <c r="C841" s="46"/>
      <c r="D841" s="46"/>
    </row>
    <row r="842" spans="3:4" s="47" customFormat="1">
      <c r="C842" s="46"/>
      <c r="D842" s="46"/>
    </row>
    <row r="843" spans="3:4" s="47" customFormat="1">
      <c r="C843" s="46"/>
      <c r="D843" s="46"/>
    </row>
    <row r="844" spans="3:4" s="47" customFormat="1">
      <c r="C844" s="46"/>
      <c r="D844" s="46"/>
    </row>
    <row r="845" spans="3:4" s="47" customFormat="1">
      <c r="C845" s="46"/>
      <c r="D845" s="46"/>
    </row>
    <row r="846" spans="3:4" s="47" customFormat="1">
      <c r="C846" s="46"/>
      <c r="D846" s="46"/>
    </row>
    <row r="847" spans="3:4" s="47" customFormat="1">
      <c r="C847" s="46"/>
      <c r="D847" s="46"/>
    </row>
    <row r="848" spans="3:4" s="47" customFormat="1">
      <c r="C848" s="46"/>
      <c r="D848" s="46"/>
    </row>
    <row r="849" spans="3:4" s="47" customFormat="1">
      <c r="C849" s="46"/>
      <c r="D849" s="46"/>
    </row>
    <row r="850" spans="3:4" s="47" customFormat="1">
      <c r="C850" s="46"/>
      <c r="D850" s="46"/>
    </row>
    <row r="851" spans="3:4" s="47" customFormat="1">
      <c r="C851" s="46"/>
      <c r="D851" s="46"/>
    </row>
    <row r="852" spans="3:4" s="47" customFormat="1">
      <c r="C852" s="46"/>
      <c r="D852" s="46"/>
    </row>
    <row r="853" spans="3:4" s="47" customFormat="1">
      <c r="C853" s="46"/>
      <c r="D853" s="46"/>
    </row>
    <row r="854" spans="3:4" s="47" customFormat="1">
      <c r="C854" s="46"/>
      <c r="D854" s="46"/>
    </row>
    <row r="855" spans="3:4" s="47" customFormat="1">
      <c r="C855" s="46"/>
      <c r="D855" s="46"/>
    </row>
    <row r="856" spans="3:4" s="47" customFormat="1">
      <c r="C856" s="46"/>
      <c r="D856" s="46"/>
    </row>
    <row r="857" spans="3:4" s="47" customFormat="1">
      <c r="C857" s="46"/>
      <c r="D857" s="46"/>
    </row>
    <row r="858" spans="3:4" s="47" customFormat="1">
      <c r="C858" s="46"/>
      <c r="D858" s="46"/>
    </row>
    <row r="859" spans="3:4" s="47" customFormat="1">
      <c r="C859" s="46"/>
      <c r="D859" s="46"/>
    </row>
    <row r="860" spans="3:4" s="47" customFormat="1">
      <c r="C860" s="46"/>
      <c r="D860" s="46"/>
    </row>
    <row r="861" spans="3:4" s="47" customFormat="1">
      <c r="C861" s="46"/>
      <c r="D861" s="46"/>
    </row>
    <row r="862" spans="3:4" s="47" customFormat="1">
      <c r="C862" s="46"/>
      <c r="D862" s="46"/>
    </row>
    <row r="863" spans="3:4" s="47" customFormat="1">
      <c r="C863" s="46"/>
      <c r="D863" s="46"/>
    </row>
    <row r="864" spans="3:4" s="47" customFormat="1">
      <c r="C864" s="46"/>
      <c r="D864" s="46"/>
    </row>
    <row r="865" spans="3:4" s="47" customFormat="1">
      <c r="C865" s="46"/>
      <c r="D865" s="46"/>
    </row>
    <row r="866" spans="3:4" s="47" customFormat="1">
      <c r="C866" s="46"/>
      <c r="D866" s="46"/>
    </row>
    <row r="867" spans="3:4" s="47" customFormat="1">
      <c r="C867" s="46"/>
      <c r="D867" s="46"/>
    </row>
    <row r="868" spans="3:4" s="47" customFormat="1">
      <c r="C868" s="46"/>
      <c r="D868" s="46"/>
    </row>
    <row r="869" spans="3:4" s="47" customFormat="1">
      <c r="C869" s="46"/>
      <c r="D869" s="46"/>
    </row>
    <row r="870" spans="3:4" s="47" customFormat="1">
      <c r="C870" s="46"/>
      <c r="D870" s="46"/>
    </row>
    <row r="871" spans="3:4" s="47" customFormat="1">
      <c r="C871" s="46"/>
      <c r="D871" s="46"/>
    </row>
    <row r="872" spans="3:4" s="47" customFormat="1">
      <c r="C872" s="46"/>
      <c r="D872" s="46"/>
    </row>
    <row r="873" spans="3:4" s="47" customFormat="1">
      <c r="C873" s="46"/>
      <c r="D873" s="46"/>
    </row>
    <row r="874" spans="3:4" s="47" customFormat="1">
      <c r="C874" s="46"/>
      <c r="D874" s="46"/>
    </row>
    <row r="875" spans="3:4" s="47" customFormat="1">
      <c r="C875" s="46"/>
      <c r="D875" s="46"/>
    </row>
    <row r="876" spans="3:4" s="47" customFormat="1">
      <c r="C876" s="46"/>
      <c r="D876" s="46"/>
    </row>
    <row r="877" spans="3:4" s="47" customFormat="1">
      <c r="C877" s="46"/>
      <c r="D877" s="46"/>
    </row>
    <row r="878" spans="3:4" s="47" customFormat="1">
      <c r="C878" s="46"/>
      <c r="D878" s="46"/>
    </row>
    <row r="879" spans="3:4" s="47" customFormat="1">
      <c r="C879" s="46"/>
      <c r="D879" s="46"/>
    </row>
    <row r="880" spans="3:4" s="47" customFormat="1">
      <c r="C880" s="46"/>
      <c r="D880" s="46"/>
    </row>
    <row r="881" spans="3:4" s="47" customFormat="1">
      <c r="C881" s="46"/>
      <c r="D881" s="46"/>
    </row>
    <row r="882" spans="3:4" s="47" customFormat="1">
      <c r="C882" s="46"/>
      <c r="D882" s="46"/>
    </row>
    <row r="883" spans="3:4" s="47" customFormat="1">
      <c r="C883" s="46"/>
      <c r="D883" s="46"/>
    </row>
    <row r="884" spans="3:4" s="47" customFormat="1">
      <c r="C884" s="46"/>
      <c r="D884" s="46"/>
    </row>
    <row r="885" spans="3:4" s="47" customFormat="1">
      <c r="C885" s="46"/>
      <c r="D885" s="46"/>
    </row>
    <row r="886" spans="3:4" s="47" customFormat="1">
      <c r="C886" s="46"/>
      <c r="D886" s="46"/>
    </row>
    <row r="887" spans="3:4" s="47" customFormat="1">
      <c r="C887" s="46"/>
      <c r="D887" s="46"/>
    </row>
    <row r="888" spans="3:4" s="47" customFormat="1">
      <c r="C888" s="46"/>
      <c r="D888" s="46"/>
    </row>
    <row r="889" spans="3:4" s="47" customFormat="1">
      <c r="C889" s="46"/>
      <c r="D889" s="46"/>
    </row>
    <row r="890" spans="3:4" s="47" customFormat="1">
      <c r="C890" s="46"/>
      <c r="D890" s="46"/>
    </row>
    <row r="891" spans="3:4" s="47" customFormat="1">
      <c r="C891" s="46"/>
      <c r="D891" s="46"/>
    </row>
    <row r="892" spans="3:4" s="47" customFormat="1">
      <c r="C892" s="46"/>
      <c r="D892" s="46"/>
    </row>
    <row r="893" spans="3:4" s="47" customFormat="1">
      <c r="C893" s="46"/>
      <c r="D893" s="46"/>
    </row>
    <row r="894" spans="3:4" s="47" customFormat="1">
      <c r="C894" s="46"/>
      <c r="D894" s="46"/>
    </row>
    <row r="895" spans="3:4" s="47" customFormat="1">
      <c r="C895" s="46"/>
      <c r="D895" s="46"/>
    </row>
    <row r="896" spans="3:4" s="47" customFormat="1">
      <c r="C896" s="46"/>
      <c r="D896" s="46"/>
    </row>
    <row r="897" spans="3:4" s="47" customFormat="1">
      <c r="C897" s="46"/>
      <c r="D897" s="46"/>
    </row>
    <row r="898" spans="3:4" s="47" customFormat="1">
      <c r="C898" s="46"/>
      <c r="D898" s="46"/>
    </row>
    <row r="899" spans="3:4" s="47" customFormat="1">
      <c r="C899" s="46"/>
      <c r="D899" s="46"/>
    </row>
    <row r="900" spans="3:4" s="47" customFormat="1">
      <c r="C900" s="46"/>
      <c r="D900" s="46"/>
    </row>
    <row r="901" spans="3:4" s="47" customFormat="1">
      <c r="C901" s="46"/>
      <c r="D901" s="46"/>
    </row>
    <row r="902" spans="3:4" s="47" customFormat="1">
      <c r="C902" s="46"/>
      <c r="D902" s="46"/>
    </row>
    <row r="903" spans="3:4" s="47" customFormat="1">
      <c r="C903" s="46"/>
      <c r="D903" s="46"/>
    </row>
    <row r="904" spans="3:4" s="47" customFormat="1">
      <c r="C904" s="46"/>
      <c r="D904" s="46"/>
    </row>
    <row r="905" spans="3:4" s="47" customFormat="1">
      <c r="C905" s="46"/>
      <c r="D905" s="46"/>
    </row>
    <row r="906" spans="3:4" s="47" customFormat="1">
      <c r="C906" s="46"/>
      <c r="D906" s="46"/>
    </row>
    <row r="907" spans="3:4" s="47" customFormat="1">
      <c r="C907" s="46"/>
      <c r="D907" s="46"/>
    </row>
    <row r="908" spans="3:4" s="47" customFormat="1">
      <c r="C908" s="46"/>
      <c r="D908" s="46"/>
    </row>
    <row r="909" spans="3:4" s="47" customFormat="1">
      <c r="C909" s="46"/>
      <c r="D909" s="46"/>
    </row>
    <row r="910" spans="3:4" s="47" customFormat="1">
      <c r="C910" s="46"/>
      <c r="D910" s="46"/>
    </row>
    <row r="911" spans="3:4" s="47" customFormat="1">
      <c r="C911" s="46"/>
      <c r="D911" s="46"/>
    </row>
    <row r="912" spans="3:4" s="47" customFormat="1">
      <c r="C912" s="46"/>
      <c r="D912" s="46"/>
    </row>
    <row r="913" spans="3:4" s="47" customFormat="1">
      <c r="C913" s="46"/>
      <c r="D913" s="46"/>
    </row>
    <row r="914" spans="3:4" s="47" customFormat="1">
      <c r="C914" s="46"/>
      <c r="D914" s="46"/>
    </row>
    <row r="915" spans="3:4" s="47" customFormat="1">
      <c r="C915" s="46"/>
      <c r="D915" s="46"/>
    </row>
    <row r="916" spans="3:4" s="47" customFormat="1">
      <c r="C916" s="46"/>
      <c r="D916" s="46"/>
    </row>
    <row r="917" spans="3:4" s="47" customFormat="1">
      <c r="C917" s="46"/>
      <c r="D917" s="46"/>
    </row>
    <row r="918" spans="3:4" s="47" customFormat="1">
      <c r="C918" s="46"/>
      <c r="D918" s="46"/>
    </row>
    <row r="919" spans="3:4" s="47" customFormat="1">
      <c r="C919" s="46"/>
      <c r="D919" s="46"/>
    </row>
    <row r="920" spans="3:4" s="47" customFormat="1">
      <c r="C920" s="46"/>
      <c r="D920" s="46"/>
    </row>
    <row r="921" spans="3:4" s="47" customFormat="1">
      <c r="C921" s="46"/>
      <c r="D921" s="46"/>
    </row>
    <row r="922" spans="3:4" s="47" customFormat="1">
      <c r="C922" s="46"/>
      <c r="D922" s="46"/>
    </row>
    <row r="923" spans="3:4" s="47" customFormat="1">
      <c r="C923" s="46"/>
      <c r="D923" s="46"/>
    </row>
    <row r="924" spans="3:4" s="47" customFormat="1">
      <c r="C924" s="46"/>
      <c r="D924" s="46"/>
    </row>
    <row r="925" spans="3:4" s="47" customFormat="1">
      <c r="C925" s="46"/>
      <c r="D925" s="46"/>
    </row>
    <row r="926" spans="3:4" s="47" customFormat="1">
      <c r="C926" s="46"/>
      <c r="D926" s="46"/>
    </row>
    <row r="927" spans="3:4" s="47" customFormat="1">
      <c r="C927" s="46"/>
      <c r="D927" s="46"/>
    </row>
    <row r="928" spans="3:4" s="47" customFormat="1">
      <c r="C928" s="46"/>
      <c r="D928" s="46"/>
    </row>
    <row r="929" spans="3:4" s="47" customFormat="1">
      <c r="C929" s="46"/>
      <c r="D929" s="46"/>
    </row>
    <row r="930" spans="3:4" s="47" customFormat="1">
      <c r="C930" s="46"/>
      <c r="D930" s="46"/>
    </row>
    <row r="931" spans="3:4" s="47" customFormat="1">
      <c r="C931" s="46"/>
      <c r="D931" s="46"/>
    </row>
    <row r="932" spans="3:4" s="47" customFormat="1">
      <c r="C932" s="46"/>
      <c r="D932" s="46"/>
    </row>
    <row r="933" spans="3:4" s="47" customFormat="1">
      <c r="C933" s="46"/>
      <c r="D933" s="46"/>
    </row>
    <row r="934" spans="3:4" s="47" customFormat="1">
      <c r="C934" s="46"/>
      <c r="D934" s="46"/>
    </row>
    <row r="935" spans="3:4" s="47" customFormat="1">
      <c r="C935" s="46"/>
      <c r="D935" s="46"/>
    </row>
    <row r="936" spans="3:4" s="47" customFormat="1">
      <c r="C936" s="46"/>
      <c r="D936" s="46"/>
    </row>
    <row r="937" spans="3:4" s="47" customFormat="1">
      <c r="C937" s="46"/>
      <c r="D937" s="46"/>
    </row>
    <row r="938" spans="3:4" s="47" customFormat="1">
      <c r="C938" s="46"/>
      <c r="D938" s="46"/>
    </row>
    <row r="939" spans="3:4" s="47" customFormat="1">
      <c r="C939" s="46"/>
      <c r="D939" s="46"/>
    </row>
    <row r="940" spans="3:4" s="47" customFormat="1">
      <c r="C940" s="46"/>
      <c r="D940" s="46"/>
    </row>
    <row r="941" spans="3:4" s="47" customFormat="1">
      <c r="C941" s="46"/>
      <c r="D941" s="46"/>
    </row>
    <row r="942" spans="3:4" s="47" customFormat="1">
      <c r="C942" s="46"/>
      <c r="D942" s="46"/>
    </row>
    <row r="943" spans="3:4" s="47" customFormat="1">
      <c r="C943" s="46"/>
      <c r="D943" s="46"/>
    </row>
    <row r="944" spans="3:4" s="47" customFormat="1">
      <c r="C944" s="46"/>
      <c r="D944" s="46"/>
    </row>
    <row r="945" spans="3:4" s="47" customFormat="1">
      <c r="C945" s="46"/>
      <c r="D945" s="46"/>
    </row>
    <row r="946" spans="3:4" s="47" customFormat="1">
      <c r="C946" s="46"/>
      <c r="D946" s="46"/>
    </row>
    <row r="947" spans="3:4" s="47" customFormat="1">
      <c r="C947" s="46"/>
      <c r="D947" s="46"/>
    </row>
    <row r="948" spans="3:4" s="47" customFormat="1">
      <c r="C948" s="46"/>
      <c r="D948" s="46"/>
    </row>
    <row r="949" spans="3:4" s="47" customFormat="1">
      <c r="C949" s="46"/>
      <c r="D949" s="46"/>
    </row>
    <row r="950" spans="3:4" s="47" customFormat="1">
      <c r="C950" s="46"/>
      <c r="D950" s="46"/>
    </row>
    <row r="951" spans="3:4" s="47" customFormat="1">
      <c r="C951" s="46"/>
      <c r="D951" s="46"/>
    </row>
    <row r="952" spans="3:4" s="47" customFormat="1">
      <c r="C952" s="46"/>
      <c r="D952" s="46"/>
    </row>
    <row r="953" spans="3:4" s="47" customFormat="1">
      <c r="C953" s="46"/>
      <c r="D953" s="46"/>
    </row>
    <row r="954" spans="3:4" s="47" customFormat="1">
      <c r="C954" s="46"/>
      <c r="D954" s="46"/>
    </row>
    <row r="955" spans="3:4" s="47" customFormat="1">
      <c r="C955" s="46"/>
      <c r="D955" s="46"/>
    </row>
    <row r="956" spans="3:4" s="47" customFormat="1">
      <c r="C956" s="46"/>
      <c r="D956" s="46"/>
    </row>
    <row r="957" spans="3:4" s="47" customFormat="1">
      <c r="C957" s="46"/>
      <c r="D957" s="46"/>
    </row>
    <row r="958" spans="3:4" s="47" customFormat="1">
      <c r="C958" s="46"/>
      <c r="D958" s="46"/>
    </row>
    <row r="959" spans="3:4" s="47" customFormat="1">
      <c r="C959" s="46"/>
      <c r="D959" s="46"/>
    </row>
    <row r="960" spans="3:4" s="47" customFormat="1">
      <c r="C960" s="46"/>
      <c r="D960" s="46"/>
    </row>
    <row r="961" spans="3:4" s="47" customFormat="1">
      <c r="C961" s="46"/>
      <c r="D961" s="46"/>
    </row>
    <row r="962" spans="3:4" s="47" customFormat="1">
      <c r="C962" s="46"/>
      <c r="D962" s="46"/>
    </row>
    <row r="963" spans="3:4" s="47" customFormat="1">
      <c r="C963" s="46"/>
      <c r="D963" s="46"/>
    </row>
    <row r="964" spans="3:4" s="47" customFormat="1">
      <c r="C964" s="46"/>
      <c r="D964" s="46"/>
    </row>
    <row r="965" spans="3:4" s="47" customFormat="1">
      <c r="C965" s="46"/>
      <c r="D965" s="46"/>
    </row>
    <row r="966" spans="3:4" s="47" customFormat="1">
      <c r="C966" s="46"/>
      <c r="D966" s="46"/>
    </row>
    <row r="967" spans="3:4" s="47" customFormat="1">
      <c r="C967" s="46"/>
      <c r="D967" s="46"/>
    </row>
    <row r="968" spans="3:4" s="47" customFormat="1">
      <c r="C968" s="46"/>
      <c r="D968" s="46"/>
    </row>
    <row r="969" spans="3:4" s="47" customFormat="1">
      <c r="C969" s="46"/>
      <c r="D969" s="46"/>
    </row>
    <row r="970" spans="3:4" s="47" customFormat="1">
      <c r="C970" s="46"/>
      <c r="D970" s="46"/>
    </row>
    <row r="971" spans="3:4" s="47" customFormat="1">
      <c r="C971" s="46"/>
      <c r="D971" s="46"/>
    </row>
    <row r="972" spans="3:4" s="47" customFormat="1">
      <c r="C972" s="46"/>
      <c r="D972" s="46"/>
    </row>
    <row r="973" spans="3:4" s="47" customFormat="1">
      <c r="C973" s="46"/>
      <c r="D973" s="46"/>
    </row>
    <row r="974" spans="3:4" s="47" customFormat="1">
      <c r="C974" s="46"/>
      <c r="D974" s="46"/>
    </row>
    <row r="975" spans="3:4" s="47" customFormat="1">
      <c r="C975" s="46"/>
      <c r="D975" s="46"/>
    </row>
    <row r="976" spans="3:4" s="47" customFormat="1">
      <c r="C976" s="46"/>
      <c r="D976" s="46"/>
    </row>
    <row r="977" spans="3:4" s="47" customFormat="1">
      <c r="C977" s="46"/>
      <c r="D977" s="46"/>
    </row>
    <row r="978" spans="3:4" s="47" customFormat="1">
      <c r="C978" s="46"/>
      <c r="D978" s="46"/>
    </row>
    <row r="979" spans="3:4" s="47" customFormat="1">
      <c r="C979" s="46"/>
      <c r="D979" s="46"/>
    </row>
    <row r="980" spans="3:4" s="47" customFormat="1">
      <c r="C980" s="46"/>
      <c r="D980" s="46"/>
    </row>
    <row r="981" spans="3:4" s="47" customFormat="1">
      <c r="C981" s="46"/>
      <c r="D981" s="46"/>
    </row>
    <row r="982" spans="3:4" s="47" customFormat="1">
      <c r="C982" s="46"/>
      <c r="D982" s="46"/>
    </row>
    <row r="983" spans="3:4" s="47" customFormat="1">
      <c r="C983" s="46"/>
      <c r="D983" s="46"/>
    </row>
    <row r="984" spans="3:4" s="47" customFormat="1">
      <c r="C984" s="46"/>
      <c r="D984" s="46"/>
    </row>
    <row r="985" spans="3:4" s="47" customFormat="1">
      <c r="C985" s="46"/>
      <c r="D985" s="46"/>
    </row>
    <row r="986" spans="3:4" s="47" customFormat="1">
      <c r="C986" s="46"/>
      <c r="D986" s="46"/>
    </row>
    <row r="987" spans="3:4" s="47" customFormat="1">
      <c r="C987" s="46"/>
      <c r="D987" s="46"/>
    </row>
    <row r="988" spans="3:4" s="47" customFormat="1">
      <c r="C988" s="46"/>
      <c r="D988" s="46"/>
    </row>
    <row r="989" spans="3:4" s="47" customFormat="1">
      <c r="C989" s="46"/>
      <c r="D989" s="46"/>
    </row>
    <row r="990" spans="3:4" s="47" customFormat="1">
      <c r="C990" s="46"/>
      <c r="D990" s="46"/>
    </row>
    <row r="991" spans="3:4" s="47" customFormat="1">
      <c r="C991" s="46"/>
      <c r="D991" s="46"/>
    </row>
    <row r="992" spans="3:4" s="47" customFormat="1">
      <c r="C992" s="46"/>
      <c r="D992" s="46"/>
    </row>
    <row r="993" spans="3:4" s="47" customFormat="1">
      <c r="C993" s="46"/>
      <c r="D993" s="46"/>
    </row>
    <row r="994" spans="3:4" s="47" customFormat="1">
      <c r="C994" s="46"/>
      <c r="D994" s="46"/>
    </row>
    <row r="995" spans="3:4" s="47" customFormat="1">
      <c r="C995" s="46"/>
      <c r="D995" s="46"/>
    </row>
    <row r="996" spans="3:4" s="47" customFormat="1">
      <c r="C996" s="46"/>
      <c r="D996" s="46"/>
    </row>
    <row r="997" spans="3:4" s="47" customFormat="1">
      <c r="C997" s="46"/>
      <c r="D997" s="46"/>
    </row>
    <row r="998" spans="3:4" s="47" customFormat="1">
      <c r="C998" s="46"/>
      <c r="D998" s="46"/>
    </row>
    <row r="999" spans="3:4" s="47" customFormat="1">
      <c r="C999" s="46"/>
      <c r="D999" s="46"/>
    </row>
    <row r="1000" spans="3:4" s="47" customFormat="1">
      <c r="C1000" s="46"/>
      <c r="D1000" s="46"/>
    </row>
    <row r="1001" spans="3:4" s="47" customFormat="1">
      <c r="C1001" s="46"/>
      <c r="D1001" s="46"/>
    </row>
    <row r="1002" spans="3:4" s="47" customFormat="1">
      <c r="C1002" s="46"/>
      <c r="D1002" s="46"/>
    </row>
    <row r="1003" spans="3:4" s="47" customFormat="1">
      <c r="C1003" s="46"/>
      <c r="D1003" s="46"/>
    </row>
    <row r="1004" spans="3:4" s="47" customFormat="1">
      <c r="C1004" s="46"/>
      <c r="D1004" s="46"/>
    </row>
    <row r="1005" spans="3:4" s="47" customFormat="1">
      <c r="C1005" s="46"/>
      <c r="D1005" s="46"/>
    </row>
    <row r="1006" spans="3:4" s="47" customFormat="1">
      <c r="C1006" s="46"/>
      <c r="D1006" s="46"/>
    </row>
    <row r="1007" spans="3:4" s="47" customFormat="1">
      <c r="C1007" s="46"/>
      <c r="D1007" s="46"/>
    </row>
    <row r="1008" spans="3:4" s="47" customFormat="1">
      <c r="C1008" s="46"/>
      <c r="D1008" s="46"/>
    </row>
    <row r="1009" spans="3:4" s="47" customFormat="1">
      <c r="C1009" s="46"/>
      <c r="D1009" s="46"/>
    </row>
    <row r="1010" spans="3:4" s="47" customFormat="1">
      <c r="C1010" s="46"/>
      <c r="D1010" s="46"/>
    </row>
    <row r="1011" spans="3:4" s="47" customFormat="1">
      <c r="C1011" s="46"/>
      <c r="D1011" s="46"/>
    </row>
    <row r="1012" spans="3:4" s="47" customFormat="1">
      <c r="C1012" s="46"/>
      <c r="D1012" s="46"/>
    </row>
    <row r="1013" spans="3:4" s="47" customFormat="1">
      <c r="C1013" s="46"/>
      <c r="D1013" s="46"/>
    </row>
    <row r="1014" spans="3:4" s="47" customFormat="1">
      <c r="C1014" s="46"/>
      <c r="D1014" s="46"/>
    </row>
    <row r="1015" spans="3:4" s="47" customFormat="1">
      <c r="C1015" s="46"/>
      <c r="D1015" s="46"/>
    </row>
    <row r="1016" spans="3:4" s="47" customFormat="1">
      <c r="C1016" s="46"/>
      <c r="D1016" s="46"/>
    </row>
    <row r="1017" spans="3:4" s="47" customFormat="1">
      <c r="C1017" s="46"/>
      <c r="D1017" s="46"/>
    </row>
    <row r="1018" spans="3:4" s="47" customFormat="1">
      <c r="C1018" s="46"/>
      <c r="D1018" s="46"/>
    </row>
    <row r="1019" spans="3:4" s="47" customFormat="1">
      <c r="C1019" s="46"/>
      <c r="D1019" s="46"/>
    </row>
    <row r="1020" spans="3:4" s="47" customFormat="1">
      <c r="C1020" s="46"/>
      <c r="D1020" s="46"/>
    </row>
    <row r="1021" spans="3:4" s="47" customFormat="1">
      <c r="C1021" s="46"/>
      <c r="D1021" s="46"/>
    </row>
    <row r="1022" spans="3:4" s="47" customFormat="1">
      <c r="C1022" s="46"/>
      <c r="D1022" s="46"/>
    </row>
    <row r="1023" spans="3:4" s="47" customFormat="1">
      <c r="C1023" s="46"/>
      <c r="D1023" s="46"/>
    </row>
    <row r="1024" spans="3:4" s="47" customFormat="1">
      <c r="C1024" s="46"/>
      <c r="D1024" s="46"/>
    </row>
    <row r="1025" spans="3:4" s="47" customFormat="1">
      <c r="C1025" s="46"/>
      <c r="D1025" s="46"/>
    </row>
    <row r="1026" spans="3:4" s="47" customFormat="1">
      <c r="C1026" s="46"/>
      <c r="D1026" s="46"/>
    </row>
    <row r="1027" spans="3:4" s="47" customFormat="1">
      <c r="C1027" s="46"/>
      <c r="D1027" s="46"/>
    </row>
    <row r="1028" spans="3:4" s="47" customFormat="1">
      <c r="C1028" s="46"/>
      <c r="D1028" s="46"/>
    </row>
    <row r="1029" spans="3:4" s="47" customFormat="1">
      <c r="C1029" s="46"/>
      <c r="D1029" s="46"/>
    </row>
    <row r="1030" spans="3:4" s="47" customFormat="1">
      <c r="C1030" s="46"/>
      <c r="D1030" s="46"/>
    </row>
    <row r="1031" spans="3:4" s="47" customFormat="1">
      <c r="C1031" s="46"/>
      <c r="D1031" s="46"/>
    </row>
    <row r="1032" spans="3:4" s="47" customFormat="1">
      <c r="C1032" s="46"/>
      <c r="D1032" s="46"/>
    </row>
    <row r="1033" spans="3:4" s="47" customFormat="1">
      <c r="C1033" s="46"/>
      <c r="D1033" s="46"/>
    </row>
    <row r="1034" spans="3:4" s="47" customFormat="1">
      <c r="C1034" s="46"/>
      <c r="D1034" s="46"/>
    </row>
    <row r="1035" spans="3:4" s="47" customFormat="1">
      <c r="C1035" s="46"/>
      <c r="D1035" s="46"/>
    </row>
    <row r="1036" spans="3:4" s="47" customFormat="1">
      <c r="C1036" s="46"/>
      <c r="D1036" s="46"/>
    </row>
    <row r="1037" spans="3:4" s="47" customFormat="1">
      <c r="C1037" s="46"/>
      <c r="D1037" s="46"/>
    </row>
    <row r="1038" spans="3:4" s="47" customFormat="1">
      <c r="C1038" s="46"/>
      <c r="D1038" s="46"/>
    </row>
    <row r="1039" spans="3:4" s="47" customFormat="1">
      <c r="C1039" s="46"/>
      <c r="D1039" s="46"/>
    </row>
    <row r="1040" spans="3:4" s="47" customFormat="1">
      <c r="C1040" s="46"/>
      <c r="D1040" s="46"/>
    </row>
    <row r="1041" spans="3:4" s="47" customFormat="1">
      <c r="C1041" s="46"/>
      <c r="D1041" s="46"/>
    </row>
    <row r="1042" spans="3:4" s="47" customFormat="1">
      <c r="C1042" s="46"/>
      <c r="D1042" s="46"/>
    </row>
    <row r="1043" spans="3:4" s="47" customFormat="1">
      <c r="C1043" s="46"/>
      <c r="D1043" s="46"/>
    </row>
    <row r="1044" spans="3:4" s="47" customFormat="1">
      <c r="C1044" s="46"/>
      <c r="D1044" s="46"/>
    </row>
    <row r="1045" spans="3:4" s="47" customFormat="1">
      <c r="C1045" s="46"/>
      <c r="D1045" s="46"/>
    </row>
    <row r="1046" spans="3:4" s="47" customFormat="1">
      <c r="C1046" s="46"/>
      <c r="D1046" s="46"/>
    </row>
    <row r="1047" spans="3:4">
      <c r="C1047" s="24"/>
      <c r="D1047" s="24"/>
    </row>
    <row r="1048" spans="3:4">
      <c r="C1048" s="24"/>
      <c r="D1048" s="24"/>
    </row>
    <row r="1049" spans="3:4">
      <c r="C1049" s="24"/>
      <c r="D1049" s="24"/>
    </row>
    <row r="1050" spans="3:4">
      <c r="C1050" s="24"/>
      <c r="D1050" s="24"/>
    </row>
    <row r="1051" spans="3:4">
      <c r="C1051" s="24"/>
      <c r="D1051" s="24"/>
    </row>
    <row r="1052" spans="3:4">
      <c r="C1052" s="24"/>
      <c r="D1052" s="24"/>
    </row>
    <row r="1053" spans="3:4">
      <c r="C1053" s="24"/>
      <c r="D1053" s="24"/>
    </row>
    <row r="1054" spans="3:4">
      <c r="C1054" s="24"/>
      <c r="D1054" s="24"/>
    </row>
    <row r="1055" spans="3:4">
      <c r="C1055" s="24"/>
      <c r="D1055" s="24"/>
    </row>
    <row r="1056" spans="3:4">
      <c r="C1056" s="24"/>
      <c r="D1056" s="24"/>
    </row>
    <row r="1057" spans="3:4">
      <c r="C1057" s="24"/>
      <c r="D1057" s="24"/>
    </row>
    <row r="1058" spans="3:4">
      <c r="C1058" s="24"/>
      <c r="D1058" s="24"/>
    </row>
    <row r="1059" spans="3:4">
      <c r="C1059" s="24"/>
      <c r="D1059" s="24"/>
    </row>
    <row r="1060" spans="3:4">
      <c r="C1060" s="24"/>
      <c r="D1060" s="24"/>
    </row>
    <row r="1061" spans="3:4">
      <c r="C1061" s="24"/>
      <c r="D1061" s="24"/>
    </row>
    <row r="1062" spans="3:4">
      <c r="C1062" s="24"/>
      <c r="D1062" s="24"/>
    </row>
    <row r="1063" spans="3:4">
      <c r="C1063" s="24"/>
      <c r="D1063" s="24"/>
    </row>
    <row r="1064" spans="3:4">
      <c r="C1064" s="24"/>
      <c r="D1064" s="24"/>
    </row>
    <row r="1065" spans="3:4">
      <c r="C1065" s="24"/>
      <c r="D1065" s="24"/>
    </row>
    <row r="1066" spans="3:4">
      <c r="C1066" s="24"/>
      <c r="D1066" s="24"/>
    </row>
    <row r="1067" spans="3:4">
      <c r="C1067" s="24"/>
      <c r="D1067" s="24"/>
    </row>
    <row r="1068" spans="3:4">
      <c r="C1068" s="24"/>
      <c r="D1068" s="24"/>
    </row>
    <row r="1069" spans="3:4">
      <c r="C1069" s="24"/>
      <c r="D1069" s="24"/>
    </row>
    <row r="1070" spans="3:4">
      <c r="C1070" s="24"/>
      <c r="D1070" s="24"/>
    </row>
    <row r="1071" spans="3:4">
      <c r="C1071" s="24"/>
      <c r="D1071" s="24"/>
    </row>
    <row r="1072" spans="3:4">
      <c r="C1072" s="24"/>
      <c r="D1072" s="24"/>
    </row>
    <row r="1073" spans="3:4">
      <c r="C1073" s="24"/>
      <c r="D1073" s="24"/>
    </row>
    <row r="1074" spans="3:4">
      <c r="C1074" s="24"/>
      <c r="D1074" s="24"/>
    </row>
    <row r="1075" spans="3:4">
      <c r="C1075" s="24"/>
      <c r="D1075" s="24"/>
    </row>
    <row r="1076" spans="3:4">
      <c r="C1076" s="24"/>
      <c r="D1076" s="24"/>
    </row>
    <row r="1077" spans="3:4">
      <c r="C1077" s="24"/>
      <c r="D1077" s="24"/>
    </row>
    <row r="1078" spans="3:4">
      <c r="C1078" s="24"/>
      <c r="D1078" s="24"/>
    </row>
    <row r="1079" spans="3:4">
      <c r="C1079" s="24"/>
      <c r="D1079" s="24"/>
    </row>
    <row r="1080" spans="3:4">
      <c r="C1080" s="24"/>
      <c r="D1080" s="24"/>
    </row>
    <row r="1081" spans="3:4">
      <c r="C1081" s="24"/>
      <c r="D1081" s="24"/>
    </row>
    <row r="1082" spans="3:4">
      <c r="C1082" s="24"/>
      <c r="D1082" s="24"/>
    </row>
    <row r="1083" spans="3:4">
      <c r="C1083" s="24"/>
      <c r="D1083" s="24"/>
    </row>
    <row r="1084" spans="3:4">
      <c r="C1084" s="24"/>
      <c r="D1084" s="24"/>
    </row>
    <row r="1085" spans="3:4">
      <c r="C1085" s="24"/>
      <c r="D1085" s="24"/>
    </row>
    <row r="1086" spans="3:4">
      <c r="C1086" s="24"/>
      <c r="D1086" s="24"/>
    </row>
    <row r="1087" spans="3:4">
      <c r="C1087" s="24"/>
      <c r="D1087" s="24"/>
    </row>
    <row r="1088" spans="3:4">
      <c r="C1088" s="24"/>
      <c r="D1088" s="24"/>
    </row>
    <row r="1089" spans="3:4">
      <c r="C1089" s="24"/>
      <c r="D1089" s="24"/>
    </row>
    <row r="1090" spans="3:4">
      <c r="C1090" s="24"/>
      <c r="D1090" s="24"/>
    </row>
    <row r="1091" spans="3:4">
      <c r="C1091" s="24"/>
      <c r="D1091" s="24"/>
    </row>
    <row r="1092" spans="3:4">
      <c r="C1092" s="24"/>
      <c r="D1092" s="24"/>
    </row>
    <row r="1093" spans="3:4">
      <c r="C1093" s="24"/>
      <c r="D1093" s="24"/>
    </row>
    <row r="1094" spans="3:4">
      <c r="C1094" s="24"/>
      <c r="D1094" s="24"/>
    </row>
    <row r="1095" spans="3:4">
      <c r="C1095" s="24"/>
      <c r="D1095" s="24"/>
    </row>
    <row r="1096" spans="3:4">
      <c r="C1096" s="24"/>
      <c r="D1096" s="24"/>
    </row>
    <row r="1097" spans="3:4">
      <c r="C1097" s="24"/>
      <c r="D1097" s="24"/>
    </row>
    <row r="1098" spans="3:4">
      <c r="C1098" s="24"/>
      <c r="D1098" s="24"/>
    </row>
    <row r="1099" spans="3:4">
      <c r="C1099" s="24"/>
      <c r="D1099" s="24"/>
    </row>
    <row r="1100" spans="3:4">
      <c r="C1100" s="24"/>
      <c r="D1100" s="24"/>
    </row>
    <row r="1101" spans="3:4">
      <c r="C1101" s="24"/>
      <c r="D1101" s="24"/>
    </row>
    <row r="1102" spans="3:4">
      <c r="C1102" s="24"/>
      <c r="D1102" s="24"/>
    </row>
    <row r="1103" spans="3:4">
      <c r="C1103" s="24"/>
      <c r="D1103" s="24"/>
    </row>
    <row r="1104" spans="3:4">
      <c r="C1104" s="24"/>
      <c r="D1104" s="24"/>
    </row>
    <row r="1105" spans="3:4">
      <c r="C1105" s="24"/>
      <c r="D1105" s="24"/>
    </row>
    <row r="1106" spans="3:4">
      <c r="C1106" s="24"/>
      <c r="D1106" s="24"/>
    </row>
    <row r="1107" spans="3:4">
      <c r="C1107" s="24"/>
      <c r="D1107" s="24"/>
    </row>
    <row r="1108" spans="3:4">
      <c r="C1108" s="24"/>
      <c r="D1108" s="24"/>
    </row>
    <row r="1109" spans="3:4">
      <c r="C1109" s="24"/>
      <c r="D1109" s="24"/>
    </row>
    <row r="1110" spans="3:4">
      <c r="C1110" s="24"/>
      <c r="D1110" s="24"/>
    </row>
    <row r="1111" spans="3:4">
      <c r="C1111" s="24"/>
      <c r="D1111" s="24"/>
    </row>
    <row r="1112" spans="3:4">
      <c r="C1112" s="24"/>
      <c r="D1112" s="24"/>
    </row>
    <row r="1113" spans="3:4">
      <c r="C1113" s="24"/>
      <c r="D1113" s="24"/>
    </row>
    <row r="1114" spans="3:4">
      <c r="C1114" s="24"/>
      <c r="D1114" s="24"/>
    </row>
    <row r="1115" spans="3:4">
      <c r="C1115" s="24"/>
      <c r="D1115" s="24"/>
    </row>
    <row r="1116" spans="3:4">
      <c r="C1116" s="24"/>
      <c r="D1116" s="24"/>
    </row>
    <row r="1117" spans="3:4">
      <c r="C1117" s="24"/>
      <c r="D1117" s="24"/>
    </row>
    <row r="1118" spans="3:4">
      <c r="C1118" s="24"/>
      <c r="D1118" s="24"/>
    </row>
    <row r="1119" spans="3:4">
      <c r="C1119" s="24"/>
      <c r="D1119" s="24"/>
    </row>
    <row r="1120" spans="3:4">
      <c r="C1120" s="24"/>
      <c r="D1120" s="24"/>
    </row>
    <row r="1121" spans="3:4">
      <c r="C1121" s="24"/>
      <c r="D1121" s="24"/>
    </row>
    <row r="1122" spans="3:4">
      <c r="C1122" s="24"/>
      <c r="D1122" s="24"/>
    </row>
    <row r="1123" spans="3:4">
      <c r="C1123" s="24"/>
      <c r="D1123" s="24"/>
    </row>
    <row r="1124" spans="3:4">
      <c r="C1124" s="24"/>
      <c r="D1124" s="24"/>
    </row>
    <row r="1125" spans="3:4">
      <c r="C1125" s="24"/>
      <c r="D1125" s="24"/>
    </row>
    <row r="1126" spans="3:4">
      <c r="C1126" s="24"/>
      <c r="D1126" s="24"/>
    </row>
    <row r="1127" spans="3:4">
      <c r="C1127" s="24"/>
      <c r="D1127" s="24"/>
    </row>
    <row r="1128" spans="3:4">
      <c r="C1128" s="24"/>
      <c r="D1128" s="24"/>
    </row>
    <row r="1129" spans="3:4">
      <c r="C1129" s="24"/>
      <c r="D1129" s="24"/>
    </row>
    <row r="1130" spans="3:4">
      <c r="C1130" s="24"/>
      <c r="D1130" s="24"/>
    </row>
    <row r="1131" spans="3:4">
      <c r="C1131" s="24"/>
      <c r="D1131" s="24"/>
    </row>
    <row r="1132" spans="3:4">
      <c r="C1132" s="24"/>
      <c r="D1132" s="24"/>
    </row>
    <row r="1133" spans="3:4">
      <c r="C1133" s="24"/>
      <c r="D1133" s="24"/>
    </row>
    <row r="1134" spans="3:4">
      <c r="C1134" s="24"/>
      <c r="D1134" s="24"/>
    </row>
    <row r="1135" spans="3:4">
      <c r="C1135" s="24"/>
      <c r="D1135" s="24"/>
    </row>
    <row r="1136" spans="3:4">
      <c r="C1136" s="24"/>
      <c r="D1136" s="24"/>
    </row>
    <row r="1137" spans="3:4">
      <c r="C1137" s="24"/>
      <c r="D1137" s="24"/>
    </row>
    <row r="1138" spans="3:4">
      <c r="C1138" s="24"/>
      <c r="D1138" s="24"/>
    </row>
    <row r="1139" spans="3:4">
      <c r="C1139" s="24"/>
      <c r="D1139" s="24"/>
    </row>
    <row r="1140" spans="3:4">
      <c r="C1140" s="24"/>
      <c r="D1140" s="24"/>
    </row>
    <row r="1141" spans="3:4">
      <c r="C1141" s="24"/>
      <c r="D1141" s="24"/>
    </row>
    <row r="1142" spans="3:4">
      <c r="C1142" s="24"/>
      <c r="D1142" s="24"/>
    </row>
    <row r="1143" spans="3:4">
      <c r="C1143" s="24"/>
      <c r="D1143" s="24"/>
    </row>
    <row r="1144" spans="3:4">
      <c r="C1144" s="24"/>
      <c r="D1144" s="24"/>
    </row>
    <row r="1145" spans="3:4">
      <c r="C1145" s="24"/>
      <c r="D1145" s="24"/>
    </row>
    <row r="1146" spans="3:4">
      <c r="C1146" s="24"/>
      <c r="D1146" s="24"/>
    </row>
    <row r="1147" spans="3:4">
      <c r="C1147" s="24"/>
      <c r="D1147" s="24"/>
    </row>
    <row r="1148" spans="3:4">
      <c r="C1148" s="24"/>
      <c r="D1148" s="24"/>
    </row>
    <row r="1149" spans="3:4">
      <c r="C1149" s="24"/>
      <c r="D1149" s="24"/>
    </row>
    <row r="1150" spans="3:4">
      <c r="C1150" s="24"/>
      <c r="D1150" s="24"/>
    </row>
    <row r="1151" spans="3:4">
      <c r="C1151" s="24"/>
      <c r="D1151" s="24"/>
    </row>
    <row r="1152" spans="3:4">
      <c r="C1152" s="24"/>
      <c r="D1152" s="24"/>
    </row>
    <row r="1153" spans="3:4">
      <c r="C1153" s="24"/>
      <c r="D1153" s="24"/>
    </row>
    <row r="1154" spans="3:4">
      <c r="C1154" s="24"/>
      <c r="D1154" s="24"/>
    </row>
    <row r="1155" spans="3:4">
      <c r="C1155" s="24"/>
      <c r="D1155" s="24"/>
    </row>
    <row r="1156" spans="3:4">
      <c r="C1156" s="24"/>
      <c r="D1156" s="24"/>
    </row>
    <row r="1157" spans="3:4">
      <c r="C1157" s="24"/>
      <c r="D1157" s="24"/>
    </row>
    <row r="1158" spans="3:4">
      <c r="C1158" s="24"/>
      <c r="D1158" s="24"/>
    </row>
    <row r="1159" spans="3:4">
      <c r="C1159" s="24"/>
      <c r="D1159" s="24"/>
    </row>
    <row r="1160" spans="3:4">
      <c r="C1160" s="24"/>
      <c r="D1160" s="24"/>
    </row>
    <row r="1161" spans="3:4">
      <c r="C1161" s="24"/>
      <c r="D1161" s="24"/>
    </row>
    <row r="1162" spans="3:4">
      <c r="C1162" s="24"/>
      <c r="D1162" s="24"/>
    </row>
    <row r="1163" spans="3:4">
      <c r="C1163" s="24"/>
      <c r="D1163" s="24"/>
    </row>
    <row r="1164" spans="3:4">
      <c r="C1164" s="24"/>
      <c r="D1164" s="24"/>
    </row>
    <row r="1165" spans="3:4">
      <c r="C1165" s="24"/>
      <c r="D1165" s="24"/>
    </row>
    <row r="1166" spans="3:4">
      <c r="C1166" s="24"/>
      <c r="D1166" s="24"/>
    </row>
    <row r="1167" spans="3:4">
      <c r="C1167" s="24"/>
      <c r="D1167" s="24"/>
    </row>
    <row r="1168" spans="3:4">
      <c r="C1168" s="24"/>
      <c r="D1168" s="24"/>
    </row>
    <row r="1169" spans="3:4">
      <c r="C1169" s="24"/>
      <c r="D1169" s="24"/>
    </row>
    <row r="1170" spans="3:4">
      <c r="C1170" s="24"/>
      <c r="D1170" s="24"/>
    </row>
    <row r="1171" spans="3:4">
      <c r="C1171" s="24"/>
      <c r="D1171" s="24"/>
    </row>
    <row r="1172" spans="3:4">
      <c r="C1172" s="24"/>
      <c r="D1172" s="24"/>
    </row>
    <row r="1173" spans="3:4">
      <c r="C1173" s="24"/>
      <c r="D1173" s="24"/>
    </row>
    <row r="1174" spans="3:4">
      <c r="C1174" s="24"/>
      <c r="D1174" s="24"/>
    </row>
    <row r="1175" spans="3:4">
      <c r="C1175" s="24"/>
      <c r="D1175" s="24"/>
    </row>
    <row r="1176" spans="3:4">
      <c r="C1176" s="24"/>
      <c r="D1176" s="24"/>
    </row>
    <row r="1177" spans="3:4">
      <c r="C1177" s="24"/>
      <c r="D1177" s="24"/>
    </row>
    <row r="1178" spans="3:4">
      <c r="C1178" s="24"/>
      <c r="D1178" s="24"/>
    </row>
    <row r="1179" spans="3:4">
      <c r="C1179" s="24"/>
      <c r="D1179" s="24"/>
    </row>
    <row r="1180" spans="3:4">
      <c r="C1180" s="24"/>
      <c r="D1180" s="24"/>
    </row>
    <row r="1181" spans="3:4">
      <c r="C1181" s="24"/>
      <c r="D1181" s="24"/>
    </row>
    <row r="1182" spans="3:4">
      <c r="C1182" s="24"/>
      <c r="D1182" s="24"/>
    </row>
    <row r="1183" spans="3:4">
      <c r="C1183" s="24"/>
      <c r="D1183" s="24"/>
    </row>
    <row r="1184" spans="3:4">
      <c r="C1184" s="24"/>
      <c r="D1184" s="24"/>
    </row>
    <row r="1185" spans="3:4">
      <c r="C1185" s="24"/>
      <c r="D1185" s="24"/>
    </row>
    <row r="1186" spans="3:4">
      <c r="C1186" s="24"/>
      <c r="D1186" s="24"/>
    </row>
    <row r="1187" spans="3:4">
      <c r="C1187" s="24"/>
      <c r="D1187" s="24"/>
    </row>
    <row r="1188" spans="3:4">
      <c r="C1188" s="24"/>
      <c r="D1188" s="24"/>
    </row>
    <row r="1189" spans="3:4">
      <c r="C1189" s="24"/>
      <c r="D1189" s="24"/>
    </row>
    <row r="1190" spans="3:4">
      <c r="C1190" s="24"/>
      <c r="D1190" s="24"/>
    </row>
    <row r="1191" spans="3:4">
      <c r="C1191" s="24"/>
      <c r="D1191" s="24"/>
    </row>
    <row r="1192" spans="3:4">
      <c r="C1192" s="24"/>
      <c r="D1192" s="24"/>
    </row>
    <row r="1193" spans="3:4">
      <c r="C1193" s="24"/>
      <c r="D1193" s="24"/>
    </row>
    <row r="1194" spans="3:4">
      <c r="C1194" s="24"/>
      <c r="D1194" s="24"/>
    </row>
    <row r="1195" spans="3:4">
      <c r="C1195" s="24"/>
      <c r="D1195" s="24"/>
    </row>
    <row r="1196" spans="3:4">
      <c r="C1196" s="24"/>
      <c r="D1196" s="24"/>
    </row>
    <row r="1197" spans="3:4">
      <c r="C1197" s="24"/>
      <c r="D1197" s="24"/>
    </row>
    <row r="1198" spans="3:4">
      <c r="C1198" s="24"/>
      <c r="D1198" s="24"/>
    </row>
    <row r="1199" spans="3:4">
      <c r="C1199" s="24"/>
      <c r="D1199" s="24"/>
    </row>
    <row r="1200" spans="3:4">
      <c r="C1200" s="24"/>
      <c r="D1200" s="24"/>
    </row>
    <row r="1201" spans="3:4">
      <c r="C1201" s="24"/>
      <c r="D1201" s="24"/>
    </row>
    <row r="1202" spans="3:4">
      <c r="C1202" s="24"/>
      <c r="D1202" s="24"/>
    </row>
    <row r="1203" spans="3:4">
      <c r="C1203" s="24"/>
      <c r="D1203" s="24"/>
    </row>
    <row r="1204" spans="3:4">
      <c r="C1204" s="24"/>
      <c r="D1204" s="24"/>
    </row>
    <row r="1205" spans="3:4">
      <c r="C1205" s="24"/>
      <c r="D1205" s="24"/>
    </row>
    <row r="1206" spans="3:4">
      <c r="C1206" s="24"/>
      <c r="D1206" s="24"/>
    </row>
    <row r="1207" spans="3:4">
      <c r="C1207" s="24"/>
      <c r="D1207" s="24"/>
    </row>
    <row r="1208" spans="3:4">
      <c r="C1208" s="24"/>
      <c r="D1208" s="24"/>
    </row>
    <row r="1209" spans="3:4">
      <c r="C1209" s="24"/>
      <c r="D1209" s="24"/>
    </row>
    <row r="1210" spans="3:4">
      <c r="C1210" s="24"/>
      <c r="D1210" s="24"/>
    </row>
    <row r="1211" spans="3:4">
      <c r="C1211" s="24"/>
      <c r="D1211" s="24"/>
    </row>
    <row r="1212" spans="3:4">
      <c r="C1212" s="24"/>
      <c r="D1212" s="24"/>
    </row>
    <row r="1213" spans="3:4">
      <c r="C1213" s="24"/>
      <c r="D1213" s="24"/>
    </row>
    <row r="1214" spans="3:4">
      <c r="C1214" s="24"/>
      <c r="D1214" s="24"/>
    </row>
    <row r="1215" spans="3:4">
      <c r="C1215" s="24"/>
      <c r="D1215" s="24"/>
    </row>
    <row r="1216" spans="3:4">
      <c r="C1216" s="24"/>
      <c r="D1216" s="24"/>
    </row>
    <row r="1217" spans="3:4">
      <c r="C1217" s="24"/>
      <c r="D1217" s="24"/>
    </row>
    <row r="1218" spans="3:4">
      <c r="C1218" s="24"/>
      <c r="D1218" s="24"/>
    </row>
    <row r="1219" spans="3:4">
      <c r="C1219" s="24"/>
      <c r="D1219" s="24"/>
    </row>
    <row r="1220" spans="3:4">
      <c r="C1220" s="24"/>
      <c r="D1220" s="24"/>
    </row>
    <row r="1221" spans="3:4">
      <c r="C1221" s="24"/>
      <c r="D1221" s="24"/>
    </row>
    <row r="1222" spans="3:4">
      <c r="C1222" s="24"/>
      <c r="D1222" s="24"/>
    </row>
    <row r="1223" spans="3:4">
      <c r="C1223" s="24"/>
      <c r="D1223" s="24"/>
    </row>
    <row r="1224" spans="3:4">
      <c r="C1224" s="24"/>
      <c r="D1224" s="24"/>
    </row>
    <row r="1225" spans="3:4">
      <c r="C1225" s="24"/>
      <c r="D1225" s="24"/>
    </row>
    <row r="1226" spans="3:4">
      <c r="C1226" s="24"/>
      <c r="D1226" s="24"/>
    </row>
    <row r="1227" spans="3:4">
      <c r="C1227" s="24"/>
      <c r="D1227" s="24"/>
    </row>
    <row r="1228" spans="3:4">
      <c r="C1228" s="24"/>
      <c r="D1228" s="24"/>
    </row>
    <row r="1229" spans="3:4">
      <c r="C1229" s="24"/>
      <c r="D1229" s="24"/>
    </row>
    <row r="1230" spans="3:4">
      <c r="C1230" s="24"/>
      <c r="D1230" s="24"/>
    </row>
    <row r="1231" spans="3:4">
      <c r="C1231" s="24"/>
      <c r="D1231" s="24"/>
    </row>
    <row r="1232" spans="3:4">
      <c r="C1232" s="24"/>
      <c r="D1232" s="24"/>
    </row>
    <row r="1233" spans="3:4">
      <c r="C1233" s="24"/>
      <c r="D1233" s="24"/>
    </row>
    <row r="1234" spans="3:4">
      <c r="C1234" s="24"/>
      <c r="D1234" s="24"/>
    </row>
    <row r="1235" spans="3:4">
      <c r="C1235" s="24"/>
      <c r="D1235" s="24"/>
    </row>
    <row r="1236" spans="3:4">
      <c r="C1236" s="24"/>
      <c r="D1236" s="24"/>
    </row>
    <row r="1237" spans="3:4">
      <c r="C1237" s="24"/>
      <c r="D1237" s="24"/>
    </row>
    <row r="1238" spans="3:4">
      <c r="C1238" s="24"/>
      <c r="D1238" s="24"/>
    </row>
    <row r="1239" spans="3:4">
      <c r="C1239" s="24"/>
      <c r="D1239" s="24"/>
    </row>
    <row r="1240" spans="3:4">
      <c r="C1240" s="24"/>
      <c r="D1240" s="24"/>
    </row>
    <row r="1241" spans="3:4">
      <c r="C1241" s="24"/>
      <c r="D1241" s="24"/>
    </row>
    <row r="1242" spans="3:4">
      <c r="C1242" s="24"/>
      <c r="D1242" s="24"/>
    </row>
    <row r="1243" spans="3:4">
      <c r="C1243" s="24"/>
      <c r="D1243" s="24"/>
    </row>
    <row r="1244" spans="3:4">
      <c r="C1244" s="24"/>
      <c r="D1244" s="24"/>
    </row>
    <row r="1245" spans="3:4">
      <c r="C1245" s="24"/>
      <c r="D1245" s="24"/>
    </row>
    <row r="1246" spans="3:4">
      <c r="C1246" s="24"/>
      <c r="D1246" s="24"/>
    </row>
    <row r="1247" spans="3:4">
      <c r="C1247" s="24"/>
      <c r="D1247" s="24"/>
    </row>
    <row r="1248" spans="3:4">
      <c r="C1248" s="24"/>
      <c r="D1248" s="24"/>
    </row>
    <row r="1249" spans="3:4">
      <c r="C1249" s="24"/>
      <c r="D1249" s="24"/>
    </row>
    <row r="1250" spans="3:4">
      <c r="C1250" s="24"/>
      <c r="D1250" s="24"/>
    </row>
    <row r="1251" spans="3:4">
      <c r="C1251" s="24"/>
      <c r="D1251" s="24"/>
    </row>
    <row r="1252" spans="3:4">
      <c r="C1252" s="24"/>
      <c r="D1252" s="24"/>
    </row>
    <row r="1253" spans="3:4">
      <c r="C1253" s="24"/>
      <c r="D1253" s="24"/>
    </row>
    <row r="1254" spans="3:4">
      <c r="C1254" s="24"/>
      <c r="D1254" s="24"/>
    </row>
    <row r="1255" spans="3:4">
      <c r="C1255" s="24"/>
      <c r="D1255" s="24"/>
    </row>
    <row r="1256" spans="3:4">
      <c r="C1256" s="24"/>
      <c r="D1256" s="24"/>
    </row>
    <row r="1257" spans="3:4">
      <c r="C1257" s="24"/>
      <c r="D1257" s="24"/>
    </row>
    <row r="1258" spans="3:4">
      <c r="C1258" s="24"/>
      <c r="D1258" s="24"/>
    </row>
    <row r="1259" spans="3:4">
      <c r="C1259" s="24"/>
      <c r="D1259" s="24"/>
    </row>
    <row r="1260" spans="3:4">
      <c r="C1260" s="24"/>
      <c r="D1260" s="24"/>
    </row>
    <row r="1261" spans="3:4">
      <c r="C1261" s="24"/>
      <c r="D1261" s="24"/>
    </row>
    <row r="1262" spans="3:4">
      <c r="C1262" s="24"/>
      <c r="D1262" s="24"/>
    </row>
    <row r="1263" spans="3:4">
      <c r="C1263" s="24"/>
      <c r="D1263" s="24"/>
    </row>
    <row r="1264" spans="3:4">
      <c r="C1264" s="24"/>
      <c r="D1264" s="24"/>
    </row>
    <row r="1265" spans="3:4">
      <c r="C1265" s="24"/>
      <c r="D1265" s="24"/>
    </row>
    <row r="1266" spans="3:4">
      <c r="C1266" s="24"/>
      <c r="D1266" s="24"/>
    </row>
    <row r="1267" spans="3:4">
      <c r="C1267" s="24"/>
      <c r="D1267" s="24"/>
    </row>
    <row r="1268" spans="3:4">
      <c r="C1268" s="24"/>
      <c r="D1268" s="24"/>
    </row>
    <row r="1269" spans="3:4">
      <c r="C1269" s="24"/>
      <c r="D1269" s="24"/>
    </row>
    <row r="1270" spans="3:4">
      <c r="C1270" s="24"/>
      <c r="D1270" s="24"/>
    </row>
    <row r="1271" spans="3:4">
      <c r="C1271" s="24"/>
      <c r="D1271" s="24"/>
    </row>
    <row r="1272" spans="3:4">
      <c r="C1272" s="24"/>
      <c r="D1272" s="24"/>
    </row>
    <row r="1273" spans="3:4">
      <c r="C1273" s="24"/>
      <c r="D1273" s="24"/>
    </row>
    <row r="1274" spans="3:4">
      <c r="C1274" s="24"/>
      <c r="D1274" s="24"/>
    </row>
    <row r="1275" spans="3:4">
      <c r="C1275" s="24"/>
      <c r="D1275" s="24"/>
    </row>
    <row r="1276" spans="3:4">
      <c r="C1276" s="24"/>
      <c r="D1276" s="24"/>
    </row>
    <row r="1277" spans="3:4">
      <c r="C1277" s="24"/>
      <c r="D1277" s="24"/>
    </row>
    <row r="1278" spans="3:4">
      <c r="C1278" s="24"/>
      <c r="D1278" s="24"/>
    </row>
    <row r="1279" spans="3:4">
      <c r="C1279" s="24"/>
      <c r="D1279" s="24"/>
    </row>
    <row r="1280" spans="3:4">
      <c r="C1280" s="24"/>
      <c r="D1280" s="24"/>
    </row>
    <row r="1281" spans="3:4">
      <c r="C1281" s="24"/>
      <c r="D1281" s="24"/>
    </row>
    <row r="1282" spans="3:4">
      <c r="C1282" s="24"/>
      <c r="D1282" s="24"/>
    </row>
    <row r="1283" spans="3:4">
      <c r="C1283" s="24"/>
      <c r="D1283" s="24"/>
    </row>
    <row r="1284" spans="3:4">
      <c r="C1284" s="24"/>
      <c r="D1284" s="24"/>
    </row>
    <row r="1285" spans="3:4">
      <c r="C1285" s="24"/>
      <c r="D1285" s="24"/>
    </row>
    <row r="1286" spans="3:4">
      <c r="C1286" s="24"/>
      <c r="D1286" s="24"/>
    </row>
    <row r="1287" spans="3:4">
      <c r="C1287" s="24"/>
      <c r="D1287" s="24"/>
    </row>
    <row r="1288" spans="3:4">
      <c r="C1288" s="24"/>
      <c r="D1288" s="24"/>
    </row>
    <row r="1289" spans="3:4">
      <c r="C1289" s="24"/>
      <c r="D1289" s="24"/>
    </row>
    <row r="1290" spans="3:4">
      <c r="C1290" s="24"/>
      <c r="D1290" s="24"/>
    </row>
    <row r="1291" spans="3:4">
      <c r="C1291" s="24"/>
      <c r="D1291" s="24"/>
    </row>
    <row r="1292" spans="3:4">
      <c r="C1292" s="24"/>
      <c r="D1292" s="24"/>
    </row>
    <row r="1293" spans="3:4">
      <c r="C1293" s="24"/>
      <c r="D1293" s="24"/>
    </row>
    <row r="1294" spans="3:4">
      <c r="C1294" s="24"/>
      <c r="D1294" s="24"/>
    </row>
    <row r="1295" spans="3:4">
      <c r="C1295" s="24"/>
      <c r="D1295" s="24"/>
    </row>
    <row r="1296" spans="3:4">
      <c r="C1296" s="24"/>
      <c r="D1296" s="24"/>
    </row>
    <row r="1297" spans="3:4">
      <c r="C1297" s="24"/>
      <c r="D1297" s="24"/>
    </row>
    <row r="1298" spans="3:4">
      <c r="C1298" s="24"/>
      <c r="D1298" s="24"/>
    </row>
    <row r="1299" spans="3:4">
      <c r="C1299" s="24"/>
      <c r="D1299" s="24"/>
    </row>
    <row r="1300" spans="3:4">
      <c r="C1300" s="24"/>
      <c r="D1300" s="24"/>
    </row>
    <row r="1301" spans="3:4">
      <c r="C1301" s="24"/>
      <c r="D1301" s="24"/>
    </row>
    <row r="1302" spans="3:4">
      <c r="C1302" s="24"/>
      <c r="D1302" s="24"/>
    </row>
    <row r="1303" spans="3:4">
      <c r="C1303" s="24"/>
      <c r="D1303" s="24"/>
    </row>
    <row r="1304" spans="3:4">
      <c r="C1304" s="24"/>
      <c r="D1304" s="24"/>
    </row>
    <row r="1305" spans="3:4">
      <c r="C1305" s="24"/>
      <c r="D1305" s="24"/>
    </row>
    <row r="1306" spans="3:4">
      <c r="C1306" s="24"/>
      <c r="D1306" s="24"/>
    </row>
    <row r="1307" spans="3:4">
      <c r="C1307" s="24"/>
      <c r="D1307" s="24"/>
    </row>
    <row r="1308" spans="3:4">
      <c r="C1308" s="24"/>
      <c r="D1308" s="24"/>
    </row>
    <row r="1309" spans="3:4">
      <c r="C1309" s="24"/>
      <c r="D1309" s="24"/>
    </row>
    <row r="1310" spans="3:4">
      <c r="C1310" s="24"/>
      <c r="D1310" s="24"/>
    </row>
    <row r="1311" spans="3:4">
      <c r="C1311" s="24"/>
      <c r="D1311" s="24"/>
    </row>
    <row r="1312" spans="3:4">
      <c r="C1312" s="24"/>
      <c r="D1312" s="24"/>
    </row>
    <row r="1313" spans="3:4">
      <c r="C1313" s="24"/>
      <c r="D1313" s="24"/>
    </row>
    <row r="1314" spans="3:4">
      <c r="C1314" s="24"/>
      <c r="D1314" s="24"/>
    </row>
    <row r="1315" spans="3:4">
      <c r="C1315" s="24"/>
      <c r="D1315" s="24"/>
    </row>
    <row r="1316" spans="3:4">
      <c r="C1316" s="24"/>
      <c r="D1316" s="24"/>
    </row>
    <row r="1317" spans="3:4">
      <c r="C1317" s="24"/>
      <c r="D1317" s="24"/>
    </row>
    <row r="1318" spans="3:4">
      <c r="C1318" s="24"/>
      <c r="D1318" s="24"/>
    </row>
    <row r="1319" spans="3:4">
      <c r="C1319" s="24"/>
      <c r="D1319" s="24"/>
    </row>
    <row r="1320" spans="3:4">
      <c r="C1320" s="24"/>
      <c r="D1320" s="24"/>
    </row>
    <row r="1321" spans="3:4">
      <c r="C1321" s="24"/>
      <c r="D1321" s="24"/>
    </row>
    <row r="1322" spans="3:4">
      <c r="C1322" s="24"/>
      <c r="D1322" s="24"/>
    </row>
    <row r="1323" spans="3:4">
      <c r="C1323" s="24"/>
      <c r="D1323" s="24"/>
    </row>
    <row r="1324" spans="3:4">
      <c r="C1324" s="24"/>
      <c r="D1324" s="24"/>
    </row>
    <row r="1325" spans="3:4">
      <c r="C1325" s="24"/>
      <c r="D1325" s="24"/>
    </row>
    <row r="1326" spans="3:4">
      <c r="C1326" s="24"/>
      <c r="D1326" s="24"/>
    </row>
    <row r="1327" spans="3:4">
      <c r="C1327" s="24"/>
      <c r="D1327" s="24"/>
    </row>
    <row r="1328" spans="3:4">
      <c r="C1328" s="24"/>
      <c r="D1328" s="24"/>
    </row>
    <row r="1329" spans="3:4">
      <c r="C1329" s="24"/>
      <c r="D1329" s="24"/>
    </row>
    <row r="1330" spans="3:4">
      <c r="C1330" s="24"/>
      <c r="D1330" s="24"/>
    </row>
    <row r="1331" spans="3:4">
      <c r="C1331" s="24"/>
      <c r="D1331" s="24"/>
    </row>
    <row r="1332" spans="3:4">
      <c r="C1332" s="24"/>
      <c r="D1332" s="24"/>
    </row>
    <row r="1333" spans="3:4">
      <c r="C1333" s="24"/>
      <c r="D1333" s="24"/>
    </row>
    <row r="1334" spans="3:4">
      <c r="C1334" s="24"/>
      <c r="D1334" s="24"/>
    </row>
    <row r="1335" spans="3:4">
      <c r="C1335" s="24"/>
      <c r="D1335" s="24"/>
    </row>
    <row r="1336" spans="3:4">
      <c r="C1336" s="24"/>
      <c r="D1336" s="24"/>
    </row>
    <row r="1337" spans="3:4">
      <c r="C1337" s="24"/>
      <c r="D1337" s="24"/>
    </row>
    <row r="1338" spans="3:4">
      <c r="C1338" s="24"/>
      <c r="D1338" s="24"/>
    </row>
    <row r="1339" spans="3:4">
      <c r="C1339" s="24"/>
      <c r="D1339" s="24"/>
    </row>
    <row r="1340" spans="3:4">
      <c r="C1340" s="24"/>
      <c r="D1340" s="24"/>
    </row>
    <row r="1341" spans="3:4">
      <c r="C1341" s="24"/>
      <c r="D1341" s="24"/>
    </row>
    <row r="1342" spans="3:4">
      <c r="C1342" s="24"/>
      <c r="D1342" s="24"/>
    </row>
    <row r="1343" spans="3:4">
      <c r="C1343" s="24"/>
      <c r="D1343" s="24"/>
    </row>
    <row r="1344" spans="3:4">
      <c r="C1344" s="24"/>
      <c r="D1344" s="24"/>
    </row>
    <row r="1345" spans="3:4">
      <c r="C1345" s="24"/>
      <c r="D1345" s="24"/>
    </row>
    <row r="1346" spans="3:4">
      <c r="C1346" s="24"/>
      <c r="D1346" s="24"/>
    </row>
    <row r="1347" spans="3:4">
      <c r="C1347" s="24"/>
      <c r="D1347" s="24"/>
    </row>
    <row r="1348" spans="3:4">
      <c r="C1348" s="24"/>
      <c r="D1348" s="24"/>
    </row>
    <row r="1349" spans="3:4">
      <c r="C1349" s="24"/>
      <c r="D1349" s="24"/>
    </row>
    <row r="1350" spans="3:4">
      <c r="C1350" s="24"/>
      <c r="D1350" s="24"/>
    </row>
    <row r="1351" spans="3:4">
      <c r="C1351" s="24"/>
      <c r="D1351" s="24"/>
    </row>
    <row r="1352" spans="3:4">
      <c r="C1352" s="24"/>
      <c r="D1352" s="24"/>
    </row>
    <row r="1353" spans="3:4">
      <c r="C1353" s="24"/>
      <c r="D1353" s="24"/>
    </row>
    <row r="1354" spans="3:4">
      <c r="C1354" s="24"/>
      <c r="D1354" s="24"/>
    </row>
    <row r="1355" spans="3:4">
      <c r="C1355" s="24"/>
      <c r="D1355" s="24"/>
    </row>
    <row r="1356" spans="3:4">
      <c r="C1356" s="24"/>
      <c r="D1356" s="24"/>
    </row>
    <row r="1357" spans="3:4">
      <c r="C1357" s="24"/>
      <c r="D1357" s="24"/>
    </row>
    <row r="1358" spans="3:4">
      <c r="C1358" s="24"/>
      <c r="D1358" s="24"/>
    </row>
    <row r="1359" spans="3:4">
      <c r="C1359" s="24"/>
      <c r="D1359" s="24"/>
    </row>
    <row r="1360" spans="3:4">
      <c r="C1360" s="24"/>
      <c r="D1360" s="24"/>
    </row>
    <row r="1361" spans="3:4">
      <c r="C1361" s="24"/>
      <c r="D1361" s="24"/>
    </row>
    <row r="1362" spans="3:4">
      <c r="C1362" s="24"/>
      <c r="D1362" s="24"/>
    </row>
    <row r="1363" spans="3:4">
      <c r="C1363" s="24"/>
      <c r="D1363" s="24"/>
    </row>
    <row r="1364" spans="3:4">
      <c r="C1364" s="24"/>
      <c r="D1364" s="24"/>
    </row>
    <row r="1365" spans="3:4">
      <c r="C1365" s="24"/>
      <c r="D1365" s="24"/>
    </row>
    <row r="1366" spans="3:4">
      <c r="C1366" s="24"/>
      <c r="D1366" s="24"/>
    </row>
    <row r="1367" spans="3:4">
      <c r="C1367" s="24"/>
      <c r="D1367" s="24"/>
    </row>
    <row r="1368" spans="3:4">
      <c r="C1368" s="24"/>
      <c r="D1368" s="24"/>
    </row>
    <row r="1369" spans="3:4">
      <c r="C1369" s="24"/>
      <c r="D1369" s="24"/>
    </row>
    <row r="1370" spans="3:4">
      <c r="C1370" s="24"/>
      <c r="D1370" s="24"/>
    </row>
    <row r="1371" spans="3:4">
      <c r="C1371" s="24"/>
      <c r="D1371" s="24"/>
    </row>
    <row r="1372" spans="3:4">
      <c r="C1372" s="24"/>
      <c r="D1372" s="24"/>
    </row>
    <row r="1373" spans="3:4">
      <c r="C1373" s="24"/>
      <c r="D1373" s="24"/>
    </row>
    <row r="1374" spans="3:4">
      <c r="C1374" s="24"/>
      <c r="D1374" s="24"/>
    </row>
    <row r="1375" spans="3:4">
      <c r="C1375" s="24"/>
      <c r="D1375" s="24"/>
    </row>
    <row r="1376" spans="3:4">
      <c r="C1376" s="24"/>
      <c r="D1376" s="24"/>
    </row>
    <row r="1377" spans="3:4">
      <c r="C1377" s="24"/>
      <c r="D1377" s="24"/>
    </row>
    <row r="1378" spans="3:4">
      <c r="C1378" s="24"/>
      <c r="D1378" s="24"/>
    </row>
    <row r="1379" spans="3:4">
      <c r="C1379" s="24"/>
      <c r="D1379" s="24"/>
    </row>
    <row r="1380" spans="3:4">
      <c r="C1380" s="24"/>
      <c r="D1380" s="24"/>
    </row>
    <row r="1381" spans="3:4">
      <c r="C1381" s="24"/>
      <c r="D1381" s="24"/>
    </row>
    <row r="1382" spans="3:4">
      <c r="C1382" s="24"/>
      <c r="D1382" s="24"/>
    </row>
    <row r="1383" spans="3:4">
      <c r="C1383" s="24"/>
      <c r="D1383" s="24"/>
    </row>
    <row r="1384" spans="3:4">
      <c r="C1384" s="24"/>
      <c r="D1384" s="24"/>
    </row>
    <row r="1385" spans="3:4">
      <c r="C1385" s="24"/>
      <c r="D1385" s="24"/>
    </row>
    <row r="1386" spans="3:4">
      <c r="C1386" s="24"/>
      <c r="D1386" s="24"/>
    </row>
    <row r="1387" spans="3:4">
      <c r="C1387" s="24"/>
      <c r="D1387" s="24"/>
    </row>
    <row r="1388" spans="3:4">
      <c r="C1388" s="24"/>
      <c r="D1388" s="24"/>
    </row>
    <row r="1389" spans="3:4">
      <c r="C1389" s="24"/>
      <c r="D1389" s="24"/>
    </row>
    <row r="1390" spans="3:4">
      <c r="C1390" s="24"/>
      <c r="D1390" s="24"/>
    </row>
    <row r="1391" spans="3:4">
      <c r="C1391" s="24"/>
      <c r="D1391" s="24"/>
    </row>
    <row r="1392" spans="3:4">
      <c r="C1392" s="24"/>
      <c r="D1392" s="24"/>
    </row>
    <row r="1393" spans="3:4">
      <c r="C1393" s="24"/>
      <c r="D1393" s="24"/>
    </row>
    <row r="1394" spans="3:4">
      <c r="C1394" s="24"/>
      <c r="D1394" s="24"/>
    </row>
    <row r="1395" spans="3:4">
      <c r="C1395" s="24"/>
      <c r="D1395" s="24"/>
    </row>
    <row r="1396" spans="3:4">
      <c r="C1396" s="24"/>
      <c r="D1396" s="24"/>
    </row>
    <row r="1397" spans="3:4">
      <c r="C1397" s="24"/>
      <c r="D1397" s="24"/>
    </row>
    <row r="1398" spans="3:4">
      <c r="C1398" s="24"/>
      <c r="D1398" s="24"/>
    </row>
    <row r="1399" spans="3:4">
      <c r="C1399" s="24"/>
      <c r="D1399" s="24"/>
    </row>
    <row r="1400" spans="3:4">
      <c r="C1400" s="24"/>
      <c r="D1400" s="24"/>
    </row>
    <row r="1401" spans="3:4">
      <c r="C1401" s="24"/>
      <c r="D1401" s="24"/>
    </row>
    <row r="1402" spans="3:4">
      <c r="C1402" s="24"/>
      <c r="D1402" s="24"/>
    </row>
    <row r="1403" spans="3:4">
      <c r="C1403" s="24"/>
      <c r="D1403" s="24"/>
    </row>
    <row r="1404" spans="3:4">
      <c r="C1404" s="24"/>
      <c r="D1404" s="24"/>
    </row>
    <row r="1405" spans="3:4">
      <c r="C1405" s="24"/>
      <c r="D1405" s="24"/>
    </row>
    <row r="1406" spans="3:4">
      <c r="C1406" s="24"/>
      <c r="D1406" s="24"/>
    </row>
    <row r="1407" spans="3:4">
      <c r="C1407" s="24"/>
      <c r="D1407" s="24"/>
    </row>
    <row r="1408" spans="3:4">
      <c r="C1408" s="24"/>
      <c r="D1408" s="24"/>
    </row>
    <row r="1409" spans="3:4">
      <c r="C1409" s="24"/>
      <c r="D1409" s="24"/>
    </row>
    <row r="1410" spans="3:4">
      <c r="C1410" s="24"/>
      <c r="D1410" s="24"/>
    </row>
    <row r="1411" spans="3:4">
      <c r="C1411" s="24"/>
      <c r="D1411" s="24"/>
    </row>
    <row r="1412" spans="3:4">
      <c r="C1412" s="24"/>
      <c r="D1412" s="24"/>
    </row>
    <row r="1413" spans="3:4">
      <c r="C1413" s="24"/>
      <c r="D1413" s="24"/>
    </row>
    <row r="1414" spans="3:4">
      <c r="C1414" s="24"/>
      <c r="D1414" s="24"/>
    </row>
    <row r="1415" spans="3:4">
      <c r="C1415" s="24"/>
      <c r="D1415" s="24"/>
    </row>
    <row r="1416" spans="3:4">
      <c r="C1416" s="24"/>
      <c r="D1416" s="24"/>
    </row>
    <row r="1417" spans="3:4">
      <c r="C1417" s="24"/>
      <c r="D1417" s="24"/>
    </row>
    <row r="1418" spans="3:4">
      <c r="C1418" s="24"/>
      <c r="D1418" s="24"/>
    </row>
    <row r="1419" spans="3:4">
      <c r="C1419" s="24"/>
      <c r="D1419" s="24"/>
    </row>
    <row r="1420" spans="3:4">
      <c r="C1420" s="24"/>
      <c r="D1420" s="24"/>
    </row>
    <row r="1421" spans="3:4">
      <c r="C1421" s="24"/>
      <c r="D1421" s="24"/>
    </row>
    <row r="1422" spans="3:4">
      <c r="C1422" s="24"/>
      <c r="D1422" s="24"/>
    </row>
    <row r="1423" spans="3:4">
      <c r="C1423" s="24"/>
      <c r="D1423" s="24"/>
    </row>
    <row r="1424" spans="3:4">
      <c r="C1424" s="24"/>
      <c r="D1424" s="24"/>
    </row>
    <row r="1425" spans="3:4">
      <c r="C1425" s="24"/>
      <c r="D1425" s="24"/>
    </row>
    <row r="1426" spans="3:4">
      <c r="C1426" s="24"/>
      <c r="D1426" s="24"/>
    </row>
    <row r="1427" spans="3:4">
      <c r="C1427" s="24"/>
      <c r="D1427" s="24"/>
    </row>
    <row r="1428" spans="3:4">
      <c r="C1428" s="24"/>
      <c r="D1428" s="24"/>
    </row>
    <row r="1429" spans="3:4">
      <c r="C1429" s="24"/>
      <c r="D1429" s="24"/>
    </row>
    <row r="1430" spans="3:4">
      <c r="C1430" s="24"/>
      <c r="D1430" s="24"/>
    </row>
    <row r="1431" spans="3:4">
      <c r="C1431" s="24"/>
      <c r="D1431" s="24"/>
    </row>
    <row r="1432" spans="3:4">
      <c r="C1432" s="24"/>
      <c r="D1432" s="24"/>
    </row>
    <row r="1433" spans="3:4">
      <c r="C1433" s="24"/>
      <c r="D1433" s="24"/>
    </row>
    <row r="1434" spans="3:4">
      <c r="C1434" s="24"/>
      <c r="D1434" s="24"/>
    </row>
    <row r="1435" spans="3:4">
      <c r="C1435" s="24"/>
      <c r="D1435" s="24"/>
    </row>
    <row r="1436" spans="3:4">
      <c r="C1436" s="24"/>
      <c r="D1436" s="24"/>
    </row>
    <row r="1437" spans="3:4">
      <c r="C1437" s="24"/>
      <c r="D1437" s="24"/>
    </row>
    <row r="1438" spans="3:4">
      <c r="C1438" s="24"/>
      <c r="D1438" s="24"/>
    </row>
    <row r="1439" spans="3:4">
      <c r="C1439" s="24"/>
      <c r="D1439" s="24"/>
    </row>
    <row r="1440" spans="3:4">
      <c r="C1440" s="24"/>
      <c r="D1440" s="24"/>
    </row>
    <row r="1441" spans="3:4">
      <c r="C1441" s="24"/>
      <c r="D1441" s="24"/>
    </row>
    <row r="1442" spans="3:4">
      <c r="C1442" s="24"/>
      <c r="D1442" s="24"/>
    </row>
    <row r="1443" spans="3:4">
      <c r="C1443" s="24"/>
      <c r="D1443" s="24"/>
    </row>
    <row r="1444" spans="3:4">
      <c r="C1444" s="24"/>
      <c r="D1444" s="24"/>
    </row>
    <row r="1445" spans="3:4">
      <c r="C1445" s="24"/>
      <c r="D1445" s="24"/>
    </row>
    <row r="1446" spans="3:4">
      <c r="C1446" s="24"/>
      <c r="D1446" s="24"/>
    </row>
    <row r="1447" spans="3:4">
      <c r="C1447" s="24"/>
      <c r="D1447" s="24"/>
    </row>
    <row r="1448" spans="3:4">
      <c r="C1448" s="24"/>
      <c r="D1448" s="24"/>
    </row>
    <row r="1449" spans="3:4">
      <c r="C1449" s="24"/>
      <c r="D1449" s="24"/>
    </row>
    <row r="1450" spans="3:4">
      <c r="C1450" s="24"/>
      <c r="D1450" s="24"/>
    </row>
    <row r="1451" spans="3:4">
      <c r="C1451" s="24"/>
      <c r="D1451" s="24"/>
    </row>
    <row r="1452" spans="3:4">
      <c r="C1452" s="24"/>
      <c r="D1452" s="24"/>
    </row>
    <row r="1453" spans="3:4">
      <c r="C1453" s="24"/>
      <c r="D1453" s="24"/>
    </row>
    <row r="1454" spans="3:4">
      <c r="C1454" s="24"/>
      <c r="D1454" s="24"/>
    </row>
    <row r="1455" spans="3:4">
      <c r="C1455" s="24"/>
      <c r="D1455" s="24"/>
    </row>
    <row r="1456" spans="3:4">
      <c r="C1456" s="24"/>
      <c r="D1456" s="24"/>
    </row>
    <row r="1457" spans="3:4">
      <c r="C1457" s="24"/>
      <c r="D1457" s="24"/>
    </row>
    <row r="1458" spans="3:4">
      <c r="C1458" s="24"/>
      <c r="D1458" s="24"/>
    </row>
    <row r="1459" spans="3:4">
      <c r="C1459" s="24"/>
      <c r="D1459" s="24"/>
    </row>
    <row r="1460" spans="3:4">
      <c r="C1460" s="24"/>
      <c r="D1460" s="24"/>
    </row>
    <row r="1461" spans="3:4">
      <c r="C1461" s="24"/>
      <c r="D1461" s="24"/>
    </row>
    <row r="1462" spans="3:4">
      <c r="C1462" s="24"/>
      <c r="D1462" s="24"/>
    </row>
    <row r="1463" spans="3:4">
      <c r="C1463" s="24"/>
      <c r="D1463" s="24"/>
    </row>
    <row r="1464" spans="3:4">
      <c r="C1464" s="24"/>
      <c r="D1464" s="24"/>
    </row>
    <row r="1465" spans="3:4">
      <c r="C1465" s="24"/>
      <c r="D1465" s="24"/>
    </row>
    <row r="1466" spans="3:4">
      <c r="C1466" s="24"/>
      <c r="D1466" s="24"/>
    </row>
    <row r="1467" spans="3:4">
      <c r="C1467" s="24"/>
      <c r="D1467" s="24"/>
    </row>
    <row r="1468" spans="3:4">
      <c r="C1468" s="24"/>
      <c r="D1468" s="24"/>
    </row>
    <row r="1469" spans="3:4">
      <c r="C1469" s="24"/>
      <c r="D1469" s="24"/>
    </row>
    <row r="1470" spans="3:4">
      <c r="C1470" s="24"/>
      <c r="D1470" s="24"/>
    </row>
    <row r="1471" spans="3:4">
      <c r="C1471" s="24"/>
      <c r="D1471" s="24"/>
    </row>
    <row r="1472" spans="3:4">
      <c r="C1472" s="24"/>
      <c r="D1472" s="24"/>
    </row>
    <row r="1473" spans="3:4">
      <c r="C1473" s="24"/>
      <c r="D1473" s="24"/>
    </row>
    <row r="1474" spans="3:4">
      <c r="C1474" s="24"/>
      <c r="D1474" s="24"/>
    </row>
    <row r="1475" spans="3:4">
      <c r="C1475" s="24"/>
      <c r="D1475" s="24"/>
    </row>
    <row r="1476" spans="3:4">
      <c r="C1476" s="24"/>
      <c r="D1476" s="24"/>
    </row>
    <row r="1477" spans="3:4">
      <c r="C1477" s="24"/>
      <c r="D1477" s="24"/>
    </row>
    <row r="1478" spans="3:4">
      <c r="C1478" s="24"/>
      <c r="D1478" s="24"/>
    </row>
    <row r="1479" spans="3:4">
      <c r="C1479" s="24"/>
      <c r="D1479" s="24"/>
    </row>
    <row r="1480" spans="3:4">
      <c r="C1480" s="24"/>
      <c r="D1480" s="24"/>
    </row>
    <row r="1481" spans="3:4">
      <c r="C1481" s="24"/>
      <c r="D1481" s="24"/>
    </row>
    <row r="1482" spans="3:4">
      <c r="C1482" s="24"/>
      <c r="D1482" s="24"/>
    </row>
    <row r="1483" spans="3:4">
      <c r="C1483" s="24"/>
      <c r="D1483" s="24"/>
    </row>
    <row r="1484" spans="3:4">
      <c r="C1484" s="24"/>
      <c r="D1484" s="24"/>
    </row>
    <row r="1485" spans="3:4">
      <c r="C1485" s="24"/>
      <c r="D1485" s="24"/>
    </row>
    <row r="1486" spans="3:4">
      <c r="C1486" s="24"/>
      <c r="D1486" s="24"/>
    </row>
    <row r="1487" spans="3:4">
      <c r="C1487" s="24"/>
      <c r="D1487" s="24"/>
    </row>
    <row r="1488" spans="3:4">
      <c r="C1488" s="24"/>
      <c r="D1488" s="24"/>
    </row>
    <row r="1489" spans="3:4">
      <c r="C1489" s="24"/>
      <c r="D1489" s="24"/>
    </row>
    <row r="1490" spans="3:4">
      <c r="C1490" s="24"/>
      <c r="D1490" s="24"/>
    </row>
    <row r="1491" spans="3:4">
      <c r="C1491" s="24"/>
      <c r="D1491" s="24"/>
    </row>
    <row r="1492" spans="3:4">
      <c r="C1492" s="24"/>
      <c r="D1492" s="24"/>
    </row>
    <row r="1493" spans="3:4">
      <c r="C1493" s="24"/>
      <c r="D1493" s="24"/>
    </row>
    <row r="1494" spans="3:4">
      <c r="C1494" s="24"/>
      <c r="D1494" s="24"/>
    </row>
    <row r="1495" spans="3:4">
      <c r="C1495" s="24"/>
      <c r="D1495" s="24"/>
    </row>
    <row r="1496" spans="3:4">
      <c r="C1496" s="24"/>
      <c r="D1496" s="24"/>
    </row>
    <row r="1497" spans="3:4">
      <c r="C1497" s="24"/>
      <c r="D1497" s="24"/>
    </row>
    <row r="1498" spans="3:4">
      <c r="C1498" s="24"/>
      <c r="D1498" s="24"/>
    </row>
    <row r="1499" spans="3:4">
      <c r="C1499" s="24"/>
      <c r="D1499" s="24"/>
    </row>
    <row r="1500" spans="3:4">
      <c r="C1500" s="24"/>
      <c r="D1500" s="24"/>
    </row>
    <row r="1501" spans="3:4">
      <c r="C1501" s="24"/>
      <c r="D1501" s="24"/>
    </row>
    <row r="1502" spans="3:4">
      <c r="C1502" s="24"/>
      <c r="D1502" s="24"/>
    </row>
    <row r="1503" spans="3:4">
      <c r="C1503" s="24"/>
      <c r="D1503" s="24"/>
    </row>
    <row r="1504" spans="3:4">
      <c r="C1504" s="24"/>
      <c r="D1504" s="24"/>
    </row>
    <row r="1505" spans="3:4">
      <c r="C1505" s="24"/>
      <c r="D1505" s="24"/>
    </row>
    <row r="1506" spans="3:4">
      <c r="C1506" s="24"/>
      <c r="D1506" s="24"/>
    </row>
    <row r="1507" spans="3:4">
      <c r="C1507" s="24"/>
      <c r="D1507" s="24"/>
    </row>
    <row r="1508" spans="3:4">
      <c r="C1508" s="24"/>
      <c r="D1508" s="24"/>
    </row>
    <row r="1509" spans="3:4">
      <c r="C1509" s="24"/>
      <c r="D1509" s="24"/>
    </row>
    <row r="1510" spans="3:4">
      <c r="C1510" s="24"/>
      <c r="D1510" s="24"/>
    </row>
    <row r="1511" spans="3:4">
      <c r="C1511" s="24"/>
      <c r="D1511" s="24"/>
    </row>
    <row r="1512" spans="3:4">
      <c r="C1512" s="24"/>
      <c r="D1512" s="24"/>
    </row>
    <row r="1513" spans="3:4">
      <c r="C1513" s="24"/>
      <c r="D1513" s="24"/>
    </row>
    <row r="1514" spans="3:4">
      <c r="C1514" s="24"/>
      <c r="D1514" s="24"/>
    </row>
    <row r="1515" spans="3:4">
      <c r="C1515" s="24"/>
      <c r="D1515" s="24"/>
    </row>
    <row r="1516" spans="3:4">
      <c r="C1516" s="24"/>
      <c r="D1516" s="24"/>
    </row>
    <row r="1517" spans="3:4">
      <c r="C1517" s="24"/>
      <c r="D1517" s="24"/>
    </row>
    <row r="1518" spans="3:4">
      <c r="C1518" s="24"/>
      <c r="D1518" s="24"/>
    </row>
    <row r="1519" spans="3:4">
      <c r="C1519" s="24"/>
      <c r="D1519" s="24"/>
    </row>
    <row r="1520" spans="3:4">
      <c r="C1520" s="24"/>
      <c r="D1520" s="24"/>
    </row>
    <row r="1521" spans="3:4">
      <c r="C1521" s="24"/>
      <c r="D1521" s="24"/>
    </row>
    <row r="1522" spans="3:4">
      <c r="C1522" s="24"/>
      <c r="D1522" s="24"/>
    </row>
    <row r="1523" spans="3:4">
      <c r="C1523" s="24"/>
      <c r="D1523" s="24"/>
    </row>
    <row r="1524" spans="3:4">
      <c r="C1524" s="24"/>
      <c r="D1524" s="24"/>
    </row>
    <row r="1525" spans="3:4">
      <c r="C1525" s="24"/>
      <c r="D1525" s="24"/>
    </row>
    <row r="1526" spans="3:4">
      <c r="C1526" s="24"/>
      <c r="D1526" s="24"/>
    </row>
    <row r="1527" spans="3:4">
      <c r="C1527" s="24"/>
      <c r="D1527" s="24"/>
    </row>
    <row r="1528" spans="3:4">
      <c r="C1528" s="24"/>
      <c r="D1528" s="24"/>
    </row>
    <row r="1529" spans="3:4">
      <c r="C1529" s="24"/>
      <c r="D1529" s="24"/>
    </row>
    <row r="1530" spans="3:4">
      <c r="C1530" s="24"/>
      <c r="D1530" s="24"/>
    </row>
    <row r="1531" spans="3:4">
      <c r="C1531" s="24"/>
      <c r="D1531" s="24"/>
    </row>
    <row r="1532" spans="3:4">
      <c r="C1532" s="24"/>
      <c r="D1532" s="24"/>
    </row>
    <row r="1533" spans="3:4">
      <c r="C1533" s="24"/>
      <c r="D1533" s="24"/>
    </row>
    <row r="1534" spans="3:4">
      <c r="C1534" s="24"/>
      <c r="D1534" s="24"/>
    </row>
    <row r="1535" spans="3:4">
      <c r="C1535" s="24"/>
      <c r="D1535" s="24"/>
    </row>
    <row r="1536" spans="3:4">
      <c r="C1536" s="24"/>
      <c r="D1536" s="24"/>
    </row>
    <row r="1537" spans="3:4">
      <c r="C1537" s="24"/>
      <c r="D1537" s="24"/>
    </row>
    <row r="1538" spans="3:4">
      <c r="C1538" s="24"/>
      <c r="D1538" s="24"/>
    </row>
    <row r="1539" spans="3:4">
      <c r="C1539" s="24"/>
      <c r="D1539" s="24"/>
    </row>
    <row r="1540" spans="3:4">
      <c r="C1540" s="24"/>
      <c r="D1540" s="24"/>
    </row>
    <row r="1541" spans="3:4">
      <c r="C1541" s="24"/>
      <c r="D1541" s="24"/>
    </row>
    <row r="1542" spans="3:4">
      <c r="C1542" s="24"/>
      <c r="D1542" s="24"/>
    </row>
    <row r="1543" spans="3:4">
      <c r="C1543" s="24"/>
      <c r="D1543" s="24"/>
    </row>
    <row r="1544" spans="3:4">
      <c r="C1544" s="24"/>
      <c r="D1544" s="24"/>
    </row>
    <row r="1545" spans="3:4">
      <c r="C1545" s="24"/>
      <c r="D1545" s="24"/>
    </row>
    <row r="1546" spans="3:4">
      <c r="C1546" s="24"/>
      <c r="D1546" s="24"/>
    </row>
    <row r="1547" spans="3:4">
      <c r="C1547" s="24"/>
      <c r="D1547" s="24"/>
    </row>
    <row r="1548" spans="3:4">
      <c r="C1548" s="24"/>
      <c r="D1548" s="24"/>
    </row>
    <row r="1549" spans="3:4">
      <c r="C1549" s="24"/>
      <c r="D1549" s="24"/>
    </row>
    <row r="1550" spans="3:4">
      <c r="C1550" s="24"/>
      <c r="D1550" s="24"/>
    </row>
    <row r="1551" spans="3:4">
      <c r="C1551" s="24"/>
      <c r="D1551" s="24"/>
    </row>
    <row r="1552" spans="3:4">
      <c r="C1552" s="24"/>
      <c r="D1552" s="24"/>
    </row>
    <row r="1553" spans="3:4">
      <c r="C1553" s="24"/>
      <c r="D1553" s="24"/>
    </row>
    <row r="1554" spans="3:4">
      <c r="C1554" s="24"/>
      <c r="D1554" s="24"/>
    </row>
    <row r="1555" spans="3:4">
      <c r="C1555" s="24"/>
      <c r="D1555" s="24"/>
    </row>
    <row r="1556" spans="3:4">
      <c r="C1556" s="24"/>
      <c r="D1556" s="24"/>
    </row>
    <row r="1557" spans="3:4">
      <c r="C1557" s="24"/>
      <c r="D1557" s="24"/>
    </row>
    <row r="1558" spans="3:4">
      <c r="C1558" s="24"/>
      <c r="D1558" s="24"/>
    </row>
    <row r="1559" spans="3:4">
      <c r="C1559" s="24"/>
      <c r="D1559" s="24"/>
    </row>
    <row r="1560" spans="3:4">
      <c r="C1560" s="24"/>
      <c r="D1560" s="24"/>
    </row>
    <row r="1561" spans="3:4">
      <c r="C1561" s="24"/>
      <c r="D1561" s="24"/>
    </row>
    <row r="1562" spans="3:4">
      <c r="C1562" s="24"/>
      <c r="D1562" s="24"/>
    </row>
    <row r="1563" spans="3:4">
      <c r="C1563" s="24"/>
      <c r="D1563" s="24"/>
    </row>
    <row r="1564" spans="3:4">
      <c r="C1564" s="24"/>
      <c r="D1564" s="24"/>
    </row>
    <row r="1565" spans="3:4">
      <c r="C1565" s="24"/>
      <c r="D1565" s="24"/>
    </row>
    <row r="1566" spans="3:4">
      <c r="C1566" s="24"/>
      <c r="D1566" s="24"/>
    </row>
    <row r="1567" spans="3:4">
      <c r="C1567" s="24"/>
      <c r="D1567" s="24"/>
    </row>
    <row r="1568" spans="3:4">
      <c r="C1568" s="24"/>
      <c r="D1568" s="24"/>
    </row>
    <row r="1569" spans="3:4">
      <c r="C1569" s="24"/>
      <c r="D1569" s="24"/>
    </row>
    <row r="1570" spans="3:4">
      <c r="C1570" s="24"/>
      <c r="D1570" s="24"/>
    </row>
    <row r="1571" spans="3:4">
      <c r="C1571" s="24"/>
      <c r="D1571" s="24"/>
    </row>
    <row r="1572" spans="3:4">
      <c r="C1572" s="24"/>
      <c r="D1572" s="24"/>
    </row>
    <row r="1573" spans="3:4">
      <c r="C1573" s="24"/>
      <c r="D1573" s="24"/>
    </row>
    <row r="1574" spans="3:4">
      <c r="C1574" s="24"/>
      <c r="D1574" s="24"/>
    </row>
    <row r="1575" spans="3:4">
      <c r="C1575" s="24"/>
      <c r="D1575" s="24"/>
    </row>
    <row r="1576" spans="3:4">
      <c r="C1576" s="24"/>
      <c r="D1576" s="24"/>
    </row>
    <row r="1577" spans="3:4">
      <c r="C1577" s="24"/>
      <c r="D1577" s="24"/>
    </row>
    <row r="1578" spans="3:4">
      <c r="C1578" s="24"/>
      <c r="D1578" s="24"/>
    </row>
    <row r="1579" spans="3:4">
      <c r="C1579" s="24"/>
      <c r="D1579" s="24"/>
    </row>
    <row r="1580" spans="3:4">
      <c r="C1580" s="24"/>
      <c r="D1580" s="24"/>
    </row>
    <row r="1581" spans="3:4">
      <c r="C1581" s="24"/>
      <c r="D1581" s="24"/>
    </row>
    <row r="1582" spans="3:4">
      <c r="C1582" s="24"/>
      <c r="D1582" s="24"/>
    </row>
    <row r="1583" spans="3:4">
      <c r="C1583" s="24"/>
      <c r="D1583" s="24"/>
    </row>
    <row r="1584" spans="3:4">
      <c r="C1584" s="24"/>
      <c r="D1584" s="24"/>
    </row>
    <row r="1585" spans="3:4">
      <c r="C1585" s="24"/>
      <c r="D1585" s="24"/>
    </row>
    <row r="1586" spans="3:4">
      <c r="C1586" s="24"/>
      <c r="D1586" s="24"/>
    </row>
    <row r="1587" spans="3:4">
      <c r="C1587" s="24"/>
      <c r="D1587" s="24"/>
    </row>
    <row r="1588" spans="3:4">
      <c r="C1588" s="24"/>
      <c r="D1588" s="24"/>
    </row>
    <row r="1589" spans="3:4">
      <c r="C1589" s="24"/>
      <c r="D1589" s="24"/>
    </row>
    <row r="1590" spans="3:4">
      <c r="C1590" s="24"/>
      <c r="D1590" s="24"/>
    </row>
    <row r="1591" spans="3:4">
      <c r="C1591" s="24"/>
      <c r="D1591" s="24"/>
    </row>
    <row r="1592" spans="3:4">
      <c r="C1592" s="24"/>
      <c r="D1592" s="24"/>
    </row>
    <row r="1593" spans="3:4">
      <c r="C1593" s="24"/>
      <c r="D1593" s="24"/>
    </row>
    <row r="1594" spans="3:4">
      <c r="C1594" s="24"/>
      <c r="D1594" s="24"/>
    </row>
    <row r="1595" spans="3:4">
      <c r="C1595" s="24"/>
      <c r="D1595" s="24"/>
    </row>
    <row r="1596" spans="3:4">
      <c r="C1596" s="24"/>
      <c r="D1596" s="24"/>
    </row>
    <row r="1597" spans="3:4">
      <c r="C1597" s="24"/>
      <c r="D1597" s="24"/>
    </row>
    <row r="1598" spans="3:4">
      <c r="C1598" s="24"/>
      <c r="D1598" s="24"/>
    </row>
    <row r="1599" spans="3:4">
      <c r="C1599" s="24"/>
      <c r="D1599" s="24"/>
    </row>
    <row r="1600" spans="3:4">
      <c r="C1600" s="24"/>
      <c r="D1600" s="24"/>
    </row>
    <row r="1601" spans="3:4">
      <c r="C1601" s="24"/>
      <c r="D1601" s="24"/>
    </row>
    <row r="1602" spans="3:4">
      <c r="C1602" s="24"/>
      <c r="D1602" s="24"/>
    </row>
    <row r="1603" spans="3:4">
      <c r="C1603" s="24"/>
      <c r="D1603" s="24"/>
    </row>
    <row r="1604" spans="3:4">
      <c r="C1604" s="24"/>
      <c r="D1604" s="24"/>
    </row>
    <row r="1605" spans="3:4">
      <c r="C1605" s="24"/>
      <c r="D1605" s="24"/>
    </row>
    <row r="1606" spans="3:4">
      <c r="C1606" s="24"/>
      <c r="D1606" s="24"/>
    </row>
    <row r="1607" spans="3:4">
      <c r="C1607" s="24"/>
      <c r="D1607" s="24"/>
    </row>
    <row r="1608" spans="3:4">
      <c r="C1608" s="24"/>
      <c r="D1608" s="24"/>
    </row>
    <row r="1609" spans="3:4">
      <c r="C1609" s="24"/>
      <c r="D1609" s="24"/>
    </row>
    <row r="1610" spans="3:4">
      <c r="C1610" s="24"/>
      <c r="D1610" s="24"/>
    </row>
    <row r="1611" spans="3:4">
      <c r="C1611" s="24"/>
      <c r="D1611" s="24"/>
    </row>
    <row r="1612" spans="3:4">
      <c r="C1612" s="24"/>
      <c r="D1612" s="24"/>
    </row>
    <row r="1613" spans="3:4">
      <c r="C1613" s="24"/>
      <c r="D1613" s="24"/>
    </row>
    <row r="1614" spans="3:4">
      <c r="C1614" s="24"/>
      <c r="D1614" s="24"/>
    </row>
    <row r="1615" spans="3:4">
      <c r="C1615" s="24"/>
      <c r="D1615" s="24"/>
    </row>
    <row r="1616" spans="3:4">
      <c r="C1616" s="24"/>
      <c r="D1616" s="24"/>
    </row>
    <row r="1617" spans="3:4">
      <c r="C1617" s="24"/>
      <c r="D1617" s="24"/>
    </row>
    <row r="1618" spans="3:4">
      <c r="C1618" s="24"/>
      <c r="D1618" s="24"/>
    </row>
    <row r="1619" spans="3:4">
      <c r="C1619" s="24"/>
      <c r="D1619" s="24"/>
    </row>
    <row r="1620" spans="3:4">
      <c r="C1620" s="24"/>
      <c r="D1620" s="24"/>
    </row>
    <row r="1621" spans="3:4">
      <c r="C1621" s="24"/>
      <c r="D1621" s="24"/>
    </row>
    <row r="1622" spans="3:4">
      <c r="C1622" s="24"/>
      <c r="D1622" s="24"/>
    </row>
    <row r="1623" spans="3:4">
      <c r="C1623" s="24"/>
      <c r="D1623" s="24"/>
    </row>
    <row r="1624" spans="3:4">
      <c r="C1624" s="24"/>
      <c r="D1624" s="24"/>
    </row>
    <row r="1625" spans="3:4">
      <c r="C1625" s="24"/>
      <c r="D1625" s="24"/>
    </row>
    <row r="1626" spans="3:4">
      <c r="C1626" s="24"/>
      <c r="D1626" s="24"/>
    </row>
    <row r="1627" spans="3:4">
      <c r="C1627" s="24"/>
      <c r="D1627" s="24"/>
    </row>
    <row r="1628" spans="3:4">
      <c r="C1628" s="24"/>
      <c r="D1628" s="24"/>
    </row>
    <row r="1629" spans="3:4">
      <c r="C1629" s="24"/>
      <c r="D1629" s="24"/>
    </row>
    <row r="1630" spans="3:4">
      <c r="C1630" s="24"/>
      <c r="D1630" s="24"/>
    </row>
    <row r="1631" spans="3:4">
      <c r="C1631" s="24"/>
      <c r="D1631" s="24"/>
    </row>
    <row r="1632" spans="3:4">
      <c r="C1632" s="24"/>
      <c r="D1632" s="24"/>
    </row>
    <row r="1633" spans="3:4">
      <c r="C1633" s="24"/>
      <c r="D1633" s="24"/>
    </row>
    <row r="1634" spans="3:4">
      <c r="C1634" s="24"/>
      <c r="D1634" s="24"/>
    </row>
    <row r="1635" spans="3:4">
      <c r="C1635" s="24"/>
      <c r="D1635" s="24"/>
    </row>
    <row r="1636" spans="3:4">
      <c r="C1636" s="24"/>
      <c r="D1636" s="24"/>
    </row>
    <row r="1637" spans="3:4">
      <c r="C1637" s="24"/>
      <c r="D1637" s="24"/>
    </row>
    <row r="1638" spans="3:4">
      <c r="C1638" s="24"/>
      <c r="D1638" s="24"/>
    </row>
    <row r="1639" spans="3:4">
      <c r="C1639" s="24"/>
      <c r="D1639" s="24"/>
    </row>
    <row r="1640" spans="3:4">
      <c r="C1640" s="24"/>
      <c r="D1640" s="24"/>
    </row>
    <row r="1641" spans="3:4">
      <c r="C1641" s="24"/>
      <c r="D1641" s="24"/>
    </row>
    <row r="1642" spans="3:4">
      <c r="C1642" s="24"/>
      <c r="D1642" s="24"/>
    </row>
    <row r="1643" spans="3:4">
      <c r="C1643" s="24"/>
      <c r="D1643" s="24"/>
    </row>
    <row r="1644" spans="3:4">
      <c r="C1644" s="24"/>
      <c r="D1644" s="24"/>
    </row>
    <row r="1645" spans="3:4">
      <c r="C1645" s="24"/>
      <c r="D1645" s="24"/>
    </row>
    <row r="1646" spans="3:4">
      <c r="C1646" s="24"/>
      <c r="D1646" s="24"/>
    </row>
    <row r="1647" spans="3:4">
      <c r="C1647" s="24"/>
      <c r="D1647" s="24"/>
    </row>
    <row r="1648" spans="3:4">
      <c r="C1648" s="24"/>
      <c r="D1648" s="24"/>
    </row>
    <row r="1649" spans="3:4">
      <c r="C1649" s="24"/>
      <c r="D1649" s="24"/>
    </row>
    <row r="1650" spans="3:4">
      <c r="C1650" s="24"/>
      <c r="D1650" s="24"/>
    </row>
    <row r="1651" spans="3:4">
      <c r="C1651" s="24"/>
      <c r="D1651" s="24"/>
    </row>
    <row r="1652" spans="3:4">
      <c r="C1652" s="24"/>
      <c r="D1652" s="24"/>
    </row>
    <row r="1653" spans="3:4">
      <c r="C1653" s="24"/>
      <c r="D1653" s="24"/>
    </row>
    <row r="1654" spans="3:4">
      <c r="C1654" s="24"/>
      <c r="D1654" s="24"/>
    </row>
    <row r="1655" spans="3:4">
      <c r="C1655" s="24"/>
      <c r="D1655" s="24"/>
    </row>
    <row r="1656" spans="3:4">
      <c r="C1656" s="24"/>
      <c r="D1656" s="24"/>
    </row>
    <row r="1657" spans="3:4">
      <c r="C1657" s="24"/>
      <c r="D1657" s="24"/>
    </row>
    <row r="1658" spans="3:4">
      <c r="C1658" s="24"/>
      <c r="D1658" s="24"/>
    </row>
    <row r="1659" spans="3:4">
      <c r="C1659" s="24"/>
      <c r="D1659" s="24"/>
    </row>
    <row r="1660" spans="3:4">
      <c r="C1660" s="24"/>
      <c r="D1660" s="24"/>
    </row>
    <row r="1661" spans="3:4">
      <c r="C1661" s="24"/>
      <c r="D1661" s="24"/>
    </row>
    <row r="1662" spans="3:4">
      <c r="C1662" s="24"/>
      <c r="D1662" s="24"/>
    </row>
    <row r="1663" spans="3:4">
      <c r="C1663" s="24"/>
      <c r="D1663" s="24"/>
    </row>
    <row r="1664" spans="3:4">
      <c r="C1664" s="24"/>
      <c r="D1664" s="24"/>
    </row>
    <row r="1665" spans="3:4">
      <c r="C1665" s="24"/>
      <c r="D1665" s="24"/>
    </row>
    <row r="1666" spans="3:4">
      <c r="C1666" s="24"/>
      <c r="D1666" s="24"/>
    </row>
    <row r="1667" spans="3:4">
      <c r="C1667" s="24"/>
      <c r="D1667" s="24"/>
    </row>
    <row r="1668" spans="3:4">
      <c r="C1668" s="24"/>
      <c r="D1668" s="24"/>
    </row>
    <row r="1669" spans="3:4">
      <c r="C1669" s="24"/>
      <c r="D1669" s="24"/>
    </row>
    <row r="1670" spans="3:4">
      <c r="C1670" s="24"/>
      <c r="D1670" s="24"/>
    </row>
    <row r="1671" spans="3:4">
      <c r="C1671" s="24"/>
      <c r="D1671" s="24"/>
    </row>
    <row r="1672" spans="3:4">
      <c r="C1672" s="24"/>
      <c r="D1672" s="24"/>
    </row>
    <row r="1673" spans="3:4">
      <c r="C1673" s="24"/>
      <c r="D1673" s="24"/>
    </row>
    <row r="1674" spans="3:4">
      <c r="C1674" s="24"/>
      <c r="D1674" s="24"/>
    </row>
    <row r="1675" spans="3:4">
      <c r="C1675" s="24"/>
      <c r="D1675" s="24"/>
    </row>
    <row r="1676" spans="3:4">
      <c r="C1676" s="24"/>
      <c r="D1676" s="24"/>
    </row>
    <row r="1677" spans="3:4">
      <c r="C1677" s="24"/>
      <c r="D1677" s="24"/>
    </row>
    <row r="1678" spans="3:4">
      <c r="C1678" s="24"/>
      <c r="D1678" s="24"/>
    </row>
    <row r="1679" spans="3:4">
      <c r="C1679" s="24"/>
      <c r="D1679" s="24"/>
    </row>
    <row r="1680" spans="3:4">
      <c r="C1680" s="24"/>
      <c r="D1680" s="24"/>
    </row>
    <row r="1681" spans="3:4">
      <c r="C1681" s="24"/>
      <c r="D1681" s="24"/>
    </row>
    <row r="1682" spans="3:4">
      <c r="C1682" s="24"/>
      <c r="D1682" s="24"/>
    </row>
    <row r="1683" spans="3:4">
      <c r="C1683" s="24"/>
      <c r="D1683" s="24"/>
    </row>
    <row r="1684" spans="3:4">
      <c r="C1684" s="24"/>
      <c r="D1684" s="24"/>
    </row>
    <row r="1685" spans="3:4">
      <c r="C1685" s="24"/>
      <c r="D1685" s="24"/>
    </row>
    <row r="1686" spans="3:4">
      <c r="C1686" s="24"/>
      <c r="D1686" s="24"/>
    </row>
    <row r="1687" spans="3:4">
      <c r="C1687" s="24"/>
      <c r="D1687" s="24"/>
    </row>
    <row r="1688" spans="3:4">
      <c r="C1688" s="24"/>
      <c r="D1688" s="24"/>
    </row>
    <row r="1689" spans="3:4">
      <c r="C1689" s="24"/>
      <c r="D1689" s="24"/>
    </row>
    <row r="1690" spans="3:4">
      <c r="C1690" s="24"/>
      <c r="D1690" s="24"/>
    </row>
    <row r="1691" spans="3:4">
      <c r="C1691" s="24"/>
      <c r="D1691" s="24"/>
    </row>
    <row r="1692" spans="3:4">
      <c r="C1692" s="24"/>
      <c r="D1692" s="24"/>
    </row>
    <row r="1693" spans="3:4">
      <c r="C1693" s="24"/>
      <c r="D1693" s="24"/>
    </row>
    <row r="1694" spans="3:4">
      <c r="C1694" s="24"/>
      <c r="D1694" s="24"/>
    </row>
    <row r="1695" spans="3:4">
      <c r="C1695" s="24"/>
      <c r="D1695" s="24"/>
    </row>
    <row r="1696" spans="3:4">
      <c r="C1696" s="24"/>
      <c r="D1696" s="24"/>
    </row>
    <row r="1697" spans="3:4">
      <c r="C1697" s="24"/>
      <c r="D1697" s="24"/>
    </row>
    <row r="1698" spans="3:4">
      <c r="C1698" s="24"/>
      <c r="D1698" s="24"/>
    </row>
    <row r="1699" spans="3:4">
      <c r="C1699" s="24"/>
      <c r="D1699" s="24"/>
    </row>
    <row r="1700" spans="3:4">
      <c r="C1700" s="24"/>
      <c r="D1700" s="24"/>
    </row>
    <row r="1701" spans="3:4">
      <c r="C1701" s="24"/>
      <c r="D1701" s="24"/>
    </row>
    <row r="1702" spans="3:4">
      <c r="C1702" s="24"/>
      <c r="D1702" s="24"/>
    </row>
    <row r="1703" spans="3:4">
      <c r="C1703" s="24"/>
      <c r="D1703" s="24"/>
    </row>
    <row r="1704" spans="3:4">
      <c r="C1704" s="24"/>
      <c r="D1704" s="24"/>
    </row>
    <row r="1705" spans="3:4">
      <c r="C1705" s="24"/>
      <c r="D1705" s="24"/>
    </row>
    <row r="1706" spans="3:4">
      <c r="C1706" s="24"/>
      <c r="D1706" s="24"/>
    </row>
    <row r="1707" spans="3:4">
      <c r="C1707" s="24"/>
      <c r="D1707" s="24"/>
    </row>
    <row r="1708" spans="3:4">
      <c r="C1708" s="24"/>
      <c r="D1708" s="24"/>
    </row>
    <row r="1709" spans="3:4">
      <c r="C1709" s="24"/>
      <c r="D1709" s="24"/>
    </row>
    <row r="1710" spans="3:4">
      <c r="C1710" s="24"/>
      <c r="D1710" s="24"/>
    </row>
    <row r="1711" spans="3:4">
      <c r="C1711" s="24"/>
      <c r="D1711" s="24"/>
    </row>
    <row r="1712" spans="3:4">
      <c r="C1712" s="24"/>
      <c r="D1712" s="24"/>
    </row>
    <row r="1713" spans="3:4">
      <c r="C1713" s="24"/>
      <c r="D1713" s="24"/>
    </row>
    <row r="1714" spans="3:4">
      <c r="C1714" s="24"/>
      <c r="D1714" s="24"/>
    </row>
    <row r="1715" spans="3:4">
      <c r="C1715" s="24"/>
      <c r="D1715" s="24"/>
    </row>
    <row r="1716" spans="3:4">
      <c r="C1716" s="24"/>
      <c r="D1716" s="24"/>
    </row>
    <row r="1717" spans="3:4">
      <c r="C1717" s="24"/>
      <c r="D1717" s="24"/>
    </row>
    <row r="1718" spans="3:4">
      <c r="C1718" s="24"/>
      <c r="D1718" s="24"/>
    </row>
    <row r="1719" spans="3:4">
      <c r="C1719" s="24"/>
      <c r="D1719" s="24"/>
    </row>
    <row r="1720" spans="3:4">
      <c r="C1720" s="24"/>
      <c r="D1720" s="24"/>
    </row>
    <row r="1721" spans="3:4">
      <c r="C1721" s="24"/>
      <c r="D1721" s="24"/>
    </row>
    <row r="1722" spans="3:4">
      <c r="C1722" s="24"/>
      <c r="D1722" s="24"/>
    </row>
    <row r="1723" spans="3:4">
      <c r="C1723" s="24"/>
      <c r="D1723" s="24"/>
    </row>
    <row r="1724" spans="3:4">
      <c r="C1724" s="24"/>
      <c r="D1724" s="24"/>
    </row>
    <row r="1725" spans="3:4">
      <c r="C1725" s="24"/>
      <c r="D1725" s="24"/>
    </row>
    <row r="1726" spans="3:4">
      <c r="C1726" s="24"/>
      <c r="D1726" s="24"/>
    </row>
    <row r="1727" spans="3:4">
      <c r="C1727" s="24"/>
      <c r="D1727" s="24"/>
    </row>
    <row r="1728" spans="3:4">
      <c r="C1728" s="24"/>
      <c r="D1728" s="24"/>
    </row>
    <row r="1729" spans="3:4">
      <c r="C1729" s="24"/>
      <c r="D1729" s="24"/>
    </row>
    <row r="1730" spans="3:4">
      <c r="C1730" s="24"/>
      <c r="D1730" s="24"/>
    </row>
    <row r="1731" spans="3:4">
      <c r="C1731" s="24"/>
      <c r="D1731" s="24"/>
    </row>
    <row r="1732" spans="3:4">
      <c r="C1732" s="24"/>
      <c r="D1732" s="24"/>
    </row>
    <row r="1733" spans="3:4">
      <c r="C1733" s="24"/>
      <c r="D1733" s="24"/>
    </row>
    <row r="1734" spans="3:4">
      <c r="C1734" s="24"/>
      <c r="D1734" s="24"/>
    </row>
    <row r="1735" spans="3:4">
      <c r="C1735" s="24"/>
      <c r="D1735" s="24"/>
    </row>
    <row r="1736" spans="3:4">
      <c r="C1736" s="24"/>
      <c r="D1736" s="24"/>
    </row>
    <row r="1737" spans="3:4">
      <c r="C1737" s="24"/>
      <c r="D1737" s="24"/>
    </row>
    <row r="1738" spans="3:4">
      <c r="C1738" s="24"/>
      <c r="D1738" s="24"/>
    </row>
    <row r="1739" spans="3:4">
      <c r="C1739" s="24"/>
      <c r="D1739" s="24"/>
    </row>
    <row r="1740" spans="3:4">
      <c r="C1740" s="24"/>
      <c r="D1740" s="24"/>
    </row>
    <row r="1741" spans="3:4">
      <c r="C1741" s="24"/>
      <c r="D1741" s="24"/>
    </row>
    <row r="1742" spans="3:4">
      <c r="C1742" s="24"/>
      <c r="D1742" s="24"/>
    </row>
    <row r="1743" spans="3:4">
      <c r="C1743" s="24"/>
      <c r="D1743" s="24"/>
    </row>
    <row r="1744" spans="3:4">
      <c r="C1744" s="24"/>
      <c r="D1744" s="24"/>
    </row>
    <row r="1745" spans="3:4">
      <c r="C1745" s="24"/>
      <c r="D1745" s="24"/>
    </row>
    <row r="1746" spans="3:4">
      <c r="C1746" s="24"/>
      <c r="D1746" s="24"/>
    </row>
    <row r="1747" spans="3:4">
      <c r="C1747" s="24"/>
      <c r="D1747" s="24"/>
    </row>
    <row r="1748" spans="3:4">
      <c r="C1748" s="24"/>
      <c r="D1748" s="24"/>
    </row>
    <row r="1749" spans="3:4">
      <c r="C1749" s="24"/>
      <c r="D1749" s="24"/>
    </row>
    <row r="1750" spans="3:4">
      <c r="C1750" s="24"/>
      <c r="D1750" s="24"/>
    </row>
    <row r="1751" spans="3:4">
      <c r="C1751" s="24"/>
      <c r="D1751" s="24"/>
    </row>
    <row r="1752" spans="3:4">
      <c r="C1752" s="24"/>
      <c r="D1752" s="24"/>
    </row>
    <row r="1753" spans="3:4">
      <c r="C1753" s="24"/>
      <c r="D1753" s="24"/>
    </row>
    <row r="1754" spans="3:4">
      <c r="C1754" s="24"/>
      <c r="D1754" s="24"/>
    </row>
    <row r="1755" spans="3:4">
      <c r="C1755" s="24"/>
      <c r="D1755" s="24"/>
    </row>
    <row r="1756" spans="3:4">
      <c r="C1756" s="24"/>
      <c r="D1756" s="24"/>
    </row>
    <row r="1757" spans="3:4">
      <c r="C1757" s="24"/>
      <c r="D1757" s="24"/>
    </row>
    <row r="1758" spans="3:4">
      <c r="C1758" s="24"/>
      <c r="D1758" s="24"/>
    </row>
    <row r="1759" spans="3:4">
      <c r="C1759" s="24"/>
      <c r="D1759" s="24"/>
    </row>
    <row r="1760" spans="3:4">
      <c r="C1760" s="24"/>
      <c r="D1760" s="24"/>
    </row>
    <row r="1761" spans="3:4">
      <c r="C1761" s="24"/>
      <c r="D1761" s="24"/>
    </row>
    <row r="1762" spans="3:4">
      <c r="C1762" s="24"/>
      <c r="D1762" s="24"/>
    </row>
    <row r="1763" spans="3:4">
      <c r="C1763" s="24"/>
      <c r="D1763" s="24"/>
    </row>
    <row r="1764" spans="3:4">
      <c r="C1764" s="24"/>
      <c r="D1764" s="24"/>
    </row>
    <row r="1765" spans="3:4">
      <c r="C1765" s="24"/>
      <c r="D1765" s="24"/>
    </row>
    <row r="1766" spans="3:4">
      <c r="C1766" s="24"/>
      <c r="D1766" s="24"/>
    </row>
    <row r="1767" spans="3:4">
      <c r="C1767" s="24"/>
      <c r="D1767" s="24"/>
    </row>
    <row r="1768" spans="3:4">
      <c r="C1768" s="24"/>
      <c r="D1768" s="24"/>
    </row>
    <row r="1769" spans="3:4">
      <c r="C1769" s="24"/>
      <c r="D1769" s="24"/>
    </row>
    <row r="1770" spans="3:4">
      <c r="C1770" s="24"/>
      <c r="D1770" s="24"/>
    </row>
    <row r="1771" spans="3:4">
      <c r="C1771" s="24"/>
      <c r="D1771" s="24"/>
    </row>
    <row r="1772" spans="3:4">
      <c r="C1772" s="24"/>
      <c r="D1772" s="24"/>
    </row>
    <row r="1773" spans="3:4">
      <c r="C1773" s="24"/>
      <c r="D1773" s="24"/>
    </row>
    <row r="1774" spans="3:4">
      <c r="C1774" s="24"/>
      <c r="D1774" s="24"/>
    </row>
    <row r="1775" spans="3:4">
      <c r="C1775" s="24"/>
      <c r="D1775" s="24"/>
    </row>
    <row r="1776" spans="3:4">
      <c r="C1776" s="24"/>
      <c r="D1776" s="24"/>
    </row>
    <row r="1777" spans="3:4">
      <c r="C1777" s="24"/>
      <c r="D1777" s="24"/>
    </row>
    <row r="1778" spans="3:4">
      <c r="C1778" s="24"/>
      <c r="D1778" s="24"/>
    </row>
    <row r="1779" spans="3:4">
      <c r="C1779" s="24"/>
      <c r="D1779" s="24"/>
    </row>
    <row r="1780" spans="3:4">
      <c r="C1780" s="24"/>
      <c r="D1780" s="24"/>
    </row>
    <row r="1781" spans="3:4">
      <c r="C1781" s="24"/>
      <c r="D1781" s="24"/>
    </row>
    <row r="1782" spans="3:4">
      <c r="C1782" s="24"/>
      <c r="D1782" s="24"/>
    </row>
    <row r="1783" spans="3:4">
      <c r="C1783" s="24"/>
      <c r="D1783" s="24"/>
    </row>
    <row r="1784" spans="3:4">
      <c r="C1784" s="24"/>
      <c r="D1784" s="24"/>
    </row>
    <row r="1785" spans="3:4">
      <c r="C1785" s="24"/>
      <c r="D1785" s="24"/>
    </row>
    <row r="1786" spans="3:4">
      <c r="C1786" s="24"/>
      <c r="D1786" s="24"/>
    </row>
    <row r="1787" spans="3:4">
      <c r="C1787" s="24"/>
      <c r="D1787" s="24"/>
    </row>
    <row r="1788" spans="3:4">
      <c r="C1788" s="24"/>
      <c r="D1788" s="24"/>
    </row>
    <row r="1789" spans="3:4">
      <c r="C1789" s="24"/>
      <c r="D1789" s="24"/>
    </row>
    <row r="1790" spans="3:4">
      <c r="C1790" s="24"/>
      <c r="D1790" s="24"/>
    </row>
    <row r="1791" spans="3:4">
      <c r="C1791" s="24"/>
      <c r="D1791" s="24"/>
    </row>
    <row r="1792" spans="3:4">
      <c r="C1792" s="24"/>
      <c r="D1792" s="24"/>
    </row>
    <row r="1793" spans="3:4">
      <c r="C1793" s="24"/>
      <c r="D1793" s="24"/>
    </row>
    <row r="1794" spans="3:4">
      <c r="C1794" s="24"/>
      <c r="D1794" s="24"/>
    </row>
    <row r="1795" spans="3:4">
      <c r="C1795" s="24"/>
      <c r="D1795" s="24"/>
    </row>
    <row r="1796" spans="3:4">
      <c r="C1796" s="24"/>
      <c r="D1796" s="24"/>
    </row>
    <row r="1797" spans="3:4">
      <c r="C1797" s="24"/>
      <c r="D1797" s="24"/>
    </row>
    <row r="1798" spans="3:4">
      <c r="C1798" s="24"/>
      <c r="D1798" s="24"/>
    </row>
    <row r="1799" spans="3:4">
      <c r="C1799" s="24"/>
      <c r="D1799" s="24"/>
    </row>
    <row r="1800" spans="3:4">
      <c r="C1800" s="24"/>
      <c r="D1800" s="24"/>
    </row>
    <row r="1801" spans="3:4">
      <c r="C1801" s="24"/>
      <c r="D1801" s="24"/>
    </row>
    <row r="1802" spans="3:4">
      <c r="C1802" s="24"/>
      <c r="D1802" s="24"/>
    </row>
    <row r="1803" spans="3:4">
      <c r="C1803" s="24"/>
      <c r="D1803" s="24"/>
    </row>
    <row r="1804" spans="3:4">
      <c r="C1804" s="24"/>
      <c r="D1804" s="24"/>
    </row>
    <row r="1805" spans="3:4">
      <c r="C1805" s="24"/>
      <c r="D1805" s="24"/>
    </row>
    <row r="1806" spans="3:4">
      <c r="C1806" s="24"/>
      <c r="D1806" s="24"/>
    </row>
    <row r="1807" spans="3:4">
      <c r="C1807" s="24"/>
      <c r="D1807" s="24"/>
    </row>
    <row r="1808" spans="3:4">
      <c r="C1808" s="24"/>
      <c r="D1808" s="24"/>
    </row>
    <row r="1809" spans="3:4">
      <c r="C1809" s="24"/>
      <c r="D1809" s="24"/>
    </row>
    <row r="1810" spans="3:4">
      <c r="C1810" s="24"/>
      <c r="D1810" s="24"/>
    </row>
    <row r="1811" spans="3:4">
      <c r="C1811" s="24"/>
      <c r="D1811" s="24"/>
    </row>
    <row r="1812" spans="3:4">
      <c r="C1812" s="24"/>
      <c r="D1812" s="24"/>
    </row>
    <row r="1813" spans="3:4">
      <c r="C1813" s="24"/>
      <c r="D1813" s="24"/>
    </row>
    <row r="1814" spans="3:4">
      <c r="C1814" s="24"/>
      <c r="D1814" s="24"/>
    </row>
    <row r="1815" spans="3:4">
      <c r="C1815" s="24"/>
      <c r="D1815" s="24"/>
    </row>
    <row r="1816" spans="3:4">
      <c r="C1816" s="24"/>
      <c r="D1816" s="24"/>
    </row>
    <row r="1817" spans="3:4">
      <c r="C1817" s="24"/>
      <c r="D1817" s="24"/>
    </row>
    <row r="1818" spans="3:4">
      <c r="C1818" s="24"/>
      <c r="D1818" s="24"/>
    </row>
    <row r="1819" spans="3:4">
      <c r="C1819" s="24"/>
      <c r="D1819" s="24"/>
    </row>
    <row r="1820" spans="3:4">
      <c r="C1820" s="24"/>
      <c r="D1820" s="24"/>
    </row>
    <row r="1821" spans="3:4">
      <c r="C1821" s="24"/>
      <c r="D1821" s="24"/>
    </row>
    <row r="1822" spans="3:4">
      <c r="C1822" s="24"/>
      <c r="D1822" s="24"/>
    </row>
    <row r="1823" spans="3:4">
      <c r="C1823" s="24"/>
      <c r="D1823" s="24"/>
    </row>
    <row r="1824" spans="3:4">
      <c r="C1824" s="24"/>
      <c r="D1824" s="24"/>
    </row>
    <row r="1825" spans="3:4">
      <c r="C1825" s="24"/>
      <c r="D1825" s="24"/>
    </row>
    <row r="1826" spans="3:4">
      <c r="C1826" s="24"/>
      <c r="D1826" s="24"/>
    </row>
    <row r="1827" spans="3:4">
      <c r="C1827" s="24"/>
      <c r="D1827" s="24"/>
    </row>
    <row r="1828" spans="3:4">
      <c r="C1828" s="24"/>
      <c r="D1828" s="24"/>
    </row>
    <row r="1829" spans="3:4">
      <c r="C1829" s="24"/>
      <c r="D1829" s="24"/>
    </row>
    <row r="1830" spans="3:4">
      <c r="C1830" s="24"/>
      <c r="D1830" s="24"/>
    </row>
    <row r="1831" spans="3:4">
      <c r="C1831" s="24"/>
      <c r="D1831" s="24"/>
    </row>
    <row r="1832" spans="3:4">
      <c r="C1832" s="24"/>
      <c r="D1832" s="24"/>
    </row>
    <row r="1833" spans="3:4">
      <c r="C1833" s="24"/>
      <c r="D1833" s="24"/>
    </row>
    <row r="1834" spans="3:4">
      <c r="C1834" s="24"/>
      <c r="D1834" s="24"/>
    </row>
    <row r="1835" spans="3:4">
      <c r="C1835" s="24"/>
      <c r="D1835" s="24"/>
    </row>
    <row r="1836" spans="3:4">
      <c r="C1836" s="24"/>
      <c r="D1836" s="24"/>
    </row>
    <row r="1837" spans="3:4">
      <c r="C1837" s="24"/>
      <c r="D1837" s="24"/>
    </row>
    <row r="1838" spans="3:4">
      <c r="C1838" s="24"/>
      <c r="D1838" s="24"/>
    </row>
    <row r="1839" spans="3:4">
      <c r="C1839" s="24"/>
      <c r="D1839" s="24"/>
    </row>
    <row r="1840" spans="3:4">
      <c r="C1840" s="24"/>
      <c r="D1840" s="24"/>
    </row>
    <row r="1841" spans="3:4">
      <c r="C1841" s="24"/>
      <c r="D1841" s="24"/>
    </row>
    <row r="1842" spans="3:4">
      <c r="C1842" s="24"/>
      <c r="D1842" s="24"/>
    </row>
    <row r="1843" spans="3:4">
      <c r="C1843" s="24"/>
      <c r="D1843" s="24"/>
    </row>
    <row r="1844" spans="3:4">
      <c r="C1844" s="24"/>
      <c r="D1844" s="24"/>
    </row>
    <row r="1845" spans="3:4">
      <c r="C1845" s="24"/>
      <c r="D1845" s="24"/>
    </row>
    <row r="1846" spans="3:4">
      <c r="C1846" s="24"/>
      <c r="D1846" s="24"/>
    </row>
    <row r="1847" spans="3:4">
      <c r="C1847" s="24"/>
      <c r="D1847" s="24"/>
    </row>
    <row r="1848" spans="3:4">
      <c r="C1848" s="24"/>
      <c r="D1848" s="24"/>
    </row>
    <row r="1849" spans="3:4">
      <c r="C1849" s="24"/>
      <c r="D1849" s="24"/>
    </row>
    <row r="1850" spans="3:4">
      <c r="C1850" s="24"/>
      <c r="D1850" s="24"/>
    </row>
    <row r="1851" spans="3:4">
      <c r="C1851" s="24"/>
      <c r="D1851" s="24"/>
    </row>
    <row r="1852" spans="3:4">
      <c r="C1852" s="24"/>
      <c r="D1852" s="24"/>
    </row>
    <row r="1853" spans="3:4">
      <c r="C1853" s="24"/>
      <c r="D1853" s="24"/>
    </row>
    <row r="1854" spans="3:4">
      <c r="C1854" s="24"/>
      <c r="D1854" s="24"/>
    </row>
    <row r="1855" spans="3:4">
      <c r="C1855" s="24"/>
      <c r="D1855" s="24"/>
    </row>
    <row r="1856" spans="3:4">
      <c r="C1856" s="24"/>
      <c r="D1856" s="24"/>
    </row>
    <row r="1857" spans="3:4">
      <c r="C1857" s="24"/>
      <c r="D1857" s="24"/>
    </row>
    <row r="1858" spans="3:4">
      <c r="C1858" s="24"/>
      <c r="D1858" s="24"/>
    </row>
    <row r="1859" spans="3:4">
      <c r="C1859" s="24"/>
      <c r="D1859" s="24"/>
    </row>
    <row r="1860" spans="3:4">
      <c r="C1860" s="24"/>
      <c r="D1860" s="24"/>
    </row>
    <row r="1861" spans="3:4">
      <c r="C1861" s="24"/>
      <c r="D1861" s="24"/>
    </row>
    <row r="1862" spans="3:4">
      <c r="C1862" s="24"/>
      <c r="D1862" s="24"/>
    </row>
    <row r="1863" spans="3:4">
      <c r="C1863" s="24"/>
      <c r="D1863" s="24"/>
    </row>
    <row r="1864" spans="3:4">
      <c r="C1864" s="24"/>
      <c r="D1864" s="24"/>
    </row>
    <row r="1865" spans="3:4">
      <c r="C1865" s="24"/>
      <c r="D1865" s="24"/>
    </row>
    <row r="1866" spans="3:4">
      <c r="C1866" s="24"/>
      <c r="D1866" s="24"/>
    </row>
    <row r="1867" spans="3:4">
      <c r="C1867" s="24"/>
      <c r="D1867" s="24"/>
    </row>
    <row r="1868" spans="3:4">
      <c r="C1868" s="24"/>
      <c r="D1868" s="24"/>
    </row>
    <row r="1869" spans="3:4">
      <c r="C1869" s="24"/>
      <c r="D1869" s="24"/>
    </row>
    <row r="1870" spans="3:4">
      <c r="C1870" s="24"/>
      <c r="D1870" s="24"/>
    </row>
    <row r="1871" spans="3:4">
      <c r="C1871" s="24"/>
      <c r="D1871" s="24"/>
    </row>
    <row r="1872" spans="3:4">
      <c r="C1872" s="24"/>
      <c r="D1872" s="24"/>
    </row>
    <row r="1873" spans="3:4">
      <c r="C1873" s="24"/>
      <c r="D1873" s="24"/>
    </row>
    <row r="1874" spans="3:4">
      <c r="C1874" s="24"/>
      <c r="D1874" s="24"/>
    </row>
    <row r="1875" spans="3:4">
      <c r="C1875" s="24"/>
      <c r="D1875" s="24"/>
    </row>
    <row r="1876" spans="3:4">
      <c r="C1876" s="24"/>
      <c r="D1876" s="24"/>
    </row>
    <row r="1877" spans="3:4">
      <c r="C1877" s="24"/>
      <c r="D1877" s="24"/>
    </row>
    <row r="1878" spans="3:4">
      <c r="C1878" s="24"/>
      <c r="D1878" s="24"/>
    </row>
    <row r="1879" spans="3:4">
      <c r="C1879" s="24"/>
      <c r="D1879" s="24"/>
    </row>
    <row r="1880" spans="3:4">
      <c r="C1880" s="24"/>
      <c r="D1880" s="24"/>
    </row>
    <row r="1881" spans="3:4">
      <c r="C1881" s="24"/>
      <c r="D1881" s="24"/>
    </row>
    <row r="1882" spans="3:4">
      <c r="C1882" s="24"/>
      <c r="D1882" s="24"/>
    </row>
    <row r="1883" spans="3:4">
      <c r="C1883" s="24"/>
      <c r="D1883" s="24"/>
    </row>
    <row r="1884" spans="3:4">
      <c r="C1884" s="24"/>
      <c r="D1884" s="24"/>
    </row>
    <row r="1885" spans="3:4">
      <c r="C1885" s="24"/>
      <c r="D1885" s="24"/>
    </row>
    <row r="1886" spans="3:4">
      <c r="C1886" s="24"/>
      <c r="D1886" s="24"/>
    </row>
    <row r="1887" spans="3:4">
      <c r="C1887" s="24"/>
      <c r="D1887" s="24"/>
    </row>
    <row r="1888" spans="3:4">
      <c r="C1888" s="24"/>
      <c r="D1888" s="24"/>
    </row>
    <row r="1889" spans="3:4">
      <c r="C1889" s="24"/>
      <c r="D1889" s="24"/>
    </row>
    <row r="1890" spans="3:4">
      <c r="C1890" s="24"/>
      <c r="D1890" s="24"/>
    </row>
    <row r="1891" spans="3:4">
      <c r="C1891" s="24"/>
      <c r="D1891" s="24"/>
    </row>
    <row r="1892" spans="3:4">
      <c r="C1892" s="24"/>
      <c r="D1892" s="24"/>
    </row>
    <row r="1893" spans="3:4">
      <c r="C1893" s="24"/>
      <c r="D1893" s="24"/>
    </row>
    <row r="1894" spans="3:4">
      <c r="C1894" s="24"/>
      <c r="D1894" s="24"/>
    </row>
    <row r="1895" spans="3:4">
      <c r="C1895" s="24"/>
      <c r="D1895" s="24"/>
    </row>
    <row r="1896" spans="3:4">
      <c r="C1896" s="24"/>
      <c r="D1896" s="24"/>
    </row>
    <row r="1897" spans="3:4">
      <c r="C1897" s="24"/>
      <c r="D1897" s="24"/>
    </row>
    <row r="1898" spans="3:4">
      <c r="C1898" s="24"/>
      <c r="D1898" s="24"/>
    </row>
    <row r="1899" spans="3:4">
      <c r="C1899" s="24"/>
      <c r="D1899" s="24"/>
    </row>
    <row r="1900" spans="3:4">
      <c r="C1900" s="24"/>
      <c r="D1900" s="24"/>
    </row>
    <row r="1901" spans="3:4">
      <c r="C1901" s="24"/>
      <c r="D1901" s="24"/>
    </row>
    <row r="1902" spans="3:4">
      <c r="C1902" s="24"/>
      <c r="D1902" s="24"/>
    </row>
    <row r="1903" spans="3:4">
      <c r="C1903" s="24"/>
      <c r="D1903" s="24"/>
    </row>
    <row r="1904" spans="3:4">
      <c r="C1904" s="24"/>
      <c r="D1904" s="24"/>
    </row>
    <row r="1905" spans="3:4">
      <c r="C1905" s="24"/>
      <c r="D1905" s="24"/>
    </row>
    <row r="1906" spans="3:4">
      <c r="C1906" s="24"/>
      <c r="D1906" s="24"/>
    </row>
    <row r="1907" spans="3:4">
      <c r="C1907" s="24"/>
      <c r="D1907" s="24"/>
    </row>
    <row r="1908" spans="3:4">
      <c r="C1908" s="24"/>
      <c r="D1908" s="24"/>
    </row>
    <row r="1909" spans="3:4">
      <c r="C1909" s="24"/>
      <c r="D1909" s="24"/>
    </row>
    <row r="1910" spans="3:4">
      <c r="C1910" s="24"/>
      <c r="D1910" s="24"/>
    </row>
    <row r="1911" spans="3:4">
      <c r="C1911" s="24"/>
      <c r="D1911" s="24"/>
    </row>
    <row r="1912" spans="3:4">
      <c r="C1912" s="24"/>
      <c r="D1912" s="24"/>
    </row>
    <row r="1913" spans="3:4">
      <c r="C1913" s="24"/>
      <c r="D1913" s="24"/>
    </row>
    <row r="1914" spans="3:4">
      <c r="C1914" s="24"/>
      <c r="D1914" s="24"/>
    </row>
    <row r="1915" spans="3:4">
      <c r="C1915" s="24"/>
      <c r="D1915" s="24"/>
    </row>
    <row r="1916" spans="3:4">
      <c r="C1916" s="24"/>
      <c r="D1916" s="24"/>
    </row>
    <row r="1917" spans="3:4">
      <c r="C1917" s="24"/>
      <c r="D1917" s="24"/>
    </row>
    <row r="1918" spans="3:4">
      <c r="C1918" s="24"/>
      <c r="D1918" s="24"/>
    </row>
    <row r="1919" spans="3:4">
      <c r="C1919" s="24"/>
      <c r="D1919" s="24"/>
    </row>
    <row r="1920" spans="3:4">
      <c r="C1920" s="24"/>
      <c r="D1920" s="24"/>
    </row>
    <row r="1921" spans="3:4">
      <c r="C1921" s="24"/>
      <c r="D1921" s="24"/>
    </row>
    <row r="1922" spans="3:4">
      <c r="C1922" s="24"/>
      <c r="D1922" s="24"/>
    </row>
    <row r="1923" spans="3:4">
      <c r="C1923" s="24"/>
      <c r="D1923" s="24"/>
    </row>
    <row r="1924" spans="3:4">
      <c r="C1924" s="24"/>
      <c r="D1924" s="24"/>
    </row>
    <row r="1925" spans="3:4">
      <c r="C1925" s="24"/>
      <c r="D1925" s="24"/>
    </row>
    <row r="1926" spans="3:4">
      <c r="C1926" s="24"/>
      <c r="D1926" s="24"/>
    </row>
    <row r="1927" spans="3:4">
      <c r="C1927" s="24"/>
      <c r="D1927" s="24"/>
    </row>
    <row r="1928" spans="3:4">
      <c r="C1928" s="24"/>
      <c r="D1928" s="24"/>
    </row>
    <row r="1929" spans="3:4">
      <c r="C1929" s="24"/>
      <c r="D1929" s="24"/>
    </row>
    <row r="1930" spans="3:4">
      <c r="C1930" s="24"/>
      <c r="D1930" s="24"/>
    </row>
    <row r="1931" spans="3:4">
      <c r="C1931" s="24"/>
      <c r="D1931" s="24"/>
    </row>
    <row r="1932" spans="3:4">
      <c r="C1932" s="24"/>
      <c r="D1932" s="24"/>
    </row>
    <row r="1933" spans="3:4">
      <c r="C1933" s="24"/>
      <c r="D1933" s="24"/>
    </row>
    <row r="1934" spans="3:4">
      <c r="C1934" s="24"/>
      <c r="D1934" s="24"/>
    </row>
    <row r="1935" spans="3:4">
      <c r="C1935" s="24"/>
      <c r="D1935" s="24"/>
    </row>
    <row r="1936" spans="3:4">
      <c r="C1936" s="24"/>
      <c r="D1936" s="24"/>
    </row>
    <row r="1937" spans="3:4">
      <c r="C1937" s="24"/>
      <c r="D1937" s="24"/>
    </row>
    <row r="1938" spans="3:4">
      <c r="C1938" s="24"/>
      <c r="D1938" s="24"/>
    </row>
    <row r="1939" spans="3:4">
      <c r="C1939" s="24"/>
      <c r="D1939" s="24"/>
    </row>
    <row r="1940" spans="3:4">
      <c r="C1940" s="24"/>
      <c r="D1940" s="24"/>
    </row>
    <row r="1941" spans="3:4">
      <c r="C1941" s="24"/>
      <c r="D1941" s="24"/>
    </row>
    <row r="1942" spans="3:4">
      <c r="C1942" s="24"/>
      <c r="D1942" s="24"/>
    </row>
    <row r="1943" spans="3:4">
      <c r="C1943" s="24"/>
      <c r="D1943" s="24"/>
    </row>
    <row r="1944" spans="3:4">
      <c r="C1944" s="24"/>
      <c r="D1944" s="24"/>
    </row>
    <row r="1945" spans="3:4">
      <c r="C1945" s="24"/>
      <c r="D1945" s="24"/>
    </row>
    <row r="1946" spans="3:4">
      <c r="C1946" s="24"/>
      <c r="D1946" s="24"/>
    </row>
    <row r="1947" spans="3:4">
      <c r="C1947" s="24"/>
      <c r="D1947" s="24"/>
    </row>
    <row r="1948" spans="3:4">
      <c r="C1948" s="24"/>
      <c r="D1948" s="24"/>
    </row>
    <row r="1949" spans="3:4">
      <c r="C1949" s="24"/>
      <c r="D1949" s="24"/>
    </row>
    <row r="1950" spans="3:4">
      <c r="C1950" s="24"/>
      <c r="D1950" s="24"/>
    </row>
    <row r="1951" spans="3:4">
      <c r="C1951" s="24"/>
      <c r="D1951" s="24"/>
    </row>
    <row r="1952" spans="3:4">
      <c r="C1952" s="24"/>
      <c r="D1952" s="24"/>
    </row>
    <row r="1953" spans="3:4">
      <c r="C1953" s="24"/>
      <c r="D1953" s="24"/>
    </row>
    <row r="1954" spans="3:4">
      <c r="C1954" s="24"/>
      <c r="D1954" s="24"/>
    </row>
    <row r="1955" spans="3:4">
      <c r="C1955" s="24"/>
      <c r="D1955" s="24"/>
    </row>
    <row r="1956" spans="3:4">
      <c r="C1956" s="24"/>
      <c r="D1956" s="24"/>
    </row>
    <row r="1957" spans="3:4">
      <c r="C1957" s="24"/>
      <c r="D1957" s="24"/>
    </row>
    <row r="1958" spans="3:4">
      <c r="C1958" s="24"/>
      <c r="D1958" s="24"/>
    </row>
    <row r="1959" spans="3:4">
      <c r="C1959" s="24"/>
      <c r="D1959" s="24"/>
    </row>
    <row r="1960" spans="3:4">
      <c r="C1960" s="24"/>
      <c r="D1960" s="24"/>
    </row>
    <row r="1961" spans="3:4">
      <c r="C1961" s="24"/>
      <c r="D1961" s="24"/>
    </row>
    <row r="1962" spans="3:4">
      <c r="C1962" s="24"/>
      <c r="D1962" s="24"/>
    </row>
    <row r="1963" spans="3:4">
      <c r="C1963" s="24"/>
      <c r="D1963" s="24"/>
    </row>
    <row r="1964" spans="3:4">
      <c r="C1964" s="24"/>
      <c r="D1964" s="24"/>
    </row>
    <row r="1965" spans="3:4">
      <c r="C1965" s="24"/>
      <c r="D1965" s="24"/>
    </row>
    <row r="1966" spans="3:4">
      <c r="C1966" s="24"/>
      <c r="D1966" s="24"/>
    </row>
    <row r="1967" spans="3:4">
      <c r="C1967" s="24"/>
      <c r="D1967" s="24"/>
    </row>
    <row r="1968" spans="3:4">
      <c r="C1968" s="24"/>
      <c r="D1968" s="24"/>
    </row>
    <row r="1969" spans="3:4">
      <c r="C1969" s="24"/>
      <c r="D1969" s="24"/>
    </row>
    <row r="1970" spans="3:4">
      <c r="C1970" s="24"/>
      <c r="D1970" s="24"/>
    </row>
    <row r="1971" spans="3:4">
      <c r="C1971" s="24"/>
      <c r="D1971" s="24"/>
    </row>
    <row r="1972" spans="3:4">
      <c r="C1972" s="24"/>
      <c r="D1972" s="24"/>
    </row>
    <row r="1973" spans="3:4">
      <c r="C1973" s="24"/>
      <c r="D1973" s="24"/>
    </row>
    <row r="1974" spans="3:4">
      <c r="C1974" s="24"/>
      <c r="D1974" s="24"/>
    </row>
    <row r="1975" spans="3:4">
      <c r="C1975" s="24"/>
      <c r="D1975" s="24"/>
    </row>
    <row r="1976" spans="3:4">
      <c r="C1976" s="24"/>
      <c r="D1976" s="24"/>
    </row>
    <row r="1977" spans="3:4">
      <c r="C1977" s="24"/>
      <c r="D1977" s="24"/>
    </row>
    <row r="1978" spans="3:4">
      <c r="C1978" s="24"/>
      <c r="D1978" s="24"/>
    </row>
    <row r="1979" spans="3:4">
      <c r="C1979" s="24"/>
      <c r="D1979" s="24"/>
    </row>
    <row r="1980" spans="3:4">
      <c r="C1980" s="24"/>
      <c r="D1980" s="24"/>
    </row>
    <row r="1981" spans="3:4">
      <c r="C1981" s="24"/>
      <c r="D1981" s="24"/>
    </row>
    <row r="1982" spans="3:4">
      <c r="C1982" s="24"/>
      <c r="D1982" s="24"/>
    </row>
    <row r="1983" spans="3:4">
      <c r="C1983" s="24"/>
      <c r="D1983" s="24"/>
    </row>
    <row r="1984" spans="3:4">
      <c r="C1984" s="24"/>
      <c r="D1984" s="24"/>
    </row>
    <row r="1985" spans="3:4">
      <c r="C1985" s="24"/>
      <c r="D1985" s="24"/>
    </row>
    <row r="1986" spans="3:4">
      <c r="C1986" s="24"/>
      <c r="D1986" s="24"/>
    </row>
    <row r="1987" spans="3:4">
      <c r="C1987" s="24"/>
      <c r="D1987" s="24"/>
    </row>
    <row r="1988" spans="3:4">
      <c r="C1988" s="24"/>
      <c r="D1988" s="24"/>
    </row>
    <row r="1989" spans="3:4">
      <c r="C1989" s="24"/>
      <c r="D1989" s="24"/>
    </row>
    <row r="1990" spans="3:4">
      <c r="C1990" s="24"/>
      <c r="D1990" s="24"/>
    </row>
    <row r="1991" spans="3:4">
      <c r="C1991" s="24"/>
      <c r="D1991" s="24"/>
    </row>
    <row r="1992" spans="3:4">
      <c r="C1992" s="24"/>
      <c r="D1992" s="24"/>
    </row>
    <row r="1993" spans="3:4">
      <c r="C1993" s="24"/>
      <c r="D1993" s="24"/>
    </row>
    <row r="1994" spans="3:4">
      <c r="C1994" s="24"/>
      <c r="D1994" s="24"/>
    </row>
    <row r="1995" spans="3:4">
      <c r="C1995" s="24"/>
      <c r="D1995" s="24"/>
    </row>
    <row r="1996" spans="3:4">
      <c r="C1996" s="24"/>
      <c r="D1996" s="24"/>
    </row>
    <row r="1997" spans="3:4">
      <c r="C1997" s="24"/>
      <c r="D1997" s="24"/>
    </row>
    <row r="1998" spans="3:4">
      <c r="C1998" s="24"/>
      <c r="D1998" s="24"/>
    </row>
    <row r="1999" spans="3:4">
      <c r="C1999" s="24"/>
      <c r="D1999" s="24"/>
    </row>
    <row r="2000" spans="3:4">
      <c r="C2000" s="24"/>
      <c r="D2000" s="24"/>
    </row>
    <row r="2001" spans="3:4">
      <c r="C2001" s="24"/>
      <c r="D2001" s="24"/>
    </row>
    <row r="2002" spans="3:4">
      <c r="C2002" s="24"/>
      <c r="D2002" s="24"/>
    </row>
    <row r="2003" spans="3:4">
      <c r="C2003" s="24"/>
      <c r="D2003" s="24"/>
    </row>
    <row r="2004" spans="3:4">
      <c r="C2004" s="24"/>
      <c r="D2004" s="24"/>
    </row>
    <row r="2005" spans="3:4">
      <c r="C2005" s="24"/>
      <c r="D2005" s="24"/>
    </row>
    <row r="2006" spans="3:4">
      <c r="C2006" s="24"/>
      <c r="D2006" s="24"/>
    </row>
    <row r="2007" spans="3:4">
      <c r="C2007" s="24"/>
      <c r="D2007" s="24"/>
    </row>
    <row r="2008" spans="3:4">
      <c r="C2008" s="24"/>
      <c r="D2008" s="24"/>
    </row>
    <row r="2009" spans="3:4">
      <c r="C2009" s="24"/>
      <c r="D2009" s="24"/>
    </row>
    <row r="2010" spans="3:4">
      <c r="C2010" s="24"/>
      <c r="D2010" s="24"/>
    </row>
    <row r="2011" spans="3:4">
      <c r="C2011" s="24"/>
      <c r="D2011" s="24"/>
    </row>
    <row r="2012" spans="3:4">
      <c r="C2012" s="24"/>
      <c r="D2012" s="24"/>
    </row>
    <row r="2013" spans="3:4">
      <c r="C2013" s="24"/>
      <c r="D2013" s="24"/>
    </row>
    <row r="2014" spans="3:4">
      <c r="C2014" s="24"/>
      <c r="D2014" s="24"/>
    </row>
    <row r="2015" spans="3:4">
      <c r="C2015" s="24"/>
      <c r="D2015" s="24"/>
    </row>
    <row r="2016" spans="3:4">
      <c r="C2016" s="24"/>
      <c r="D2016" s="24"/>
    </row>
    <row r="2017" spans="3:4">
      <c r="C2017" s="24"/>
      <c r="D2017" s="24"/>
    </row>
    <row r="2018" spans="3:4">
      <c r="C2018" s="24"/>
      <c r="D2018" s="24"/>
    </row>
    <row r="2019" spans="3:4">
      <c r="C2019" s="24"/>
      <c r="D2019" s="24"/>
    </row>
    <row r="2020" spans="3:4">
      <c r="C2020" s="24"/>
      <c r="D2020" s="24"/>
    </row>
    <row r="2021" spans="3:4">
      <c r="C2021" s="24"/>
      <c r="D2021" s="24"/>
    </row>
    <row r="2022" spans="3:4">
      <c r="C2022" s="24"/>
      <c r="D2022" s="24"/>
    </row>
    <row r="2023" spans="3:4">
      <c r="C2023" s="24"/>
      <c r="D2023" s="24"/>
    </row>
    <row r="2024" spans="3:4">
      <c r="C2024" s="24"/>
      <c r="D2024" s="24"/>
    </row>
    <row r="2025" spans="3:4">
      <c r="C2025" s="24"/>
      <c r="D2025" s="24"/>
    </row>
    <row r="2026" spans="3:4">
      <c r="C2026" s="24"/>
      <c r="D2026" s="24"/>
    </row>
    <row r="2027" spans="3:4">
      <c r="C2027" s="24"/>
      <c r="D2027" s="24"/>
    </row>
    <row r="2028" spans="3:4">
      <c r="C2028" s="24"/>
      <c r="D2028" s="24"/>
    </row>
    <row r="2029" spans="3:4">
      <c r="C2029" s="24"/>
      <c r="D2029" s="24"/>
    </row>
    <row r="2030" spans="3:4">
      <c r="C2030" s="24"/>
      <c r="D2030" s="24"/>
    </row>
    <row r="2031" spans="3:4">
      <c r="C2031" s="24"/>
      <c r="D2031" s="24"/>
    </row>
    <row r="2032" spans="3:4">
      <c r="C2032" s="24"/>
      <c r="D2032" s="24"/>
    </row>
    <row r="2033" spans="3:4">
      <c r="C2033" s="24"/>
      <c r="D2033" s="24"/>
    </row>
    <row r="2034" spans="3:4">
      <c r="C2034" s="24"/>
      <c r="D2034" s="24"/>
    </row>
    <row r="2035" spans="3:4">
      <c r="C2035" s="24"/>
      <c r="D2035" s="24"/>
    </row>
    <row r="2036" spans="3:4">
      <c r="C2036" s="24"/>
      <c r="D2036" s="24"/>
    </row>
    <row r="2037" spans="3:4">
      <c r="C2037" s="24"/>
      <c r="D2037" s="24"/>
    </row>
    <row r="2038" spans="3:4">
      <c r="C2038" s="24"/>
      <c r="D2038" s="24"/>
    </row>
    <row r="2039" spans="3:4">
      <c r="C2039" s="24"/>
      <c r="D2039" s="24"/>
    </row>
    <row r="2040" spans="3:4">
      <c r="C2040" s="24"/>
      <c r="D2040" s="24"/>
    </row>
    <row r="2041" spans="3:4">
      <c r="C2041" s="24"/>
      <c r="D2041" s="24"/>
    </row>
    <row r="2042" spans="3:4">
      <c r="C2042" s="24"/>
      <c r="D2042" s="24"/>
    </row>
    <row r="2043" spans="3:4">
      <c r="C2043" s="24"/>
      <c r="D2043" s="24"/>
    </row>
    <row r="2044" spans="3:4">
      <c r="C2044" s="24"/>
      <c r="D2044" s="24"/>
    </row>
    <row r="2045" spans="3:4">
      <c r="C2045" s="24"/>
      <c r="D2045" s="24"/>
    </row>
    <row r="2046" spans="3:4">
      <c r="C2046" s="24"/>
      <c r="D2046" s="24"/>
    </row>
    <row r="2047" spans="3:4">
      <c r="C2047" s="24"/>
      <c r="D2047" s="24"/>
    </row>
    <row r="2048" spans="3:4">
      <c r="C2048" s="24"/>
      <c r="D2048" s="24"/>
    </row>
    <row r="2049" spans="3:4">
      <c r="C2049" s="24"/>
      <c r="D2049" s="24"/>
    </row>
    <row r="2050" spans="3:4">
      <c r="C2050" s="24"/>
      <c r="D2050" s="24"/>
    </row>
    <row r="2051" spans="3:4">
      <c r="C2051" s="24"/>
      <c r="D2051" s="24"/>
    </row>
    <row r="2052" spans="3:4">
      <c r="C2052" s="24"/>
      <c r="D2052" s="24"/>
    </row>
    <row r="2053" spans="3:4">
      <c r="C2053" s="24"/>
      <c r="D2053" s="24"/>
    </row>
    <row r="2054" spans="3:4">
      <c r="C2054" s="24"/>
      <c r="D2054" s="24"/>
    </row>
    <row r="2055" spans="3:4">
      <c r="C2055" s="24"/>
      <c r="D2055" s="24"/>
    </row>
    <row r="2056" spans="3:4">
      <c r="C2056" s="24"/>
      <c r="D2056" s="24"/>
    </row>
    <row r="2057" spans="3:4">
      <c r="C2057" s="24"/>
      <c r="D2057" s="24"/>
    </row>
    <row r="2058" spans="3:4">
      <c r="C2058" s="24"/>
      <c r="D2058" s="24"/>
    </row>
    <row r="2059" spans="3:4">
      <c r="C2059" s="24"/>
      <c r="D2059" s="24"/>
    </row>
    <row r="2060" spans="3:4">
      <c r="C2060" s="24"/>
      <c r="D2060" s="24"/>
    </row>
    <row r="2061" spans="3:4">
      <c r="C2061" s="24"/>
      <c r="D2061" s="24"/>
    </row>
    <row r="2062" spans="3:4">
      <c r="C2062" s="24"/>
      <c r="D2062" s="24"/>
    </row>
    <row r="2063" spans="3:4">
      <c r="C2063" s="24"/>
      <c r="D2063" s="24"/>
    </row>
    <row r="2064" spans="3:4">
      <c r="C2064" s="24"/>
      <c r="D2064" s="24"/>
    </row>
    <row r="2065" spans="3:4">
      <c r="C2065" s="24"/>
      <c r="D2065" s="24"/>
    </row>
    <row r="2066" spans="3:4">
      <c r="C2066" s="24"/>
      <c r="D2066" s="24"/>
    </row>
    <row r="2067" spans="3:4">
      <c r="C2067" s="24"/>
      <c r="D2067" s="24"/>
    </row>
    <row r="2068" spans="3:4">
      <c r="C2068" s="24"/>
      <c r="D2068" s="24"/>
    </row>
    <row r="2069" spans="3:4">
      <c r="C2069" s="24"/>
      <c r="D2069" s="24"/>
    </row>
    <row r="2070" spans="3:4">
      <c r="C2070" s="24"/>
      <c r="D2070" s="24"/>
    </row>
    <row r="2071" spans="3:4">
      <c r="C2071" s="24"/>
      <c r="D2071" s="24"/>
    </row>
    <row r="2072" spans="3:4">
      <c r="C2072" s="24"/>
      <c r="D2072" s="24"/>
    </row>
    <row r="2073" spans="3:4">
      <c r="C2073" s="24"/>
      <c r="D2073" s="24"/>
    </row>
    <row r="2074" spans="3:4">
      <c r="C2074" s="24"/>
      <c r="D2074" s="24"/>
    </row>
    <row r="2075" spans="3:4">
      <c r="C2075" s="24"/>
      <c r="D2075" s="24"/>
    </row>
    <row r="2076" spans="3:4">
      <c r="C2076" s="24"/>
      <c r="D2076" s="24"/>
    </row>
    <row r="2077" spans="3:4">
      <c r="C2077" s="24"/>
      <c r="D2077" s="24"/>
    </row>
    <row r="2078" spans="3:4">
      <c r="C2078" s="24"/>
      <c r="D2078" s="24"/>
    </row>
    <row r="2079" spans="3:4">
      <c r="C2079" s="24"/>
      <c r="D2079" s="24"/>
    </row>
    <row r="2080" spans="3:4">
      <c r="C2080" s="24"/>
      <c r="D2080" s="24"/>
    </row>
    <row r="2081" spans="3:4">
      <c r="C2081" s="24"/>
      <c r="D2081" s="24"/>
    </row>
    <row r="2082" spans="3:4">
      <c r="C2082" s="24"/>
      <c r="D2082" s="24"/>
    </row>
    <row r="2083" spans="3:4">
      <c r="C2083" s="24"/>
      <c r="D2083" s="24"/>
    </row>
    <row r="2084" spans="3:4">
      <c r="C2084" s="24"/>
      <c r="D2084" s="24"/>
    </row>
    <row r="2085" spans="3:4">
      <c r="C2085" s="24"/>
      <c r="D2085" s="24"/>
    </row>
    <row r="2086" spans="3:4">
      <c r="C2086" s="24"/>
      <c r="D2086" s="24"/>
    </row>
    <row r="2087" spans="3:4">
      <c r="C2087" s="24"/>
      <c r="D2087" s="24"/>
    </row>
    <row r="2088" spans="3:4">
      <c r="C2088" s="24"/>
      <c r="D2088" s="24"/>
    </row>
    <row r="2089" spans="3:4">
      <c r="C2089" s="24"/>
      <c r="D2089" s="24"/>
    </row>
    <row r="2090" spans="3:4">
      <c r="C2090" s="24"/>
      <c r="D2090" s="24"/>
    </row>
    <row r="2091" spans="3:4">
      <c r="C2091" s="24"/>
      <c r="D2091" s="24"/>
    </row>
    <row r="2092" spans="3:4">
      <c r="C2092" s="24"/>
      <c r="D2092" s="24"/>
    </row>
    <row r="2093" spans="3:4">
      <c r="C2093" s="24"/>
      <c r="D2093" s="24"/>
    </row>
    <row r="2094" spans="3:4">
      <c r="C2094" s="24"/>
      <c r="D2094" s="24"/>
    </row>
    <row r="2095" spans="3:4">
      <c r="C2095" s="24"/>
      <c r="D2095" s="24"/>
    </row>
    <row r="2096" spans="3:4">
      <c r="C2096" s="24"/>
      <c r="D2096" s="24"/>
    </row>
    <row r="2097" spans="3:4">
      <c r="C2097" s="24"/>
      <c r="D2097" s="24"/>
    </row>
    <row r="2098" spans="3:4">
      <c r="C2098" s="24"/>
      <c r="D2098" s="24"/>
    </row>
    <row r="2099" spans="3:4">
      <c r="C2099" s="24"/>
      <c r="D2099" s="24"/>
    </row>
    <row r="2100" spans="3:4">
      <c r="C2100" s="24"/>
      <c r="D2100" s="24"/>
    </row>
    <row r="2101" spans="3:4">
      <c r="C2101" s="24"/>
      <c r="D2101" s="24"/>
    </row>
    <row r="2102" spans="3:4">
      <c r="C2102" s="24"/>
      <c r="D2102" s="24"/>
    </row>
    <row r="2103" spans="3:4">
      <c r="C2103" s="24"/>
      <c r="D2103" s="24"/>
    </row>
    <row r="2104" spans="3:4">
      <c r="C2104" s="24"/>
      <c r="D2104" s="24"/>
    </row>
    <row r="2105" spans="3:4">
      <c r="C2105" s="24"/>
      <c r="D2105" s="24"/>
    </row>
    <row r="2106" spans="3:4">
      <c r="C2106" s="24"/>
      <c r="D2106" s="24"/>
    </row>
    <row r="2107" spans="3:4">
      <c r="C2107" s="24"/>
      <c r="D2107" s="24"/>
    </row>
    <row r="2108" spans="3:4">
      <c r="C2108" s="24"/>
      <c r="D2108" s="24"/>
    </row>
    <row r="2109" spans="3:4">
      <c r="C2109" s="24"/>
      <c r="D2109" s="24"/>
    </row>
    <row r="2110" spans="3:4">
      <c r="C2110" s="24"/>
      <c r="D2110" s="24"/>
    </row>
    <row r="2111" spans="3:4">
      <c r="C2111" s="24"/>
      <c r="D2111" s="24"/>
    </row>
    <row r="2112" spans="3:4">
      <c r="C2112" s="24"/>
      <c r="D2112" s="24"/>
    </row>
    <row r="2113" spans="3:4">
      <c r="C2113" s="24"/>
      <c r="D2113" s="24"/>
    </row>
    <row r="2114" spans="3:4">
      <c r="C2114" s="24"/>
      <c r="D2114" s="24"/>
    </row>
    <row r="2115" spans="3:4">
      <c r="C2115" s="24"/>
      <c r="D2115" s="24"/>
    </row>
    <row r="2116" spans="3:4">
      <c r="C2116" s="24"/>
      <c r="D2116" s="24"/>
    </row>
    <row r="2117" spans="3:4">
      <c r="C2117" s="24"/>
      <c r="D2117" s="24"/>
    </row>
    <row r="2118" spans="3:4">
      <c r="C2118" s="24"/>
      <c r="D2118" s="24"/>
    </row>
    <row r="2119" spans="3:4">
      <c r="C2119" s="24"/>
      <c r="D2119" s="24"/>
    </row>
    <row r="2120" spans="3:4">
      <c r="C2120" s="24"/>
      <c r="D2120" s="24"/>
    </row>
    <row r="2121" spans="3:4">
      <c r="C2121" s="24"/>
      <c r="D2121" s="24"/>
    </row>
    <row r="2122" spans="3:4">
      <c r="C2122" s="24"/>
      <c r="D2122" s="24"/>
    </row>
    <row r="2123" spans="3:4">
      <c r="C2123" s="24"/>
      <c r="D2123" s="24"/>
    </row>
    <row r="2124" spans="3:4">
      <c r="C2124" s="24"/>
      <c r="D2124" s="24"/>
    </row>
    <row r="2125" spans="3:4">
      <c r="C2125" s="24"/>
      <c r="D2125" s="24"/>
    </row>
    <row r="2126" spans="3:4">
      <c r="C2126" s="24"/>
      <c r="D2126" s="24"/>
    </row>
    <row r="2127" spans="3:4">
      <c r="C2127" s="24"/>
      <c r="D2127" s="24"/>
    </row>
    <row r="2128" spans="3:4">
      <c r="C2128" s="24"/>
      <c r="D2128" s="24"/>
    </row>
    <row r="2129" spans="3:4">
      <c r="C2129" s="24"/>
      <c r="D2129" s="24"/>
    </row>
    <row r="2130" spans="3:4">
      <c r="C2130" s="24"/>
      <c r="D2130" s="24"/>
    </row>
    <row r="2131" spans="3:4">
      <c r="C2131" s="24"/>
      <c r="D2131" s="24"/>
    </row>
    <row r="2132" spans="3:4">
      <c r="C2132" s="24"/>
      <c r="D2132" s="24"/>
    </row>
    <row r="2133" spans="3:4">
      <c r="C2133" s="24"/>
      <c r="D2133" s="24"/>
    </row>
    <row r="2134" spans="3:4">
      <c r="C2134" s="24"/>
      <c r="D2134" s="24"/>
    </row>
    <row r="2135" spans="3:4">
      <c r="C2135" s="24"/>
      <c r="D2135" s="24"/>
    </row>
    <row r="2136" spans="3:4">
      <c r="C2136" s="24"/>
      <c r="D2136" s="24"/>
    </row>
    <row r="2137" spans="3:4">
      <c r="C2137" s="24"/>
      <c r="D2137" s="24"/>
    </row>
    <row r="2138" spans="3:4">
      <c r="C2138" s="24"/>
      <c r="D2138" s="24"/>
    </row>
    <row r="2139" spans="3:4">
      <c r="C2139" s="24"/>
      <c r="D2139" s="24"/>
    </row>
    <row r="2140" spans="3:4">
      <c r="C2140" s="24"/>
      <c r="D2140" s="24"/>
    </row>
    <row r="2141" spans="3:4">
      <c r="C2141" s="24"/>
      <c r="D2141" s="24"/>
    </row>
    <row r="2142" spans="3:4">
      <c r="C2142" s="24"/>
      <c r="D2142" s="24"/>
    </row>
    <row r="2143" spans="3:4">
      <c r="C2143" s="24"/>
      <c r="D2143" s="24"/>
    </row>
    <row r="2144" spans="3:4">
      <c r="C2144" s="24"/>
      <c r="D2144" s="24"/>
    </row>
    <row r="2145" spans="3:4">
      <c r="C2145" s="24"/>
      <c r="D2145" s="24"/>
    </row>
    <row r="2146" spans="3:4">
      <c r="C2146" s="24"/>
      <c r="D2146" s="24"/>
    </row>
    <row r="2147" spans="3:4">
      <c r="C2147" s="24"/>
      <c r="D2147" s="24"/>
    </row>
    <row r="2148" spans="3:4">
      <c r="C2148" s="24"/>
      <c r="D2148" s="24"/>
    </row>
    <row r="2149" spans="3:4">
      <c r="C2149" s="24"/>
      <c r="D2149" s="24"/>
    </row>
    <row r="2150" spans="3:4">
      <c r="C2150" s="24"/>
      <c r="D2150" s="24"/>
    </row>
    <row r="2151" spans="3:4">
      <c r="C2151" s="24"/>
      <c r="D2151" s="24"/>
    </row>
    <row r="2152" spans="3:4">
      <c r="C2152" s="24"/>
      <c r="D2152" s="24"/>
    </row>
    <row r="2153" spans="3:4">
      <c r="C2153" s="24"/>
      <c r="D2153" s="24"/>
    </row>
    <row r="2154" spans="3:4">
      <c r="C2154" s="24"/>
      <c r="D2154" s="24"/>
    </row>
    <row r="2155" spans="3:4">
      <c r="C2155" s="24"/>
      <c r="D2155" s="24"/>
    </row>
    <row r="2156" spans="3:4">
      <c r="C2156" s="24"/>
      <c r="D2156" s="24"/>
    </row>
    <row r="2157" spans="3:4">
      <c r="C2157" s="24"/>
      <c r="D2157" s="24"/>
    </row>
    <row r="2158" spans="3:4">
      <c r="C2158" s="24"/>
      <c r="D2158" s="24"/>
    </row>
    <row r="2159" spans="3:4">
      <c r="C2159" s="24"/>
      <c r="D2159" s="24"/>
    </row>
    <row r="2160" spans="3:4">
      <c r="C2160" s="24"/>
      <c r="D2160" s="24"/>
    </row>
    <row r="2161" spans="3:4">
      <c r="C2161" s="24"/>
      <c r="D2161" s="24"/>
    </row>
    <row r="2162" spans="3:4">
      <c r="C2162" s="24"/>
      <c r="D2162" s="24"/>
    </row>
    <row r="2163" spans="3:4">
      <c r="C2163" s="24"/>
      <c r="D2163" s="24"/>
    </row>
    <row r="2164" spans="3:4">
      <c r="C2164" s="24"/>
      <c r="D2164" s="24"/>
    </row>
    <row r="2165" spans="3:4">
      <c r="C2165" s="24"/>
      <c r="D2165" s="24"/>
    </row>
    <row r="2166" spans="3:4">
      <c r="C2166" s="24"/>
      <c r="D2166" s="24"/>
    </row>
    <row r="2167" spans="3:4">
      <c r="C2167" s="24"/>
      <c r="D2167" s="24"/>
    </row>
    <row r="2168" spans="3:4">
      <c r="C2168" s="24"/>
      <c r="D2168" s="24"/>
    </row>
    <row r="2169" spans="3:4">
      <c r="C2169" s="24"/>
      <c r="D2169" s="24"/>
    </row>
    <row r="2170" spans="3:4">
      <c r="C2170" s="24"/>
      <c r="D2170" s="24"/>
    </row>
    <row r="2171" spans="3:4">
      <c r="C2171" s="24"/>
      <c r="D2171" s="24"/>
    </row>
    <row r="2172" spans="3:4">
      <c r="C2172" s="24"/>
      <c r="D2172" s="24"/>
    </row>
    <row r="2173" spans="3:4">
      <c r="C2173" s="24"/>
      <c r="D2173" s="24"/>
    </row>
    <row r="2174" spans="3:4">
      <c r="C2174" s="24"/>
      <c r="D2174" s="24"/>
    </row>
    <row r="2175" spans="3:4">
      <c r="C2175" s="24"/>
      <c r="D2175" s="24"/>
    </row>
    <row r="2176" spans="3:4">
      <c r="C2176" s="24"/>
      <c r="D2176" s="24"/>
    </row>
    <row r="2177" spans="3:4">
      <c r="C2177" s="24"/>
      <c r="D2177" s="24"/>
    </row>
    <row r="2178" spans="3:4">
      <c r="C2178" s="24"/>
      <c r="D2178" s="24"/>
    </row>
    <row r="2179" spans="3:4">
      <c r="C2179" s="24"/>
      <c r="D2179" s="24"/>
    </row>
    <row r="2180" spans="3:4">
      <c r="C2180" s="24"/>
      <c r="D2180" s="24"/>
    </row>
    <row r="2181" spans="3:4">
      <c r="C2181" s="24"/>
      <c r="D2181" s="24"/>
    </row>
    <row r="2182" spans="3:4">
      <c r="C2182" s="24"/>
      <c r="D2182" s="24"/>
    </row>
    <row r="2183" spans="3:4">
      <c r="C2183" s="24"/>
      <c r="D2183" s="24"/>
    </row>
    <row r="2184" spans="3:4">
      <c r="C2184" s="24"/>
      <c r="D2184" s="24"/>
    </row>
    <row r="2185" spans="3:4">
      <c r="C2185" s="24"/>
      <c r="D2185" s="24"/>
    </row>
    <row r="2186" spans="3:4">
      <c r="C2186" s="24"/>
      <c r="D2186" s="24"/>
    </row>
    <row r="2187" spans="3:4">
      <c r="C2187" s="24"/>
      <c r="D2187" s="24"/>
    </row>
    <row r="2188" spans="3:4">
      <c r="C2188" s="24"/>
      <c r="D2188" s="24"/>
    </row>
    <row r="2189" spans="3:4">
      <c r="C2189" s="24"/>
      <c r="D2189" s="24"/>
    </row>
    <row r="2190" spans="3:4">
      <c r="C2190" s="24"/>
      <c r="D2190" s="24"/>
    </row>
    <row r="2191" spans="3:4">
      <c r="C2191" s="24"/>
      <c r="D2191" s="24"/>
    </row>
    <row r="2192" spans="3:4">
      <c r="C2192" s="24"/>
      <c r="D2192" s="24"/>
    </row>
    <row r="2193" spans="3:4">
      <c r="C2193" s="24"/>
      <c r="D2193" s="24"/>
    </row>
    <row r="2194" spans="3:4">
      <c r="C2194" s="24"/>
      <c r="D2194" s="24"/>
    </row>
    <row r="2195" spans="3:4">
      <c r="C2195" s="24"/>
      <c r="D2195" s="24"/>
    </row>
    <row r="2196" spans="3:4">
      <c r="C2196" s="24"/>
      <c r="D2196" s="24"/>
    </row>
    <row r="2197" spans="3:4">
      <c r="C2197" s="24"/>
      <c r="D2197" s="24"/>
    </row>
    <row r="2198" spans="3:4">
      <c r="C2198" s="24"/>
      <c r="D2198" s="24"/>
    </row>
    <row r="2199" spans="3:4">
      <c r="C2199" s="24"/>
      <c r="D2199" s="24"/>
    </row>
    <row r="2200" spans="3:4">
      <c r="C2200" s="24"/>
      <c r="D2200" s="24"/>
    </row>
    <row r="2201" spans="3:4">
      <c r="C2201" s="24"/>
      <c r="D2201" s="24"/>
    </row>
    <row r="2202" spans="3:4">
      <c r="C2202" s="24"/>
      <c r="D2202" s="24"/>
    </row>
    <row r="2203" spans="3:4">
      <c r="C2203" s="24"/>
      <c r="D2203" s="24"/>
    </row>
    <row r="2204" spans="3:4">
      <c r="C2204" s="24"/>
      <c r="D2204" s="24"/>
    </row>
    <row r="2205" spans="3:4">
      <c r="C2205" s="24"/>
      <c r="D2205" s="24"/>
    </row>
    <row r="2206" spans="3:4">
      <c r="C2206" s="24"/>
      <c r="D2206" s="24"/>
    </row>
    <row r="2207" spans="3:4">
      <c r="C2207" s="24"/>
      <c r="D2207" s="24"/>
    </row>
    <row r="2208" spans="3:4">
      <c r="C2208" s="24"/>
      <c r="D2208" s="24"/>
    </row>
    <row r="2209" spans="3:4">
      <c r="C2209" s="24"/>
      <c r="D2209" s="24"/>
    </row>
    <row r="2210" spans="3:4">
      <c r="C2210" s="24"/>
      <c r="D2210" s="24"/>
    </row>
    <row r="2211" spans="3:4">
      <c r="C2211" s="24"/>
      <c r="D2211" s="24"/>
    </row>
    <row r="2212" spans="3:4">
      <c r="C2212" s="24"/>
      <c r="D2212" s="24"/>
    </row>
    <row r="2213" spans="3:4">
      <c r="C2213" s="24"/>
      <c r="D2213" s="24"/>
    </row>
    <row r="2214" spans="3:4">
      <c r="C2214" s="24"/>
      <c r="D2214" s="24"/>
    </row>
    <row r="2215" spans="3:4">
      <c r="C2215" s="24"/>
      <c r="D2215" s="24"/>
    </row>
    <row r="2216" spans="3:4">
      <c r="C2216" s="24"/>
      <c r="D2216" s="24"/>
    </row>
    <row r="2217" spans="3:4">
      <c r="C2217" s="24"/>
      <c r="D2217" s="24"/>
    </row>
    <row r="2218" spans="3:4">
      <c r="C2218" s="24"/>
      <c r="D2218" s="24"/>
    </row>
    <row r="2219" spans="3:4">
      <c r="C2219" s="24"/>
      <c r="D2219" s="24"/>
    </row>
    <row r="2220" spans="3:4">
      <c r="C2220" s="24"/>
      <c r="D2220" s="24"/>
    </row>
    <row r="2221" spans="3:4">
      <c r="C2221" s="24"/>
      <c r="D2221" s="24"/>
    </row>
    <row r="2222" spans="3:4">
      <c r="C2222" s="24"/>
      <c r="D2222" s="24"/>
    </row>
    <row r="2223" spans="3:4">
      <c r="C2223" s="24"/>
      <c r="D2223" s="24"/>
    </row>
    <row r="2224" spans="3:4">
      <c r="C2224" s="24"/>
      <c r="D2224" s="24"/>
    </row>
    <row r="2225" spans="3:4">
      <c r="C2225" s="24"/>
      <c r="D2225" s="24"/>
    </row>
    <row r="2226" spans="3:4">
      <c r="C2226" s="24"/>
      <c r="D2226" s="24"/>
    </row>
    <row r="2227" spans="3:4">
      <c r="C2227" s="24"/>
      <c r="D2227" s="24"/>
    </row>
    <row r="2228" spans="3:4">
      <c r="C2228" s="24"/>
      <c r="D2228" s="24"/>
    </row>
    <row r="2229" spans="3:4">
      <c r="C2229" s="24"/>
      <c r="D2229" s="24"/>
    </row>
    <row r="2230" spans="3:4">
      <c r="C2230" s="24"/>
      <c r="D2230" s="24"/>
    </row>
    <row r="2231" spans="3:4">
      <c r="C2231" s="24"/>
      <c r="D2231" s="24"/>
    </row>
    <row r="2232" spans="3:4">
      <c r="C2232" s="24"/>
      <c r="D2232" s="24"/>
    </row>
    <row r="2233" spans="3:4">
      <c r="C2233" s="24"/>
      <c r="D2233" s="24"/>
    </row>
    <row r="2234" spans="3:4">
      <c r="C2234" s="24"/>
      <c r="D2234" s="24"/>
    </row>
    <row r="2235" spans="3:4">
      <c r="C2235" s="24"/>
      <c r="D2235" s="24"/>
    </row>
    <row r="2236" spans="3:4">
      <c r="C2236" s="24"/>
      <c r="D2236" s="24"/>
    </row>
    <row r="2237" spans="3:4">
      <c r="C2237" s="24"/>
      <c r="D2237" s="24"/>
    </row>
    <row r="2238" spans="3:4">
      <c r="C2238" s="24"/>
      <c r="D2238" s="24"/>
    </row>
    <row r="2239" spans="3:4">
      <c r="C2239" s="24"/>
      <c r="D2239" s="24"/>
    </row>
    <row r="2240" spans="3:4">
      <c r="C2240" s="24"/>
      <c r="D2240" s="24"/>
    </row>
    <row r="2241" spans="3:4">
      <c r="C2241" s="24"/>
      <c r="D2241" s="24"/>
    </row>
    <row r="2242" spans="3:4">
      <c r="C2242" s="24"/>
      <c r="D2242" s="24"/>
    </row>
    <row r="2243" spans="3:4">
      <c r="C2243" s="24"/>
      <c r="D2243" s="24"/>
    </row>
    <row r="2244" spans="3:4">
      <c r="C2244" s="24"/>
      <c r="D2244" s="24"/>
    </row>
    <row r="2245" spans="3:4">
      <c r="C2245" s="24"/>
      <c r="D2245" s="24"/>
    </row>
    <row r="2246" spans="3:4">
      <c r="C2246" s="24"/>
      <c r="D2246" s="24"/>
    </row>
    <row r="2247" spans="3:4">
      <c r="C2247" s="24"/>
      <c r="D2247" s="24"/>
    </row>
    <row r="2248" spans="3:4">
      <c r="C2248" s="24"/>
      <c r="D2248" s="24"/>
    </row>
    <row r="2249" spans="3:4">
      <c r="C2249" s="24"/>
      <c r="D2249" s="24"/>
    </row>
    <row r="2250" spans="3:4">
      <c r="C2250" s="24"/>
      <c r="D2250" s="24"/>
    </row>
    <row r="2251" spans="3:4">
      <c r="C2251" s="24"/>
      <c r="D2251" s="24"/>
    </row>
    <row r="2252" spans="3:4">
      <c r="C2252" s="24"/>
      <c r="D2252" s="24"/>
    </row>
    <row r="2253" spans="3:4">
      <c r="C2253" s="24"/>
      <c r="D2253" s="24"/>
    </row>
    <row r="2254" spans="3:4">
      <c r="C2254" s="24"/>
      <c r="D2254" s="24"/>
    </row>
    <row r="2255" spans="3:4">
      <c r="C2255" s="24"/>
      <c r="D2255" s="24"/>
    </row>
    <row r="2256" spans="3:4">
      <c r="C2256" s="24"/>
      <c r="D2256" s="24"/>
    </row>
    <row r="2257" spans="3:4">
      <c r="C2257" s="24"/>
      <c r="D2257" s="24"/>
    </row>
    <row r="2258" spans="3:4">
      <c r="C2258" s="24"/>
      <c r="D2258" s="24"/>
    </row>
    <row r="2259" spans="3:4">
      <c r="C2259" s="24"/>
      <c r="D2259" s="24"/>
    </row>
    <row r="2260" spans="3:4">
      <c r="C2260" s="24"/>
      <c r="D2260" s="24"/>
    </row>
    <row r="2261" spans="3:4">
      <c r="C2261" s="24"/>
      <c r="D2261" s="24"/>
    </row>
    <row r="2262" spans="3:4">
      <c r="C2262" s="24"/>
      <c r="D2262" s="24"/>
    </row>
    <row r="2263" spans="3:4">
      <c r="C2263" s="24"/>
      <c r="D2263" s="24"/>
    </row>
    <row r="2264" spans="3:4">
      <c r="C2264" s="24"/>
      <c r="D2264" s="24"/>
    </row>
    <row r="2265" spans="3:4">
      <c r="C2265" s="24"/>
      <c r="D2265" s="24"/>
    </row>
    <row r="2266" spans="3:4">
      <c r="C2266" s="24"/>
      <c r="D2266" s="24"/>
    </row>
    <row r="2267" spans="3:4">
      <c r="C2267" s="24"/>
      <c r="D2267" s="24"/>
    </row>
    <row r="2268" spans="3:4">
      <c r="C2268" s="24"/>
      <c r="D2268" s="24"/>
    </row>
    <row r="2269" spans="3:4">
      <c r="C2269" s="24"/>
      <c r="D2269" s="24"/>
    </row>
    <row r="2270" spans="3:4">
      <c r="C2270" s="24"/>
      <c r="D2270" s="24"/>
    </row>
    <row r="2271" spans="3:4">
      <c r="C2271" s="24"/>
      <c r="D2271" s="24"/>
    </row>
    <row r="2272" spans="3:4">
      <c r="C2272" s="24"/>
      <c r="D2272" s="24"/>
    </row>
    <row r="2273" spans="3:4">
      <c r="C2273" s="24"/>
      <c r="D2273" s="24"/>
    </row>
    <row r="2274" spans="3:4">
      <c r="C2274" s="24"/>
      <c r="D2274" s="24"/>
    </row>
    <row r="2275" spans="3:4">
      <c r="C2275" s="24"/>
      <c r="D2275" s="24"/>
    </row>
    <row r="2276" spans="3:4">
      <c r="C2276" s="24"/>
      <c r="D2276" s="24"/>
    </row>
    <row r="2277" spans="3:4">
      <c r="C2277" s="24"/>
      <c r="D2277" s="24"/>
    </row>
    <row r="2278" spans="3:4">
      <c r="C2278" s="24"/>
      <c r="D2278" s="24"/>
    </row>
    <row r="2279" spans="3:4">
      <c r="C2279" s="24"/>
      <c r="D2279" s="24"/>
    </row>
    <row r="2280" spans="3:4">
      <c r="C2280" s="24"/>
      <c r="D2280" s="24"/>
    </row>
    <row r="2281" spans="3:4">
      <c r="C2281" s="24"/>
      <c r="D2281" s="24"/>
    </row>
    <row r="2282" spans="3:4">
      <c r="C2282" s="24"/>
      <c r="D2282" s="24"/>
    </row>
    <row r="2283" spans="3:4">
      <c r="C2283" s="24"/>
      <c r="D2283" s="24"/>
    </row>
    <row r="2284" spans="3:4">
      <c r="C2284" s="24"/>
      <c r="D2284" s="24"/>
    </row>
    <row r="2285" spans="3:4">
      <c r="C2285" s="24"/>
      <c r="D2285" s="24"/>
    </row>
    <row r="2286" spans="3:4">
      <c r="C2286" s="24"/>
      <c r="D2286" s="24"/>
    </row>
    <row r="2287" spans="3:4">
      <c r="C2287" s="24"/>
      <c r="D2287" s="24"/>
    </row>
    <row r="2288" spans="3:4">
      <c r="C2288" s="24"/>
      <c r="D2288" s="24"/>
    </row>
    <row r="2289" spans="3:4">
      <c r="C2289" s="24"/>
      <c r="D2289" s="24"/>
    </row>
    <row r="2290" spans="3:4">
      <c r="C2290" s="24"/>
      <c r="D2290" s="24"/>
    </row>
    <row r="2291" spans="3:4">
      <c r="C2291" s="24"/>
      <c r="D2291" s="24"/>
    </row>
    <row r="2292" spans="3:4">
      <c r="C2292" s="24"/>
      <c r="D2292" s="24"/>
    </row>
    <row r="2293" spans="3:4">
      <c r="C2293" s="24"/>
      <c r="D2293" s="24"/>
    </row>
    <row r="2294" spans="3:4">
      <c r="C2294" s="24"/>
      <c r="D2294" s="24"/>
    </row>
    <row r="2295" spans="3:4">
      <c r="C2295" s="24"/>
      <c r="D2295" s="24"/>
    </row>
    <row r="2296" spans="3:4">
      <c r="C2296" s="24"/>
      <c r="D2296" s="24"/>
    </row>
    <row r="2297" spans="3:4">
      <c r="C2297" s="24"/>
      <c r="D2297" s="24"/>
    </row>
    <row r="2298" spans="3:4">
      <c r="C2298" s="24"/>
      <c r="D2298" s="24"/>
    </row>
    <row r="2299" spans="3:4">
      <c r="C2299" s="24"/>
      <c r="D2299" s="24"/>
    </row>
    <row r="2300" spans="3:4">
      <c r="C2300" s="24"/>
      <c r="D2300" s="24"/>
    </row>
    <row r="2301" spans="3:4">
      <c r="C2301" s="24"/>
      <c r="D2301" s="24"/>
    </row>
    <row r="2302" spans="3:4">
      <c r="C2302" s="24"/>
      <c r="D2302" s="24"/>
    </row>
    <row r="2303" spans="3:4">
      <c r="C2303" s="24"/>
      <c r="D2303" s="24"/>
    </row>
    <row r="2304" spans="3:4">
      <c r="C2304" s="24"/>
      <c r="D2304" s="24"/>
    </row>
    <row r="2305" spans="3:4">
      <c r="C2305" s="24"/>
      <c r="D2305" s="24"/>
    </row>
    <row r="2306" spans="3:4">
      <c r="C2306" s="24"/>
      <c r="D2306" s="24"/>
    </row>
    <row r="2307" spans="3:4">
      <c r="C2307" s="24"/>
      <c r="D2307" s="24"/>
    </row>
    <row r="2308" spans="3:4">
      <c r="C2308" s="24"/>
      <c r="D2308" s="24"/>
    </row>
    <row r="2309" spans="3:4">
      <c r="C2309" s="24"/>
      <c r="D2309" s="24"/>
    </row>
    <row r="2310" spans="3:4">
      <c r="C2310" s="24"/>
      <c r="D2310" s="24"/>
    </row>
    <row r="2311" spans="3:4">
      <c r="C2311" s="24"/>
      <c r="D2311" s="24"/>
    </row>
    <row r="2312" spans="3:4">
      <c r="C2312" s="24"/>
      <c r="D2312" s="24"/>
    </row>
    <row r="2313" spans="3:4">
      <c r="C2313" s="24"/>
      <c r="D2313" s="24"/>
    </row>
    <row r="2314" spans="3:4">
      <c r="C2314" s="24"/>
      <c r="D2314" s="24"/>
    </row>
    <row r="2315" spans="3:4">
      <c r="C2315" s="24"/>
      <c r="D2315" s="24"/>
    </row>
    <row r="2316" spans="3:4">
      <c r="C2316" s="24"/>
      <c r="D2316" s="24"/>
    </row>
    <row r="2317" spans="3:4">
      <c r="C2317" s="24"/>
      <c r="D2317" s="24"/>
    </row>
    <row r="2318" spans="3:4">
      <c r="C2318" s="24"/>
      <c r="D2318" s="24"/>
    </row>
    <row r="2319" spans="3:4">
      <c r="C2319" s="24"/>
      <c r="D2319" s="24"/>
    </row>
    <row r="2320" spans="3:4">
      <c r="C2320" s="24"/>
      <c r="D2320" s="24"/>
    </row>
    <row r="2321" spans="3:4">
      <c r="C2321" s="24"/>
      <c r="D2321" s="24"/>
    </row>
    <row r="2322" spans="3:4">
      <c r="C2322" s="24"/>
      <c r="D2322" s="24"/>
    </row>
    <row r="2323" spans="3:4">
      <c r="C2323" s="24"/>
      <c r="D2323" s="24"/>
    </row>
    <row r="2324" spans="3:4">
      <c r="C2324" s="24"/>
      <c r="D2324" s="24"/>
    </row>
    <row r="2325" spans="3:4">
      <c r="C2325" s="24"/>
      <c r="D2325" s="24"/>
    </row>
    <row r="2326" spans="3:4">
      <c r="C2326" s="24"/>
      <c r="D2326" s="24"/>
    </row>
    <row r="2327" spans="3:4">
      <c r="C2327" s="24"/>
      <c r="D2327" s="24"/>
    </row>
    <row r="2328" spans="3:4">
      <c r="C2328" s="24"/>
      <c r="D2328" s="24"/>
    </row>
    <row r="2329" spans="3:4">
      <c r="C2329" s="24"/>
      <c r="D2329" s="24"/>
    </row>
    <row r="2330" spans="3:4">
      <c r="C2330" s="24"/>
      <c r="D2330" s="24"/>
    </row>
    <row r="2331" spans="3:4">
      <c r="C2331" s="24"/>
      <c r="D2331" s="24"/>
    </row>
    <row r="2332" spans="3:4">
      <c r="C2332" s="24"/>
      <c r="D2332" s="24"/>
    </row>
    <row r="2333" spans="3:4">
      <c r="C2333" s="24"/>
      <c r="D2333" s="24"/>
    </row>
    <row r="2334" spans="3:4">
      <c r="C2334" s="24"/>
      <c r="D2334" s="24"/>
    </row>
    <row r="2335" spans="3:4">
      <c r="C2335" s="24"/>
      <c r="D2335" s="24"/>
    </row>
    <row r="2336" spans="3:4">
      <c r="C2336" s="24"/>
      <c r="D2336" s="24"/>
    </row>
    <row r="2337" spans="3:4">
      <c r="C2337" s="24"/>
      <c r="D2337" s="24"/>
    </row>
    <row r="2338" spans="3:4">
      <c r="C2338" s="24"/>
      <c r="D2338" s="24"/>
    </row>
    <row r="2339" spans="3:4">
      <c r="C2339" s="24"/>
      <c r="D2339" s="24"/>
    </row>
    <row r="2340" spans="3:4">
      <c r="C2340" s="24"/>
      <c r="D2340" s="24"/>
    </row>
    <row r="2341" spans="3:4">
      <c r="C2341" s="24"/>
      <c r="D2341" s="24"/>
    </row>
    <row r="2342" spans="3:4">
      <c r="C2342" s="24"/>
      <c r="D2342" s="24"/>
    </row>
    <row r="2343" spans="3:4">
      <c r="C2343" s="24"/>
      <c r="D2343" s="24"/>
    </row>
    <row r="2344" spans="3:4">
      <c r="C2344" s="24"/>
      <c r="D2344" s="24"/>
    </row>
    <row r="2345" spans="3:4">
      <c r="C2345" s="24"/>
      <c r="D2345" s="24"/>
    </row>
    <row r="2346" spans="3:4">
      <c r="C2346" s="24"/>
      <c r="D2346" s="24"/>
    </row>
    <row r="2347" spans="3:4">
      <c r="C2347" s="24"/>
      <c r="D2347" s="24"/>
    </row>
    <row r="2348" spans="3:4">
      <c r="C2348" s="24"/>
      <c r="D2348" s="24"/>
    </row>
    <row r="2349" spans="3:4">
      <c r="C2349" s="24"/>
      <c r="D2349" s="24"/>
    </row>
    <row r="2350" spans="3:4">
      <c r="C2350" s="24"/>
      <c r="D2350" s="24"/>
    </row>
    <row r="2351" spans="3:4">
      <c r="C2351" s="24"/>
      <c r="D2351" s="24"/>
    </row>
    <row r="2352" spans="3:4">
      <c r="C2352" s="24"/>
      <c r="D2352" s="24"/>
    </row>
    <row r="2353" spans="3:4">
      <c r="C2353" s="24"/>
      <c r="D2353" s="24"/>
    </row>
    <row r="2354" spans="3:4">
      <c r="C2354" s="24"/>
      <c r="D2354" s="24"/>
    </row>
    <row r="2355" spans="3:4">
      <c r="C2355" s="24"/>
      <c r="D2355" s="24"/>
    </row>
    <row r="2356" spans="3:4">
      <c r="C2356" s="24"/>
      <c r="D2356" s="24"/>
    </row>
    <row r="2357" spans="3:4">
      <c r="C2357" s="24"/>
      <c r="D2357" s="24"/>
    </row>
    <row r="2358" spans="3:4">
      <c r="C2358" s="24"/>
      <c r="D2358" s="24"/>
    </row>
    <row r="2359" spans="3:4">
      <c r="C2359" s="24"/>
      <c r="D2359" s="24"/>
    </row>
    <row r="2360" spans="3:4">
      <c r="C2360" s="24"/>
      <c r="D2360" s="24"/>
    </row>
    <row r="2361" spans="3:4">
      <c r="C2361" s="24"/>
      <c r="D2361" s="24"/>
    </row>
    <row r="2362" spans="3:4">
      <c r="C2362" s="24"/>
      <c r="D2362" s="24"/>
    </row>
    <row r="2363" spans="3:4">
      <c r="C2363" s="24"/>
      <c r="D2363" s="24"/>
    </row>
    <row r="2364" spans="3:4">
      <c r="C2364" s="24"/>
      <c r="D2364" s="24"/>
    </row>
    <row r="2365" spans="3:4">
      <c r="C2365" s="24"/>
      <c r="D2365" s="24"/>
    </row>
    <row r="2366" spans="3:4">
      <c r="C2366" s="24"/>
      <c r="D2366" s="24"/>
    </row>
    <row r="2367" spans="3:4">
      <c r="C2367" s="24"/>
      <c r="D2367" s="24"/>
    </row>
    <row r="2368" spans="3:4">
      <c r="C2368" s="24"/>
      <c r="D2368" s="24"/>
    </row>
    <row r="2369" spans="3:4">
      <c r="C2369" s="24"/>
      <c r="D2369" s="24"/>
    </row>
    <row r="2370" spans="3:4">
      <c r="C2370" s="24"/>
      <c r="D2370" s="24"/>
    </row>
    <row r="2371" spans="3:4">
      <c r="C2371" s="24"/>
      <c r="D2371" s="24"/>
    </row>
    <row r="2372" spans="3:4">
      <c r="C2372" s="24"/>
      <c r="D2372" s="24"/>
    </row>
    <row r="2373" spans="3:4">
      <c r="C2373" s="24"/>
      <c r="D2373" s="24"/>
    </row>
    <row r="2374" spans="3:4">
      <c r="C2374" s="24"/>
      <c r="D2374" s="24"/>
    </row>
    <row r="2375" spans="3:4">
      <c r="C2375" s="24"/>
      <c r="D2375" s="24"/>
    </row>
    <row r="2376" spans="3:4">
      <c r="C2376" s="24"/>
      <c r="D2376" s="24"/>
    </row>
    <row r="2377" spans="3:4">
      <c r="C2377" s="24"/>
      <c r="D2377" s="24"/>
    </row>
    <row r="2378" spans="3:4">
      <c r="C2378" s="24"/>
      <c r="D2378" s="24"/>
    </row>
    <row r="2379" spans="3:4">
      <c r="C2379" s="24"/>
      <c r="D2379" s="24"/>
    </row>
    <row r="2380" spans="3:4">
      <c r="C2380" s="24"/>
      <c r="D2380" s="24"/>
    </row>
    <row r="2381" spans="3:4">
      <c r="C2381" s="24"/>
      <c r="D2381" s="24"/>
    </row>
    <row r="2382" spans="3:4">
      <c r="C2382" s="24"/>
      <c r="D2382" s="24"/>
    </row>
    <row r="2383" spans="3:4">
      <c r="C2383" s="24"/>
      <c r="D2383" s="24"/>
    </row>
    <row r="2384" spans="3:4">
      <c r="C2384" s="24"/>
      <c r="D2384" s="24"/>
    </row>
    <row r="2385" spans="3:4">
      <c r="C2385" s="24"/>
      <c r="D2385" s="24"/>
    </row>
    <row r="2386" spans="3:4">
      <c r="C2386" s="24"/>
      <c r="D2386" s="24"/>
    </row>
    <row r="2387" spans="3:4">
      <c r="C2387" s="24"/>
      <c r="D2387" s="24"/>
    </row>
    <row r="2388" spans="3:4">
      <c r="C2388" s="24"/>
      <c r="D2388" s="24"/>
    </row>
    <row r="2389" spans="3:4">
      <c r="C2389" s="24"/>
      <c r="D2389" s="24"/>
    </row>
    <row r="2390" spans="3:4">
      <c r="C2390" s="24"/>
      <c r="D2390" s="24"/>
    </row>
    <row r="2391" spans="3:4">
      <c r="C2391" s="24"/>
      <c r="D2391" s="24"/>
    </row>
    <row r="2392" spans="3:4">
      <c r="C2392" s="24"/>
      <c r="D2392" s="24"/>
    </row>
    <row r="2393" spans="3:4">
      <c r="C2393" s="24"/>
      <c r="D2393" s="24"/>
    </row>
    <row r="2394" spans="3:4">
      <c r="C2394" s="24"/>
      <c r="D2394" s="24"/>
    </row>
    <row r="2395" spans="3:4">
      <c r="C2395" s="24"/>
      <c r="D2395" s="24"/>
    </row>
    <row r="2396" spans="3:4">
      <c r="C2396" s="24"/>
      <c r="D2396" s="24"/>
    </row>
    <row r="2397" spans="3:4">
      <c r="C2397" s="24"/>
      <c r="D2397" s="24"/>
    </row>
    <row r="2398" spans="3:4">
      <c r="C2398" s="24"/>
      <c r="D2398" s="24"/>
    </row>
    <row r="2399" spans="3:4">
      <c r="C2399" s="24"/>
      <c r="D2399" s="24"/>
    </row>
    <row r="2400" spans="3:4">
      <c r="C2400" s="24"/>
      <c r="D2400" s="24"/>
    </row>
    <row r="2401" spans="3:4">
      <c r="C2401" s="24"/>
      <c r="D2401" s="24"/>
    </row>
    <row r="2402" spans="3:4">
      <c r="C2402" s="24"/>
      <c r="D2402" s="24"/>
    </row>
    <row r="2403" spans="3:4">
      <c r="C2403" s="24"/>
      <c r="D2403" s="24"/>
    </row>
    <row r="2404" spans="3:4">
      <c r="C2404" s="24"/>
      <c r="D2404" s="24"/>
    </row>
    <row r="2405" spans="3:4">
      <c r="C2405" s="24"/>
      <c r="D2405" s="24"/>
    </row>
    <row r="2406" spans="3:4">
      <c r="C2406" s="24"/>
      <c r="D2406" s="24"/>
    </row>
    <row r="2407" spans="3:4">
      <c r="C2407" s="24"/>
      <c r="D2407" s="24"/>
    </row>
    <row r="2408" spans="3:4">
      <c r="C2408" s="24"/>
      <c r="D2408" s="24"/>
    </row>
    <row r="2409" spans="3:4">
      <c r="C2409" s="24"/>
      <c r="D2409" s="24"/>
    </row>
    <row r="2410" spans="3:4">
      <c r="C2410" s="24"/>
      <c r="D2410" s="24"/>
    </row>
    <row r="2411" spans="3:4">
      <c r="C2411" s="24"/>
      <c r="D2411" s="24"/>
    </row>
    <row r="2412" spans="3:4">
      <c r="C2412" s="24"/>
      <c r="D2412" s="24"/>
    </row>
    <row r="2413" spans="3:4">
      <c r="C2413" s="24"/>
      <c r="D2413" s="24"/>
    </row>
    <row r="2414" spans="3:4">
      <c r="C2414" s="24"/>
      <c r="D2414" s="24"/>
    </row>
    <row r="2415" spans="3:4">
      <c r="C2415" s="24"/>
      <c r="D2415" s="24"/>
    </row>
    <row r="2416" spans="3:4">
      <c r="C2416" s="24"/>
      <c r="D2416" s="24"/>
    </row>
    <row r="2417" spans="3:4">
      <c r="C2417" s="24"/>
      <c r="D2417" s="24"/>
    </row>
    <row r="2418" spans="3:4">
      <c r="C2418" s="24"/>
      <c r="D2418" s="24"/>
    </row>
    <row r="2419" spans="3:4">
      <c r="C2419" s="24"/>
      <c r="D2419" s="24"/>
    </row>
    <row r="2420" spans="3:4">
      <c r="C2420" s="24"/>
      <c r="D2420" s="24"/>
    </row>
    <row r="2421" spans="3:4">
      <c r="C2421" s="24"/>
      <c r="D2421" s="24"/>
    </row>
    <row r="2422" spans="3:4">
      <c r="C2422" s="24"/>
      <c r="D2422" s="24"/>
    </row>
    <row r="2423" spans="3:4">
      <c r="C2423" s="24"/>
      <c r="D2423" s="24"/>
    </row>
    <row r="2424" spans="3:4">
      <c r="C2424" s="24"/>
      <c r="D2424" s="24"/>
    </row>
    <row r="2425" spans="3:4">
      <c r="C2425" s="24"/>
      <c r="D2425" s="24"/>
    </row>
    <row r="2426" spans="3:4">
      <c r="C2426" s="24"/>
      <c r="D2426" s="24"/>
    </row>
    <row r="2427" spans="3:4">
      <c r="C2427" s="24"/>
      <c r="D2427" s="24"/>
    </row>
    <row r="2428" spans="3:4">
      <c r="C2428" s="24"/>
      <c r="D2428" s="24"/>
    </row>
    <row r="2429" spans="3:4">
      <c r="C2429" s="24"/>
      <c r="D2429" s="24"/>
    </row>
    <row r="2430" spans="3:4">
      <c r="C2430" s="24"/>
      <c r="D2430" s="24"/>
    </row>
    <row r="2431" spans="3:4">
      <c r="C2431" s="24"/>
      <c r="D2431" s="24"/>
    </row>
    <row r="2432" spans="3:4">
      <c r="C2432" s="24"/>
      <c r="D2432" s="24"/>
    </row>
    <row r="2433" spans="3:4">
      <c r="C2433" s="24"/>
      <c r="D2433" s="24"/>
    </row>
    <row r="2434" spans="3:4">
      <c r="C2434" s="24"/>
      <c r="D2434" s="24"/>
    </row>
    <row r="2435" spans="3:4">
      <c r="C2435" s="24"/>
      <c r="D2435" s="24"/>
    </row>
    <row r="2436" spans="3:4">
      <c r="C2436" s="24"/>
      <c r="D2436" s="24"/>
    </row>
    <row r="2437" spans="3:4">
      <c r="C2437" s="24"/>
      <c r="D2437" s="24"/>
    </row>
    <row r="2438" spans="3:4">
      <c r="C2438" s="24"/>
      <c r="D2438" s="24"/>
    </row>
    <row r="2439" spans="3:4">
      <c r="C2439" s="24"/>
      <c r="D2439" s="24"/>
    </row>
    <row r="2440" spans="3:4">
      <c r="C2440" s="24"/>
      <c r="D2440" s="24"/>
    </row>
    <row r="2441" spans="3:4">
      <c r="C2441" s="24"/>
      <c r="D2441" s="24"/>
    </row>
    <row r="2442" spans="3:4">
      <c r="C2442" s="24"/>
      <c r="D2442" s="24"/>
    </row>
    <row r="2443" spans="3:4">
      <c r="C2443" s="24"/>
      <c r="D2443" s="24"/>
    </row>
    <row r="2444" spans="3:4">
      <c r="C2444" s="24"/>
      <c r="D2444" s="24"/>
    </row>
    <row r="2445" spans="3:4">
      <c r="C2445" s="24"/>
      <c r="D2445" s="24"/>
    </row>
    <row r="2446" spans="3:4">
      <c r="C2446" s="24"/>
      <c r="D2446" s="24"/>
    </row>
    <row r="2447" spans="3:4">
      <c r="C2447" s="24"/>
      <c r="D2447" s="24"/>
    </row>
    <row r="2448" spans="3:4">
      <c r="C2448" s="24"/>
      <c r="D2448" s="24"/>
    </row>
    <row r="2449" spans="3:4">
      <c r="C2449" s="24"/>
      <c r="D2449" s="24"/>
    </row>
    <row r="2450" spans="3:4">
      <c r="C2450" s="24"/>
      <c r="D2450" s="24"/>
    </row>
    <row r="2451" spans="3:4">
      <c r="C2451" s="24"/>
      <c r="D2451" s="24"/>
    </row>
    <row r="2452" spans="3:4">
      <c r="C2452" s="24"/>
      <c r="D2452" s="24"/>
    </row>
    <row r="2453" spans="3:4">
      <c r="C2453" s="24"/>
      <c r="D2453" s="24"/>
    </row>
    <row r="2454" spans="3:4">
      <c r="C2454" s="24"/>
      <c r="D2454" s="24"/>
    </row>
    <row r="2455" spans="3:4">
      <c r="C2455" s="24"/>
      <c r="D2455" s="24"/>
    </row>
    <row r="2456" spans="3:4">
      <c r="C2456" s="24"/>
      <c r="D2456" s="24"/>
    </row>
    <row r="2457" spans="3:4">
      <c r="C2457" s="24"/>
      <c r="D2457" s="24"/>
    </row>
    <row r="2458" spans="3:4">
      <c r="C2458" s="24"/>
      <c r="D2458" s="24"/>
    </row>
    <row r="2459" spans="3:4">
      <c r="C2459" s="24"/>
      <c r="D2459" s="24"/>
    </row>
    <row r="2460" spans="3:4">
      <c r="C2460" s="24"/>
      <c r="D2460" s="24"/>
    </row>
    <row r="2461" spans="3:4">
      <c r="C2461" s="24"/>
      <c r="D2461" s="24"/>
    </row>
    <row r="2462" spans="3:4">
      <c r="C2462" s="24"/>
      <c r="D2462" s="24"/>
    </row>
    <row r="2463" spans="3:4">
      <c r="C2463" s="24"/>
      <c r="D2463" s="24"/>
    </row>
    <row r="2464" spans="3:4">
      <c r="C2464" s="24"/>
      <c r="D2464" s="24"/>
    </row>
    <row r="2465" spans="3:4">
      <c r="C2465" s="24"/>
      <c r="D2465" s="24"/>
    </row>
    <row r="2466" spans="3:4">
      <c r="C2466" s="24"/>
      <c r="D2466" s="24"/>
    </row>
    <row r="2467" spans="3:4">
      <c r="C2467" s="24"/>
      <c r="D2467" s="24"/>
    </row>
    <row r="2468" spans="3:4">
      <c r="C2468" s="24"/>
      <c r="D2468" s="24"/>
    </row>
    <row r="2469" spans="3:4">
      <c r="C2469" s="24"/>
      <c r="D2469" s="24"/>
    </row>
    <row r="2470" spans="3:4">
      <c r="C2470" s="24"/>
      <c r="D2470" s="24"/>
    </row>
    <row r="2471" spans="3:4">
      <c r="C2471" s="24"/>
      <c r="D2471" s="24"/>
    </row>
    <row r="2472" spans="3:4">
      <c r="C2472" s="24"/>
      <c r="D2472" s="24"/>
    </row>
    <row r="2473" spans="3:4">
      <c r="C2473" s="24"/>
      <c r="D2473" s="24"/>
    </row>
    <row r="2474" spans="3:4">
      <c r="C2474" s="24"/>
      <c r="D2474" s="24"/>
    </row>
    <row r="2475" spans="3:4">
      <c r="C2475" s="24"/>
      <c r="D2475" s="24"/>
    </row>
    <row r="2476" spans="3:4">
      <c r="C2476" s="24"/>
      <c r="D2476" s="24"/>
    </row>
    <row r="2477" spans="3:4">
      <c r="C2477" s="24"/>
      <c r="D2477" s="24"/>
    </row>
    <row r="2478" spans="3:4">
      <c r="C2478" s="24"/>
      <c r="D2478" s="24"/>
    </row>
    <row r="2479" spans="3:4">
      <c r="C2479" s="24"/>
      <c r="D2479" s="24"/>
    </row>
    <row r="2480" spans="3:4">
      <c r="C2480" s="24"/>
      <c r="D2480" s="24"/>
    </row>
    <row r="2481" spans="3:4">
      <c r="C2481" s="24"/>
      <c r="D2481" s="24"/>
    </row>
    <row r="2482" spans="3:4">
      <c r="C2482" s="24"/>
      <c r="D2482" s="24"/>
    </row>
    <row r="2483" spans="3:4">
      <c r="C2483" s="24"/>
      <c r="D2483" s="24"/>
    </row>
    <row r="2484" spans="3:4">
      <c r="C2484" s="24"/>
      <c r="D2484" s="24"/>
    </row>
    <row r="2485" spans="3:4">
      <c r="C2485" s="24"/>
      <c r="D2485" s="24"/>
    </row>
    <row r="2486" spans="3:4">
      <c r="C2486" s="24"/>
      <c r="D2486" s="24"/>
    </row>
    <row r="2487" spans="3:4">
      <c r="C2487" s="24"/>
      <c r="D2487" s="24"/>
    </row>
    <row r="2488" spans="3:4">
      <c r="C2488" s="24"/>
      <c r="D2488" s="24"/>
    </row>
    <row r="2489" spans="3:4">
      <c r="C2489" s="24"/>
      <c r="D2489" s="24"/>
    </row>
    <row r="2490" spans="3:4">
      <c r="C2490" s="24"/>
      <c r="D2490" s="24"/>
    </row>
    <row r="2491" spans="3:4">
      <c r="C2491" s="24"/>
      <c r="D2491" s="24"/>
    </row>
    <row r="2492" spans="3:4">
      <c r="C2492" s="24"/>
      <c r="D2492" s="24"/>
    </row>
    <row r="2493" spans="3:4">
      <c r="C2493" s="24"/>
      <c r="D2493" s="24"/>
    </row>
    <row r="2494" spans="3:4">
      <c r="C2494" s="24"/>
      <c r="D2494" s="24"/>
    </row>
    <row r="2495" spans="3:4">
      <c r="C2495" s="24"/>
      <c r="D2495" s="24"/>
    </row>
    <row r="2496" spans="3:4">
      <c r="C2496" s="24"/>
      <c r="D2496" s="24"/>
    </row>
    <row r="2497" spans="3:4">
      <c r="C2497" s="24"/>
      <c r="D2497" s="24"/>
    </row>
    <row r="2498" spans="3:4">
      <c r="C2498" s="24"/>
      <c r="D2498" s="24"/>
    </row>
    <row r="2499" spans="3:4">
      <c r="C2499" s="24"/>
      <c r="D2499" s="24"/>
    </row>
    <row r="2500" spans="3:4">
      <c r="C2500" s="24"/>
      <c r="D2500" s="24"/>
    </row>
    <row r="2501" spans="3:4">
      <c r="C2501" s="24"/>
      <c r="D2501" s="24"/>
    </row>
    <row r="2502" spans="3:4">
      <c r="C2502" s="24"/>
      <c r="D2502" s="24"/>
    </row>
    <row r="2503" spans="3:4">
      <c r="C2503" s="24"/>
      <c r="D2503" s="24"/>
    </row>
    <row r="2504" spans="3:4">
      <c r="C2504" s="24"/>
      <c r="D2504" s="24"/>
    </row>
    <row r="2505" spans="3:4">
      <c r="C2505" s="24"/>
      <c r="D2505" s="24"/>
    </row>
    <row r="2506" spans="3:4">
      <c r="C2506" s="24"/>
      <c r="D2506" s="24"/>
    </row>
    <row r="2507" spans="3:4">
      <c r="C2507" s="24"/>
      <c r="D2507" s="24"/>
    </row>
    <row r="2508" spans="3:4">
      <c r="C2508" s="24"/>
      <c r="D2508" s="24"/>
    </row>
    <row r="2509" spans="3:4">
      <c r="C2509" s="24"/>
      <c r="D2509" s="24"/>
    </row>
    <row r="2510" spans="3:4">
      <c r="C2510" s="24"/>
      <c r="D2510" s="24"/>
    </row>
    <row r="2511" spans="3:4">
      <c r="C2511" s="24"/>
      <c r="D2511" s="24"/>
    </row>
    <row r="2512" spans="3:4">
      <c r="C2512" s="24"/>
      <c r="D2512" s="24"/>
    </row>
    <row r="2513" spans="3:4">
      <c r="C2513" s="24"/>
      <c r="D2513" s="24"/>
    </row>
    <row r="2514" spans="3:4">
      <c r="C2514" s="24"/>
      <c r="D2514" s="24"/>
    </row>
    <row r="2515" spans="3:4">
      <c r="C2515" s="24"/>
      <c r="D2515" s="24"/>
    </row>
    <row r="2516" spans="3:4">
      <c r="C2516" s="24"/>
      <c r="D2516" s="24"/>
    </row>
    <row r="2517" spans="3:4">
      <c r="C2517" s="24"/>
      <c r="D2517" s="24"/>
    </row>
    <row r="2518" spans="3:4">
      <c r="C2518" s="24"/>
      <c r="D2518" s="24"/>
    </row>
    <row r="2519" spans="3:4">
      <c r="C2519" s="24"/>
      <c r="D2519" s="24"/>
    </row>
    <row r="2520" spans="3:4">
      <c r="C2520" s="24"/>
      <c r="D2520" s="24"/>
    </row>
    <row r="2521" spans="3:4">
      <c r="C2521" s="24"/>
      <c r="D2521" s="24"/>
    </row>
    <row r="2522" spans="3:4">
      <c r="C2522" s="24"/>
      <c r="D2522" s="24"/>
    </row>
    <row r="2523" spans="3:4">
      <c r="C2523" s="24"/>
      <c r="D2523" s="24"/>
    </row>
    <row r="2524" spans="3:4">
      <c r="C2524" s="24"/>
      <c r="D2524" s="24"/>
    </row>
    <row r="2525" spans="3:4">
      <c r="C2525" s="24"/>
      <c r="D2525" s="24"/>
    </row>
    <row r="2526" spans="3:4">
      <c r="C2526" s="24"/>
      <c r="D2526" s="24"/>
    </row>
    <row r="2527" spans="3:4">
      <c r="C2527" s="24"/>
      <c r="D2527" s="24"/>
    </row>
    <row r="2528" spans="3:4">
      <c r="C2528" s="24"/>
      <c r="D2528" s="24"/>
    </row>
    <row r="2529" spans="3:4">
      <c r="C2529" s="24"/>
      <c r="D2529" s="24"/>
    </row>
    <row r="2530" spans="3:4">
      <c r="C2530" s="24"/>
      <c r="D2530" s="24"/>
    </row>
    <row r="2531" spans="3:4">
      <c r="C2531" s="24"/>
      <c r="D2531" s="24"/>
    </row>
    <row r="2532" spans="3:4">
      <c r="C2532" s="24"/>
      <c r="D2532" s="24"/>
    </row>
    <row r="2533" spans="3:4">
      <c r="C2533" s="24"/>
      <c r="D2533" s="24"/>
    </row>
    <row r="2534" spans="3:4">
      <c r="C2534" s="24"/>
      <c r="D2534" s="24"/>
    </row>
    <row r="2535" spans="3:4">
      <c r="C2535" s="24"/>
      <c r="D2535" s="24"/>
    </row>
    <row r="2536" spans="3:4">
      <c r="C2536" s="24"/>
      <c r="D2536" s="24"/>
    </row>
    <row r="2537" spans="3:4">
      <c r="C2537" s="24"/>
      <c r="D2537" s="24"/>
    </row>
    <row r="2538" spans="3:4">
      <c r="C2538" s="24"/>
      <c r="D2538" s="24"/>
    </row>
    <row r="2539" spans="3:4">
      <c r="C2539" s="24"/>
      <c r="D2539" s="24"/>
    </row>
    <row r="2540" spans="3:4">
      <c r="C2540" s="24"/>
      <c r="D2540" s="24"/>
    </row>
    <row r="2541" spans="3:4">
      <c r="C2541" s="24"/>
      <c r="D2541" s="24"/>
    </row>
    <row r="2542" spans="3:4">
      <c r="C2542" s="24"/>
      <c r="D2542" s="24"/>
    </row>
    <row r="2543" spans="3:4">
      <c r="C2543" s="24"/>
      <c r="D2543" s="24"/>
    </row>
    <row r="2544" spans="3:4">
      <c r="C2544" s="24"/>
      <c r="D2544" s="24"/>
    </row>
    <row r="2545" spans="3:4">
      <c r="C2545" s="24"/>
      <c r="D2545" s="24"/>
    </row>
    <row r="2546" spans="3:4">
      <c r="C2546" s="24"/>
      <c r="D2546" s="24"/>
    </row>
    <row r="2547" spans="3:4">
      <c r="C2547" s="24"/>
      <c r="D2547" s="24"/>
    </row>
    <row r="2548" spans="3:4">
      <c r="C2548" s="24"/>
      <c r="D2548" s="24"/>
    </row>
    <row r="2549" spans="3:4">
      <c r="C2549" s="24"/>
      <c r="D2549" s="24"/>
    </row>
    <row r="2550" spans="3:4">
      <c r="C2550" s="24"/>
      <c r="D2550" s="24"/>
    </row>
    <row r="2551" spans="3:4">
      <c r="C2551" s="24"/>
      <c r="D2551" s="24"/>
    </row>
    <row r="2552" spans="3:4">
      <c r="C2552" s="24"/>
      <c r="D2552" s="24"/>
    </row>
    <row r="2553" spans="3:4">
      <c r="C2553" s="24"/>
      <c r="D2553" s="24"/>
    </row>
    <row r="2554" spans="3:4">
      <c r="C2554" s="24"/>
      <c r="D2554" s="24"/>
    </row>
    <row r="2555" spans="3:4">
      <c r="C2555" s="24"/>
      <c r="D2555" s="24"/>
    </row>
    <row r="2556" spans="3:4">
      <c r="C2556" s="24"/>
      <c r="D2556" s="24"/>
    </row>
    <row r="2557" spans="3:4">
      <c r="C2557" s="24"/>
      <c r="D2557" s="24"/>
    </row>
    <row r="2558" spans="3:4">
      <c r="C2558" s="24"/>
      <c r="D2558" s="24"/>
    </row>
    <row r="2559" spans="3:4">
      <c r="C2559" s="24"/>
      <c r="D2559" s="24"/>
    </row>
    <row r="2560" spans="3:4">
      <c r="C2560" s="24"/>
      <c r="D2560" s="24"/>
    </row>
    <row r="2561" spans="3:4">
      <c r="C2561" s="24"/>
      <c r="D2561" s="24"/>
    </row>
    <row r="2562" spans="3:4">
      <c r="C2562" s="24"/>
      <c r="D2562" s="24"/>
    </row>
    <row r="2563" spans="3:4">
      <c r="C2563" s="24"/>
      <c r="D2563" s="24"/>
    </row>
    <row r="2564" spans="3:4">
      <c r="C2564" s="24"/>
      <c r="D2564" s="24"/>
    </row>
    <row r="2565" spans="3:4">
      <c r="C2565" s="24"/>
      <c r="D2565" s="24"/>
    </row>
    <row r="2566" spans="3:4">
      <c r="C2566" s="24"/>
      <c r="D2566" s="24"/>
    </row>
    <row r="2567" spans="3:4">
      <c r="C2567" s="24"/>
      <c r="D2567" s="24"/>
    </row>
    <row r="2568" spans="3:4">
      <c r="C2568" s="24"/>
      <c r="D2568" s="24"/>
    </row>
    <row r="2569" spans="3:4">
      <c r="C2569" s="24"/>
      <c r="D2569" s="24"/>
    </row>
    <row r="2570" spans="3:4">
      <c r="C2570" s="24"/>
      <c r="D2570" s="24"/>
    </row>
    <row r="2571" spans="3:4">
      <c r="C2571" s="24"/>
      <c r="D2571" s="24"/>
    </row>
    <row r="2572" spans="3:4">
      <c r="C2572" s="24"/>
      <c r="D2572" s="24"/>
    </row>
    <row r="2573" spans="3:4">
      <c r="C2573" s="24"/>
      <c r="D2573" s="24"/>
    </row>
    <row r="2574" spans="3:4">
      <c r="C2574" s="24"/>
      <c r="D2574" s="24"/>
    </row>
    <row r="2575" spans="3:4">
      <c r="C2575" s="24"/>
      <c r="D2575" s="24"/>
    </row>
    <row r="2576" spans="3:4">
      <c r="C2576" s="24"/>
      <c r="D2576" s="24"/>
    </row>
    <row r="2577" spans="3:4">
      <c r="C2577" s="24"/>
      <c r="D2577" s="24"/>
    </row>
    <row r="2578" spans="3:4">
      <c r="C2578" s="24"/>
      <c r="D2578" s="24"/>
    </row>
    <row r="2579" spans="3:4">
      <c r="C2579" s="24"/>
      <c r="D2579" s="24"/>
    </row>
    <row r="2580" spans="3:4">
      <c r="C2580" s="24"/>
      <c r="D2580" s="24"/>
    </row>
    <row r="2581" spans="3:4">
      <c r="C2581" s="24"/>
      <c r="D2581" s="24"/>
    </row>
    <row r="2582" spans="3:4">
      <c r="C2582" s="24"/>
      <c r="D2582" s="24"/>
    </row>
    <row r="2583" spans="3:4">
      <c r="C2583" s="24"/>
      <c r="D2583" s="24"/>
    </row>
    <row r="2584" spans="3:4">
      <c r="C2584" s="24"/>
      <c r="D2584" s="24"/>
    </row>
    <row r="2585" spans="3:4">
      <c r="C2585" s="24"/>
      <c r="D2585" s="24"/>
    </row>
    <row r="2586" spans="3:4">
      <c r="C2586" s="24"/>
      <c r="D2586" s="24"/>
    </row>
    <row r="2587" spans="3:4">
      <c r="C2587" s="24"/>
      <c r="D2587" s="24"/>
    </row>
    <row r="2588" spans="3:4">
      <c r="C2588" s="24"/>
      <c r="D2588" s="24"/>
    </row>
    <row r="2589" spans="3:4">
      <c r="C2589" s="24"/>
      <c r="D2589" s="24"/>
    </row>
    <row r="2590" spans="3:4">
      <c r="C2590" s="24"/>
      <c r="D2590" s="24"/>
    </row>
    <row r="2591" spans="3:4">
      <c r="C2591" s="24"/>
      <c r="D2591" s="24"/>
    </row>
    <row r="2592" spans="3:4">
      <c r="C2592" s="24"/>
      <c r="D2592" s="24"/>
    </row>
    <row r="2593" spans="3:4">
      <c r="C2593" s="24"/>
      <c r="D2593" s="24"/>
    </row>
    <row r="2594" spans="3:4">
      <c r="C2594" s="24"/>
      <c r="D2594" s="24"/>
    </row>
    <row r="2595" spans="3:4">
      <c r="C2595" s="24"/>
      <c r="D2595" s="24"/>
    </row>
    <row r="2596" spans="3:4">
      <c r="C2596" s="24"/>
      <c r="D2596" s="24"/>
    </row>
    <row r="2597" spans="3:4">
      <c r="C2597" s="24"/>
      <c r="D2597" s="24"/>
    </row>
    <row r="2598" spans="3:4">
      <c r="C2598" s="24"/>
      <c r="D2598" s="24"/>
    </row>
    <row r="2599" spans="3:4">
      <c r="C2599" s="24"/>
      <c r="D2599" s="24"/>
    </row>
    <row r="2600" spans="3:4">
      <c r="C2600" s="24"/>
      <c r="D2600" s="24"/>
    </row>
    <row r="2601" spans="3:4">
      <c r="C2601" s="24"/>
      <c r="D2601" s="24"/>
    </row>
    <row r="2602" spans="3:4">
      <c r="C2602" s="24"/>
      <c r="D2602" s="24"/>
    </row>
    <row r="2603" spans="3:4">
      <c r="C2603" s="24"/>
      <c r="D2603" s="24"/>
    </row>
    <row r="2604" spans="3:4">
      <c r="C2604" s="24"/>
      <c r="D2604" s="24"/>
    </row>
    <row r="2605" spans="3:4">
      <c r="C2605" s="24"/>
      <c r="D2605" s="24"/>
    </row>
    <row r="2606" spans="3:4">
      <c r="C2606" s="24"/>
      <c r="D2606" s="24"/>
    </row>
    <row r="2607" spans="3:4">
      <c r="C2607" s="24"/>
      <c r="D2607" s="24"/>
    </row>
    <row r="2608" spans="3:4">
      <c r="C2608" s="24"/>
      <c r="D2608" s="24"/>
    </row>
    <row r="2609" spans="3:4">
      <c r="C2609" s="24"/>
      <c r="D2609" s="24"/>
    </row>
    <row r="2610" spans="3:4">
      <c r="C2610" s="24"/>
      <c r="D2610" s="24"/>
    </row>
    <row r="2611" spans="3:4">
      <c r="C2611" s="24"/>
      <c r="D2611" s="24"/>
    </row>
    <row r="2612" spans="3:4">
      <c r="C2612" s="24"/>
      <c r="D2612" s="24"/>
    </row>
    <row r="2613" spans="3:4">
      <c r="C2613" s="24"/>
      <c r="D2613" s="24"/>
    </row>
    <row r="2614" spans="3:4">
      <c r="C2614" s="24"/>
      <c r="D2614" s="24"/>
    </row>
    <row r="2615" spans="3:4">
      <c r="C2615" s="24"/>
      <c r="D2615" s="24"/>
    </row>
    <row r="2616" spans="3:4">
      <c r="C2616" s="24"/>
      <c r="D2616" s="24"/>
    </row>
    <row r="2617" spans="3:4">
      <c r="C2617" s="24"/>
      <c r="D2617" s="24"/>
    </row>
    <row r="2618" spans="3:4">
      <c r="C2618" s="24"/>
      <c r="D2618" s="24"/>
    </row>
    <row r="2619" spans="3:4">
      <c r="C2619" s="24"/>
      <c r="D2619" s="24"/>
    </row>
    <row r="2620" spans="3:4">
      <c r="C2620" s="24"/>
      <c r="D2620" s="24"/>
    </row>
    <row r="2621" spans="3:4">
      <c r="C2621" s="24"/>
      <c r="D2621" s="24"/>
    </row>
    <row r="2622" spans="3:4">
      <c r="C2622" s="24"/>
      <c r="D2622" s="24"/>
    </row>
    <row r="2623" spans="3:4">
      <c r="C2623" s="24"/>
      <c r="D2623" s="24"/>
    </row>
    <row r="2624" spans="3:4">
      <c r="C2624" s="24"/>
      <c r="D2624" s="24"/>
    </row>
    <row r="2625" spans="3:4">
      <c r="C2625" s="24"/>
      <c r="D2625" s="24"/>
    </row>
    <row r="2626" spans="3:4">
      <c r="C2626" s="24"/>
      <c r="D2626" s="24"/>
    </row>
    <row r="2627" spans="3:4">
      <c r="C2627" s="24"/>
      <c r="D2627" s="24"/>
    </row>
    <row r="2628" spans="3:4">
      <c r="C2628" s="24"/>
      <c r="D2628" s="24"/>
    </row>
    <row r="2629" spans="3:4">
      <c r="C2629" s="24"/>
      <c r="D2629" s="24"/>
    </row>
    <row r="2630" spans="3:4">
      <c r="C2630" s="24"/>
      <c r="D2630" s="24"/>
    </row>
    <row r="2631" spans="3:4">
      <c r="C2631" s="24"/>
      <c r="D2631" s="24"/>
    </row>
    <row r="2632" spans="3:4">
      <c r="C2632" s="24"/>
      <c r="D2632" s="24"/>
    </row>
    <row r="2633" spans="3:4">
      <c r="C2633" s="24"/>
      <c r="D2633" s="24"/>
    </row>
    <row r="2634" spans="3:4">
      <c r="C2634" s="24"/>
      <c r="D2634" s="24"/>
    </row>
    <row r="2635" spans="3:4">
      <c r="C2635" s="24"/>
      <c r="D2635" s="24"/>
    </row>
    <row r="2636" spans="3:4">
      <c r="C2636" s="24"/>
      <c r="D2636" s="24"/>
    </row>
    <row r="2637" spans="3:4">
      <c r="C2637" s="24"/>
      <c r="D2637" s="24"/>
    </row>
    <row r="2638" spans="3:4">
      <c r="C2638" s="24"/>
      <c r="D2638" s="24"/>
    </row>
    <row r="2639" spans="3:4">
      <c r="C2639" s="24"/>
      <c r="D2639" s="24"/>
    </row>
    <row r="2640" spans="3:4">
      <c r="C2640" s="24"/>
      <c r="D2640" s="24"/>
    </row>
    <row r="2641" spans="3:4">
      <c r="C2641" s="24"/>
      <c r="D2641" s="24"/>
    </row>
    <row r="2642" spans="3:4">
      <c r="C2642" s="24"/>
      <c r="D2642" s="24"/>
    </row>
    <row r="2643" spans="3:4">
      <c r="C2643" s="24"/>
      <c r="D2643" s="24"/>
    </row>
    <row r="2644" spans="3:4">
      <c r="C2644" s="24"/>
      <c r="D2644" s="24"/>
    </row>
    <row r="2645" spans="3:4">
      <c r="C2645" s="24"/>
      <c r="D2645" s="24"/>
    </row>
    <row r="2646" spans="3:4">
      <c r="C2646" s="24"/>
      <c r="D2646" s="24"/>
    </row>
    <row r="2647" spans="3:4">
      <c r="C2647" s="24"/>
      <c r="D2647" s="24"/>
    </row>
    <row r="2648" spans="3:4">
      <c r="C2648" s="24"/>
      <c r="D2648" s="24"/>
    </row>
    <row r="2649" spans="3:4">
      <c r="C2649" s="24"/>
      <c r="D2649" s="24"/>
    </row>
    <row r="2650" spans="3:4">
      <c r="C2650" s="24"/>
      <c r="D2650" s="24"/>
    </row>
    <row r="2651" spans="3:4">
      <c r="C2651" s="24"/>
      <c r="D2651" s="24"/>
    </row>
    <row r="2652" spans="3:4">
      <c r="C2652" s="24"/>
      <c r="D2652" s="24"/>
    </row>
    <row r="2653" spans="3:4">
      <c r="C2653" s="24"/>
      <c r="D2653" s="24"/>
    </row>
    <row r="2654" spans="3:4">
      <c r="C2654" s="24"/>
      <c r="D2654" s="24"/>
    </row>
    <row r="2655" spans="3:4">
      <c r="C2655" s="24"/>
      <c r="D2655" s="24"/>
    </row>
    <row r="2656" spans="3:4">
      <c r="C2656" s="24"/>
      <c r="D2656" s="24"/>
    </row>
    <row r="2657" spans="3:4">
      <c r="C2657" s="24"/>
      <c r="D2657" s="24"/>
    </row>
    <row r="2658" spans="3:4">
      <c r="C2658" s="24"/>
      <c r="D2658" s="24"/>
    </row>
    <row r="2659" spans="3:4">
      <c r="C2659" s="24"/>
      <c r="D2659" s="24"/>
    </row>
    <row r="2660" spans="3:4">
      <c r="C2660" s="24"/>
      <c r="D2660" s="24"/>
    </row>
    <row r="2661" spans="3:4">
      <c r="C2661" s="24"/>
      <c r="D2661" s="24"/>
    </row>
    <row r="2662" spans="3:4">
      <c r="C2662" s="24"/>
      <c r="D2662" s="24"/>
    </row>
    <row r="2663" spans="3:4">
      <c r="C2663" s="24"/>
      <c r="D2663" s="24"/>
    </row>
    <row r="2664" spans="3:4">
      <c r="C2664" s="24"/>
      <c r="D2664" s="24"/>
    </row>
    <row r="2665" spans="3:4">
      <c r="C2665" s="24"/>
      <c r="D2665" s="24"/>
    </row>
    <row r="2666" spans="3:4">
      <c r="C2666" s="24"/>
      <c r="D2666" s="24"/>
    </row>
    <row r="2667" spans="3:4">
      <c r="C2667" s="24"/>
      <c r="D2667" s="24"/>
    </row>
    <row r="2668" spans="3:4">
      <c r="C2668" s="24"/>
      <c r="D2668" s="24"/>
    </row>
    <row r="2669" spans="3:4">
      <c r="C2669" s="24"/>
      <c r="D2669" s="24"/>
    </row>
    <row r="2670" spans="3:4">
      <c r="C2670" s="24"/>
      <c r="D2670" s="24"/>
    </row>
    <row r="2671" spans="3:4">
      <c r="C2671" s="24"/>
      <c r="D2671" s="24"/>
    </row>
    <row r="2672" spans="3:4">
      <c r="C2672" s="24"/>
      <c r="D2672" s="24"/>
    </row>
    <row r="2673" spans="3:4">
      <c r="C2673" s="24"/>
      <c r="D2673" s="24"/>
    </row>
    <row r="2674" spans="3:4">
      <c r="C2674" s="24"/>
      <c r="D2674" s="24"/>
    </row>
    <row r="2675" spans="3:4">
      <c r="C2675" s="24"/>
      <c r="D2675" s="24"/>
    </row>
    <row r="2676" spans="3:4">
      <c r="C2676" s="24"/>
      <c r="D2676" s="24"/>
    </row>
    <row r="2677" spans="3:4">
      <c r="C2677" s="24"/>
      <c r="D2677" s="24"/>
    </row>
    <row r="2678" spans="3:4">
      <c r="C2678" s="24"/>
      <c r="D2678" s="24"/>
    </row>
    <row r="2679" spans="3:4">
      <c r="C2679" s="24"/>
      <c r="D2679" s="24"/>
    </row>
    <row r="2680" spans="3:4">
      <c r="C2680" s="24"/>
      <c r="D2680" s="24"/>
    </row>
    <row r="2681" spans="3:4">
      <c r="C2681" s="24"/>
      <c r="D2681" s="24"/>
    </row>
    <row r="2682" spans="3:4">
      <c r="C2682" s="24"/>
      <c r="D2682" s="24"/>
    </row>
    <row r="2683" spans="3:4">
      <c r="C2683" s="24"/>
      <c r="D2683" s="24"/>
    </row>
    <row r="2684" spans="3:4">
      <c r="C2684" s="24"/>
      <c r="D2684" s="24"/>
    </row>
    <row r="2685" spans="3:4">
      <c r="C2685" s="24"/>
      <c r="D2685" s="24"/>
    </row>
    <row r="2686" spans="3:4">
      <c r="C2686" s="24"/>
      <c r="D2686" s="24"/>
    </row>
    <row r="2687" spans="3:4">
      <c r="C2687" s="24"/>
      <c r="D2687" s="24"/>
    </row>
    <row r="2688" spans="3:4">
      <c r="C2688" s="24"/>
      <c r="D2688" s="24"/>
    </row>
    <row r="2689" spans="3:4">
      <c r="C2689" s="24"/>
      <c r="D2689" s="24"/>
    </row>
    <row r="2690" spans="3:4">
      <c r="C2690" s="24"/>
      <c r="D2690" s="24"/>
    </row>
    <row r="2691" spans="3:4">
      <c r="C2691" s="24"/>
      <c r="D2691" s="24"/>
    </row>
    <row r="2692" spans="3:4">
      <c r="C2692" s="24"/>
      <c r="D2692" s="24"/>
    </row>
    <row r="2693" spans="3:4">
      <c r="C2693" s="24"/>
      <c r="D2693" s="24"/>
    </row>
    <row r="2694" spans="3:4">
      <c r="C2694" s="24"/>
      <c r="D2694" s="24"/>
    </row>
    <row r="2695" spans="3:4">
      <c r="C2695" s="24"/>
      <c r="D2695" s="24"/>
    </row>
    <row r="2696" spans="3:4">
      <c r="C2696" s="24"/>
      <c r="D2696" s="24"/>
    </row>
    <row r="2697" spans="3:4">
      <c r="C2697" s="24"/>
      <c r="D2697" s="24"/>
    </row>
    <row r="2698" spans="3:4">
      <c r="C2698" s="24"/>
      <c r="D2698" s="24"/>
    </row>
    <row r="2699" spans="3:4">
      <c r="C2699" s="24"/>
      <c r="D2699" s="24"/>
    </row>
    <row r="2700" spans="3:4">
      <c r="C2700" s="24"/>
      <c r="D2700" s="24"/>
    </row>
    <row r="2701" spans="3:4">
      <c r="C2701" s="24"/>
      <c r="D2701" s="24"/>
    </row>
    <row r="2702" spans="3:4">
      <c r="C2702" s="24"/>
      <c r="D2702" s="24"/>
    </row>
    <row r="2703" spans="3:4">
      <c r="C2703" s="24"/>
      <c r="D2703" s="24"/>
    </row>
    <row r="2704" spans="3:4">
      <c r="C2704" s="24"/>
      <c r="D2704" s="24"/>
    </row>
    <row r="2705" spans="3:4">
      <c r="C2705" s="24"/>
      <c r="D2705" s="24"/>
    </row>
    <row r="2706" spans="3:4">
      <c r="C2706" s="24"/>
      <c r="D2706" s="24"/>
    </row>
    <row r="2707" spans="3:4">
      <c r="C2707" s="24"/>
      <c r="D2707" s="24"/>
    </row>
    <row r="2708" spans="3:4">
      <c r="C2708" s="24"/>
      <c r="D2708" s="24"/>
    </row>
    <row r="2709" spans="3:4">
      <c r="C2709" s="24"/>
      <c r="D2709" s="24"/>
    </row>
    <row r="2710" spans="3:4">
      <c r="C2710" s="24"/>
      <c r="D2710" s="24"/>
    </row>
    <row r="2711" spans="3:4">
      <c r="C2711" s="24"/>
      <c r="D2711" s="24"/>
    </row>
    <row r="2712" spans="3:4">
      <c r="C2712" s="24"/>
      <c r="D2712" s="24"/>
    </row>
    <row r="2713" spans="3:4">
      <c r="C2713" s="24"/>
      <c r="D2713" s="24"/>
    </row>
    <row r="2714" spans="3:4">
      <c r="C2714" s="24"/>
      <c r="D2714" s="24"/>
    </row>
    <row r="2715" spans="3:4">
      <c r="C2715" s="24"/>
      <c r="D2715" s="24"/>
    </row>
    <row r="2716" spans="3:4">
      <c r="C2716" s="24"/>
      <c r="D2716" s="24"/>
    </row>
    <row r="2717" spans="3:4">
      <c r="C2717" s="24"/>
      <c r="D2717" s="24"/>
    </row>
    <row r="2718" spans="3:4">
      <c r="C2718" s="24"/>
      <c r="D2718" s="24"/>
    </row>
    <row r="2719" spans="3:4">
      <c r="C2719" s="24"/>
      <c r="D2719" s="24"/>
    </row>
    <row r="2720" spans="3:4">
      <c r="C2720" s="24"/>
      <c r="D2720" s="24"/>
    </row>
    <row r="2721" spans="3:4">
      <c r="C2721" s="24"/>
      <c r="D2721" s="24"/>
    </row>
    <row r="2722" spans="3:4">
      <c r="C2722" s="24"/>
      <c r="D2722" s="24"/>
    </row>
    <row r="2723" spans="3:4">
      <c r="C2723" s="24"/>
      <c r="D2723" s="24"/>
    </row>
    <row r="2724" spans="3:4">
      <c r="C2724" s="24"/>
      <c r="D2724" s="24"/>
    </row>
    <row r="2725" spans="3:4">
      <c r="C2725" s="24"/>
      <c r="D2725" s="24"/>
    </row>
    <row r="2726" spans="3:4">
      <c r="C2726" s="24"/>
      <c r="D2726" s="24"/>
    </row>
    <row r="2727" spans="3:4">
      <c r="C2727" s="24"/>
      <c r="D2727" s="24"/>
    </row>
    <row r="2728" spans="3:4">
      <c r="C2728" s="24"/>
      <c r="D2728" s="24"/>
    </row>
    <row r="2729" spans="3:4">
      <c r="C2729" s="24"/>
      <c r="D2729" s="24"/>
    </row>
    <row r="2730" spans="3:4">
      <c r="C2730" s="24"/>
      <c r="D2730" s="24"/>
    </row>
    <row r="2731" spans="3:4">
      <c r="C2731" s="24"/>
      <c r="D2731" s="24"/>
    </row>
    <row r="2732" spans="3:4">
      <c r="C2732" s="24"/>
      <c r="D2732" s="24"/>
    </row>
    <row r="2733" spans="3:4">
      <c r="C2733" s="24"/>
      <c r="D2733" s="24"/>
    </row>
    <row r="2734" spans="3:4">
      <c r="C2734" s="24"/>
      <c r="D2734" s="24"/>
    </row>
    <row r="2735" spans="3:4">
      <c r="C2735" s="24"/>
      <c r="D2735" s="24"/>
    </row>
    <row r="2736" spans="3:4">
      <c r="C2736" s="24"/>
      <c r="D2736" s="24"/>
    </row>
    <row r="2737" spans="3:4">
      <c r="C2737" s="24"/>
      <c r="D2737" s="24"/>
    </row>
    <row r="2738" spans="3:4">
      <c r="C2738" s="24"/>
      <c r="D2738" s="24"/>
    </row>
    <row r="2739" spans="3:4">
      <c r="C2739" s="24"/>
      <c r="D2739" s="24"/>
    </row>
    <row r="2740" spans="3:4">
      <c r="C2740" s="24"/>
      <c r="D2740" s="24"/>
    </row>
    <row r="2741" spans="3:4">
      <c r="C2741" s="24"/>
      <c r="D2741" s="24"/>
    </row>
    <row r="2742" spans="3:4">
      <c r="C2742" s="24"/>
      <c r="D2742" s="24"/>
    </row>
    <row r="2743" spans="3:4">
      <c r="C2743" s="24"/>
      <c r="D2743" s="24"/>
    </row>
    <row r="2744" spans="3:4">
      <c r="C2744" s="24"/>
      <c r="D2744" s="24"/>
    </row>
    <row r="2745" spans="3:4">
      <c r="C2745" s="24"/>
      <c r="D2745" s="24"/>
    </row>
    <row r="2746" spans="3:4">
      <c r="C2746" s="24"/>
      <c r="D2746" s="24"/>
    </row>
    <row r="2747" spans="3:4">
      <c r="C2747" s="24"/>
      <c r="D2747" s="24"/>
    </row>
    <row r="2748" spans="3:4">
      <c r="C2748" s="24"/>
      <c r="D2748" s="24"/>
    </row>
    <row r="2749" spans="3:4">
      <c r="C2749" s="24"/>
      <c r="D2749" s="24"/>
    </row>
    <row r="2750" spans="3:4">
      <c r="C2750" s="24"/>
      <c r="D2750" s="24"/>
    </row>
    <row r="2751" spans="3:4">
      <c r="C2751" s="24"/>
      <c r="D2751" s="24"/>
    </row>
    <row r="2752" spans="3:4">
      <c r="C2752" s="24"/>
      <c r="D2752" s="24"/>
    </row>
    <row r="2753" spans="3:4">
      <c r="C2753" s="24"/>
      <c r="D2753" s="24"/>
    </row>
    <row r="2754" spans="3:4">
      <c r="C2754" s="24"/>
      <c r="D2754" s="24"/>
    </row>
    <row r="2755" spans="3:4">
      <c r="C2755" s="24"/>
      <c r="D2755" s="24"/>
    </row>
    <row r="2756" spans="3:4">
      <c r="C2756" s="24"/>
      <c r="D2756" s="24"/>
    </row>
    <row r="2757" spans="3:4">
      <c r="C2757" s="24"/>
      <c r="D2757" s="24"/>
    </row>
    <row r="2758" spans="3:4">
      <c r="C2758" s="24"/>
      <c r="D2758" s="24"/>
    </row>
    <row r="2759" spans="3:4">
      <c r="C2759" s="24"/>
      <c r="D2759" s="24"/>
    </row>
    <row r="2760" spans="3:4">
      <c r="C2760" s="24"/>
      <c r="D2760" s="24"/>
    </row>
    <row r="2761" spans="3:4">
      <c r="C2761" s="24"/>
      <c r="D2761" s="24"/>
    </row>
    <row r="2762" spans="3:4">
      <c r="C2762" s="24"/>
      <c r="D2762" s="24"/>
    </row>
    <row r="2763" spans="3:4">
      <c r="C2763" s="24"/>
      <c r="D2763" s="24"/>
    </row>
    <row r="2764" spans="3:4">
      <c r="C2764" s="24"/>
      <c r="D2764" s="24"/>
    </row>
    <row r="2765" spans="3:4">
      <c r="C2765" s="24"/>
      <c r="D2765" s="24"/>
    </row>
    <row r="2766" spans="3:4">
      <c r="C2766" s="24"/>
      <c r="D2766" s="24"/>
    </row>
    <row r="2767" spans="3:4">
      <c r="C2767" s="24"/>
      <c r="D2767" s="24"/>
    </row>
    <row r="2768" spans="3:4">
      <c r="C2768" s="24"/>
      <c r="D2768" s="24"/>
    </row>
    <row r="2769" spans="3:4">
      <c r="C2769" s="24"/>
      <c r="D2769" s="24"/>
    </row>
    <row r="2770" spans="3:4">
      <c r="C2770" s="24"/>
      <c r="D2770" s="24"/>
    </row>
    <row r="2771" spans="3:4">
      <c r="C2771" s="24"/>
      <c r="D2771" s="24"/>
    </row>
    <row r="2772" spans="3:4">
      <c r="C2772" s="24"/>
      <c r="D2772" s="24"/>
    </row>
    <row r="2773" spans="3:4">
      <c r="C2773" s="24"/>
      <c r="D2773" s="24"/>
    </row>
    <row r="2774" spans="3:4">
      <c r="C2774" s="24"/>
      <c r="D2774" s="24"/>
    </row>
    <row r="2775" spans="3:4">
      <c r="C2775" s="24"/>
      <c r="D2775" s="24"/>
    </row>
    <row r="2776" spans="3:4">
      <c r="C2776" s="24"/>
      <c r="D2776" s="24"/>
    </row>
    <row r="2777" spans="3:4">
      <c r="C2777" s="24"/>
      <c r="D2777" s="24"/>
    </row>
    <row r="2778" spans="3:4">
      <c r="C2778" s="24"/>
      <c r="D2778" s="24"/>
    </row>
    <row r="2779" spans="3:4">
      <c r="C2779" s="24"/>
      <c r="D2779" s="24"/>
    </row>
    <row r="2780" spans="3:4">
      <c r="C2780" s="24"/>
      <c r="D2780" s="24"/>
    </row>
    <row r="2781" spans="3:4">
      <c r="C2781" s="24"/>
      <c r="D2781" s="24"/>
    </row>
    <row r="2782" spans="3:4">
      <c r="C2782" s="24"/>
      <c r="D2782" s="24"/>
    </row>
    <row r="2783" spans="3:4">
      <c r="C2783" s="24"/>
      <c r="D2783" s="24"/>
    </row>
    <row r="2784" spans="3:4">
      <c r="C2784" s="24"/>
      <c r="D2784" s="24"/>
    </row>
    <row r="2785" spans="3:4">
      <c r="C2785" s="24"/>
      <c r="D2785" s="24"/>
    </row>
    <row r="2786" spans="3:4">
      <c r="C2786" s="24"/>
      <c r="D2786" s="24"/>
    </row>
    <row r="2787" spans="3:4">
      <c r="C2787" s="24"/>
      <c r="D2787" s="24"/>
    </row>
    <row r="2788" spans="3:4">
      <c r="C2788" s="24"/>
      <c r="D2788" s="24"/>
    </row>
    <row r="2789" spans="3:4">
      <c r="C2789" s="24"/>
      <c r="D2789" s="24"/>
    </row>
    <row r="2790" spans="3:4">
      <c r="C2790" s="24"/>
      <c r="D2790" s="24"/>
    </row>
    <row r="2791" spans="3:4">
      <c r="C2791" s="24"/>
      <c r="D2791" s="24"/>
    </row>
    <row r="2792" spans="3:4">
      <c r="C2792" s="24"/>
      <c r="D2792" s="24"/>
    </row>
    <row r="2793" spans="3:4">
      <c r="C2793" s="24"/>
      <c r="D2793" s="24"/>
    </row>
    <row r="2794" spans="3:4">
      <c r="C2794" s="24"/>
      <c r="D2794" s="24"/>
    </row>
    <row r="2795" spans="3:4">
      <c r="C2795" s="24"/>
      <c r="D2795" s="24"/>
    </row>
    <row r="2796" spans="3:4">
      <c r="C2796" s="24"/>
      <c r="D2796" s="24"/>
    </row>
    <row r="2797" spans="3:4">
      <c r="C2797" s="24"/>
      <c r="D2797" s="24"/>
    </row>
    <row r="2798" spans="3:4">
      <c r="C2798" s="24"/>
      <c r="D2798" s="24"/>
    </row>
    <row r="2799" spans="3:4">
      <c r="C2799" s="24"/>
      <c r="D2799" s="24"/>
    </row>
    <row r="2800" spans="3:4">
      <c r="C2800" s="24"/>
      <c r="D2800" s="24"/>
    </row>
    <row r="2801" spans="3:4">
      <c r="C2801" s="24"/>
      <c r="D2801" s="24"/>
    </row>
    <row r="2802" spans="3:4">
      <c r="C2802" s="24"/>
      <c r="D2802" s="24"/>
    </row>
    <row r="2803" spans="3:4">
      <c r="C2803" s="24"/>
      <c r="D2803" s="24"/>
    </row>
    <row r="2804" spans="3:4">
      <c r="C2804" s="24"/>
      <c r="D2804" s="24"/>
    </row>
    <row r="2805" spans="3:4">
      <c r="C2805" s="24"/>
      <c r="D2805" s="24"/>
    </row>
    <row r="2806" spans="3:4">
      <c r="C2806" s="24"/>
      <c r="D2806" s="24"/>
    </row>
    <row r="2807" spans="3:4">
      <c r="C2807" s="24"/>
      <c r="D2807" s="24"/>
    </row>
    <row r="2808" spans="3:4">
      <c r="C2808" s="24"/>
      <c r="D2808" s="24"/>
    </row>
    <row r="2809" spans="3:4">
      <c r="C2809" s="24"/>
      <c r="D2809" s="24"/>
    </row>
    <row r="2810" spans="3:4">
      <c r="C2810" s="24"/>
      <c r="D2810" s="24"/>
    </row>
    <row r="2811" spans="3:4">
      <c r="C2811" s="24"/>
      <c r="D2811" s="24"/>
    </row>
    <row r="2812" spans="3:4">
      <c r="C2812" s="24"/>
      <c r="D2812" s="24"/>
    </row>
    <row r="2813" spans="3:4">
      <c r="C2813" s="24"/>
      <c r="D2813" s="24"/>
    </row>
    <row r="2814" spans="3:4">
      <c r="C2814" s="24"/>
      <c r="D2814" s="24"/>
    </row>
    <row r="2815" spans="3:4">
      <c r="C2815" s="24"/>
      <c r="D2815" s="24"/>
    </row>
    <row r="2816" spans="3:4">
      <c r="C2816" s="24"/>
      <c r="D2816" s="24"/>
    </row>
    <row r="2817" spans="3:4">
      <c r="C2817" s="24"/>
      <c r="D2817" s="24"/>
    </row>
    <row r="2818" spans="3:4">
      <c r="C2818" s="24"/>
      <c r="D2818" s="24"/>
    </row>
    <row r="2819" spans="3:4">
      <c r="C2819" s="24"/>
      <c r="D2819" s="24"/>
    </row>
    <row r="2820" spans="3:4">
      <c r="C2820" s="24"/>
      <c r="D2820" s="24"/>
    </row>
    <row r="2821" spans="3:4">
      <c r="C2821" s="24"/>
      <c r="D2821" s="24"/>
    </row>
    <row r="2822" spans="3:4">
      <c r="C2822" s="24"/>
      <c r="D2822" s="24"/>
    </row>
    <row r="2823" spans="3:4">
      <c r="C2823" s="24"/>
      <c r="D2823" s="24"/>
    </row>
    <row r="2824" spans="3:4">
      <c r="C2824" s="24"/>
      <c r="D2824" s="24"/>
    </row>
    <row r="2825" spans="3:4">
      <c r="C2825" s="24"/>
      <c r="D2825" s="24"/>
    </row>
    <row r="2826" spans="3:4">
      <c r="C2826" s="24"/>
      <c r="D2826" s="24"/>
    </row>
    <row r="2827" spans="3:4">
      <c r="C2827" s="24"/>
      <c r="D2827" s="24"/>
    </row>
    <row r="2828" spans="3:4">
      <c r="C2828" s="24"/>
      <c r="D2828" s="24"/>
    </row>
    <row r="2829" spans="3:4">
      <c r="C2829" s="24"/>
      <c r="D2829" s="24"/>
    </row>
    <row r="2830" spans="3:4">
      <c r="C2830" s="24"/>
      <c r="D2830" s="24"/>
    </row>
    <row r="2831" spans="3:4">
      <c r="C2831" s="24"/>
      <c r="D2831" s="24"/>
    </row>
    <row r="2832" spans="3:4">
      <c r="C2832" s="24"/>
      <c r="D2832" s="24"/>
    </row>
    <row r="2833" spans="3:4">
      <c r="C2833" s="24"/>
      <c r="D2833" s="24"/>
    </row>
    <row r="2834" spans="3:4">
      <c r="C2834" s="24"/>
      <c r="D2834" s="24"/>
    </row>
    <row r="2835" spans="3:4">
      <c r="C2835" s="24"/>
      <c r="D2835" s="24"/>
    </row>
    <row r="2836" spans="3:4">
      <c r="C2836" s="24"/>
      <c r="D2836" s="24"/>
    </row>
    <row r="2837" spans="3:4">
      <c r="C2837" s="24"/>
      <c r="D2837" s="24"/>
    </row>
    <row r="2838" spans="3:4">
      <c r="C2838" s="24"/>
      <c r="D2838" s="24"/>
    </row>
    <row r="2839" spans="3:4">
      <c r="C2839" s="24"/>
      <c r="D2839" s="24"/>
    </row>
    <row r="2840" spans="3:4">
      <c r="C2840" s="24"/>
      <c r="D2840" s="24"/>
    </row>
    <row r="2841" spans="3:4">
      <c r="C2841" s="24"/>
      <c r="D2841" s="24"/>
    </row>
    <row r="2842" spans="3:4">
      <c r="C2842" s="24"/>
      <c r="D2842" s="24"/>
    </row>
    <row r="2843" spans="3:4">
      <c r="C2843" s="24"/>
      <c r="D2843" s="24"/>
    </row>
    <row r="2844" spans="3:4">
      <c r="C2844" s="24"/>
      <c r="D2844" s="24"/>
    </row>
    <row r="2845" spans="3:4">
      <c r="C2845" s="24"/>
      <c r="D2845" s="24"/>
    </row>
    <row r="2846" spans="3:4">
      <c r="C2846" s="24"/>
      <c r="D2846" s="24"/>
    </row>
    <row r="2847" spans="3:4">
      <c r="C2847" s="24"/>
      <c r="D2847" s="24"/>
    </row>
    <row r="2848" spans="3:4">
      <c r="C2848" s="24"/>
      <c r="D2848" s="24"/>
    </row>
    <row r="2849" spans="3:4">
      <c r="C2849" s="24"/>
      <c r="D2849" s="24"/>
    </row>
    <row r="2850" spans="3:4">
      <c r="C2850" s="24"/>
      <c r="D2850" s="24"/>
    </row>
    <row r="2851" spans="3:4">
      <c r="C2851" s="24"/>
      <c r="D2851" s="24"/>
    </row>
    <row r="2852" spans="3:4">
      <c r="C2852" s="24"/>
      <c r="D2852" s="24"/>
    </row>
    <row r="2853" spans="3:4">
      <c r="C2853" s="24"/>
      <c r="D2853" s="24"/>
    </row>
    <row r="2854" spans="3:4">
      <c r="C2854" s="24"/>
      <c r="D2854" s="24"/>
    </row>
    <row r="2855" spans="3:4">
      <c r="C2855" s="24"/>
      <c r="D2855" s="24"/>
    </row>
    <row r="2856" spans="3:4">
      <c r="C2856" s="24"/>
      <c r="D2856" s="24"/>
    </row>
    <row r="2857" spans="3:4">
      <c r="C2857" s="24"/>
      <c r="D2857" s="24"/>
    </row>
    <row r="2858" spans="3:4">
      <c r="C2858" s="24"/>
      <c r="D2858" s="24"/>
    </row>
    <row r="2859" spans="3:4">
      <c r="C2859" s="24"/>
      <c r="D2859" s="24"/>
    </row>
    <row r="2860" spans="3:4">
      <c r="C2860" s="24"/>
      <c r="D2860" s="24"/>
    </row>
    <row r="2861" spans="3:4">
      <c r="C2861" s="24"/>
      <c r="D2861" s="24"/>
    </row>
    <row r="2862" spans="3:4">
      <c r="C2862" s="24"/>
      <c r="D2862" s="24"/>
    </row>
    <row r="2863" spans="3:4">
      <c r="C2863" s="24"/>
      <c r="D2863" s="24"/>
    </row>
    <row r="2864" spans="3:4">
      <c r="C2864" s="24"/>
      <c r="D2864" s="24"/>
    </row>
    <row r="2865" spans="3:4">
      <c r="C2865" s="24"/>
      <c r="D2865" s="24"/>
    </row>
    <row r="2866" spans="3:4">
      <c r="C2866" s="24"/>
      <c r="D2866" s="24"/>
    </row>
    <row r="2867" spans="3:4">
      <c r="C2867" s="24"/>
      <c r="D2867" s="24"/>
    </row>
    <row r="2868" spans="3:4">
      <c r="C2868" s="24"/>
      <c r="D2868" s="24"/>
    </row>
    <row r="2869" spans="3:4">
      <c r="C2869" s="24"/>
      <c r="D2869" s="24"/>
    </row>
    <row r="2870" spans="3:4">
      <c r="C2870" s="24"/>
      <c r="D2870" s="24"/>
    </row>
    <row r="2871" spans="3:4">
      <c r="C2871" s="24"/>
      <c r="D2871" s="24"/>
    </row>
    <row r="2872" spans="3:4">
      <c r="C2872" s="24"/>
      <c r="D2872" s="24"/>
    </row>
    <row r="2873" spans="3:4">
      <c r="C2873" s="24"/>
      <c r="D2873" s="24"/>
    </row>
    <row r="2874" spans="3:4">
      <c r="C2874" s="24"/>
      <c r="D2874" s="24"/>
    </row>
    <row r="2875" spans="3:4">
      <c r="C2875" s="24"/>
      <c r="D2875" s="24"/>
    </row>
    <row r="2876" spans="3:4">
      <c r="C2876" s="24"/>
      <c r="D2876" s="24"/>
    </row>
    <row r="2877" spans="3:4">
      <c r="C2877" s="24"/>
      <c r="D2877" s="24"/>
    </row>
    <row r="2878" spans="3:4">
      <c r="C2878" s="24"/>
      <c r="D2878" s="24"/>
    </row>
    <row r="2879" spans="3:4">
      <c r="C2879" s="24"/>
      <c r="D2879" s="24"/>
    </row>
    <row r="2880" spans="3:4">
      <c r="C2880" s="24"/>
      <c r="D2880" s="24"/>
    </row>
    <row r="2881" spans="3:4">
      <c r="C2881" s="24"/>
      <c r="D2881" s="24"/>
    </row>
    <row r="2882" spans="3:4">
      <c r="C2882" s="24"/>
      <c r="D2882" s="24"/>
    </row>
    <row r="2883" spans="3:4">
      <c r="C2883" s="24"/>
      <c r="D2883" s="24"/>
    </row>
    <row r="2884" spans="3:4">
      <c r="C2884" s="24"/>
      <c r="D2884" s="24"/>
    </row>
    <row r="2885" spans="3:4">
      <c r="C2885" s="24"/>
      <c r="D2885" s="24"/>
    </row>
    <row r="2886" spans="3:4">
      <c r="C2886" s="24"/>
      <c r="D2886" s="24"/>
    </row>
    <row r="2887" spans="3:4">
      <c r="C2887" s="24"/>
      <c r="D2887" s="24"/>
    </row>
    <row r="2888" spans="3:4">
      <c r="C2888" s="24"/>
      <c r="D2888" s="24"/>
    </row>
    <row r="2889" spans="3:4">
      <c r="C2889" s="24"/>
      <c r="D2889" s="24"/>
    </row>
    <row r="2890" spans="3:4">
      <c r="C2890" s="24"/>
      <c r="D2890" s="24"/>
    </row>
    <row r="2891" spans="3:4">
      <c r="C2891" s="24"/>
      <c r="D2891" s="24"/>
    </row>
    <row r="2892" spans="3:4">
      <c r="C2892" s="24"/>
      <c r="D2892" s="24"/>
    </row>
    <row r="2893" spans="3:4">
      <c r="C2893" s="24"/>
      <c r="D2893" s="24"/>
    </row>
    <row r="2894" spans="3:4">
      <c r="C2894" s="24"/>
      <c r="D2894" s="24"/>
    </row>
    <row r="2895" spans="3:4">
      <c r="C2895" s="24"/>
      <c r="D2895" s="24"/>
    </row>
    <row r="2896" spans="3:4">
      <c r="C2896" s="24"/>
      <c r="D2896" s="24"/>
    </row>
    <row r="2897" spans="3:4">
      <c r="C2897" s="24"/>
      <c r="D2897" s="24"/>
    </row>
    <row r="2898" spans="3:4">
      <c r="C2898" s="24"/>
      <c r="D2898" s="24"/>
    </row>
    <row r="2899" spans="3:4">
      <c r="C2899" s="24"/>
      <c r="D2899" s="24"/>
    </row>
    <row r="2900" spans="3:4">
      <c r="C2900" s="24"/>
      <c r="D2900" s="24"/>
    </row>
    <row r="2901" spans="3:4">
      <c r="C2901" s="24"/>
      <c r="D2901" s="24"/>
    </row>
    <row r="2902" spans="3:4">
      <c r="C2902" s="24"/>
      <c r="D2902" s="24"/>
    </row>
    <row r="2903" spans="3:4">
      <c r="C2903" s="24"/>
      <c r="D2903" s="24"/>
    </row>
    <row r="2904" spans="3:4">
      <c r="C2904" s="24"/>
      <c r="D2904" s="24"/>
    </row>
    <row r="2905" spans="3:4">
      <c r="C2905" s="24"/>
      <c r="D2905" s="24"/>
    </row>
    <row r="2906" spans="3:4">
      <c r="C2906" s="24"/>
      <c r="D2906" s="24"/>
    </row>
    <row r="2907" spans="3:4">
      <c r="C2907" s="24"/>
      <c r="D2907" s="24"/>
    </row>
    <row r="2908" spans="3:4">
      <c r="C2908" s="24"/>
      <c r="D2908" s="24"/>
    </row>
    <row r="2909" spans="3:4">
      <c r="C2909" s="24"/>
      <c r="D2909" s="24"/>
    </row>
    <row r="2910" spans="3:4">
      <c r="C2910" s="24"/>
      <c r="D2910" s="24"/>
    </row>
    <row r="2911" spans="3:4">
      <c r="C2911" s="24"/>
      <c r="D2911" s="24"/>
    </row>
    <row r="2912" spans="3:4">
      <c r="C2912" s="24"/>
      <c r="D2912" s="24"/>
    </row>
    <row r="2913" spans="3:4">
      <c r="C2913" s="24"/>
      <c r="D2913" s="24"/>
    </row>
    <row r="2914" spans="3:4">
      <c r="C2914" s="24"/>
      <c r="D2914" s="24"/>
    </row>
    <row r="2915" spans="3:4">
      <c r="C2915" s="24"/>
      <c r="D2915" s="24"/>
    </row>
    <row r="2916" spans="3:4">
      <c r="C2916" s="24"/>
      <c r="D2916" s="24"/>
    </row>
    <row r="2917" spans="3:4">
      <c r="C2917" s="24"/>
      <c r="D2917" s="24"/>
    </row>
    <row r="2918" spans="3:4">
      <c r="C2918" s="24"/>
      <c r="D2918" s="24"/>
    </row>
    <row r="2919" spans="3:4">
      <c r="C2919" s="24"/>
      <c r="D2919" s="24"/>
    </row>
    <row r="2920" spans="3:4">
      <c r="C2920" s="24"/>
      <c r="D2920" s="24"/>
    </row>
    <row r="2921" spans="3:4">
      <c r="C2921" s="24"/>
      <c r="D2921" s="24"/>
    </row>
    <row r="2922" spans="3:4">
      <c r="C2922" s="24"/>
      <c r="D2922" s="24"/>
    </row>
    <row r="2923" spans="3:4">
      <c r="C2923" s="24"/>
      <c r="D2923" s="24"/>
    </row>
    <row r="2924" spans="3:4">
      <c r="C2924" s="24"/>
      <c r="D2924" s="24"/>
    </row>
    <row r="2925" spans="3:4">
      <c r="C2925" s="24"/>
      <c r="D2925" s="24"/>
    </row>
    <row r="2926" spans="3:4">
      <c r="C2926" s="24"/>
      <c r="D2926" s="24"/>
    </row>
    <row r="2927" spans="3:4">
      <c r="C2927" s="24"/>
      <c r="D2927" s="24"/>
    </row>
    <row r="2928" spans="3:4">
      <c r="C2928" s="24"/>
      <c r="D2928" s="24"/>
    </row>
    <row r="2929" spans="3:4">
      <c r="C2929" s="24"/>
      <c r="D2929" s="24"/>
    </row>
    <row r="2930" spans="3:4">
      <c r="C2930" s="24"/>
      <c r="D2930" s="24"/>
    </row>
    <row r="2931" spans="3:4">
      <c r="C2931" s="24"/>
      <c r="D2931" s="24"/>
    </row>
    <row r="2932" spans="3:4">
      <c r="C2932" s="24"/>
      <c r="D2932" s="24"/>
    </row>
    <row r="2933" spans="3:4">
      <c r="C2933" s="24"/>
      <c r="D2933" s="24"/>
    </row>
    <row r="2934" spans="3:4">
      <c r="C2934" s="24"/>
      <c r="D2934" s="24"/>
    </row>
    <row r="2935" spans="3:4">
      <c r="C2935" s="24"/>
      <c r="D2935" s="24"/>
    </row>
    <row r="2936" spans="3:4">
      <c r="C2936" s="24"/>
      <c r="D2936" s="24"/>
    </row>
    <row r="2937" spans="3:4">
      <c r="C2937" s="24"/>
      <c r="D2937" s="24"/>
    </row>
    <row r="2938" spans="3:4">
      <c r="C2938" s="24"/>
      <c r="D2938" s="24"/>
    </row>
    <row r="2939" spans="3:4">
      <c r="C2939" s="24"/>
      <c r="D2939" s="24"/>
    </row>
    <row r="2940" spans="3:4">
      <c r="C2940" s="24"/>
      <c r="D2940" s="24"/>
    </row>
    <row r="2941" spans="3:4">
      <c r="C2941" s="24"/>
      <c r="D2941" s="24"/>
    </row>
    <row r="2942" spans="3:4">
      <c r="C2942" s="24"/>
      <c r="D2942" s="24"/>
    </row>
    <row r="2943" spans="3:4">
      <c r="C2943" s="24"/>
      <c r="D2943" s="24"/>
    </row>
    <row r="2944" spans="3:4">
      <c r="C2944" s="24"/>
      <c r="D2944" s="24"/>
    </row>
    <row r="2945" spans="3:4">
      <c r="C2945" s="24"/>
      <c r="D2945" s="24"/>
    </row>
    <row r="2946" spans="3:4">
      <c r="C2946" s="24"/>
      <c r="D2946" s="24"/>
    </row>
    <row r="2947" spans="3:4">
      <c r="C2947" s="24"/>
      <c r="D2947" s="24"/>
    </row>
    <row r="2948" spans="3:4">
      <c r="C2948" s="24"/>
      <c r="D2948" s="24"/>
    </row>
    <row r="2949" spans="3:4">
      <c r="C2949" s="24"/>
      <c r="D2949" s="24"/>
    </row>
    <row r="2950" spans="3:4">
      <c r="C2950" s="24"/>
      <c r="D2950" s="24"/>
    </row>
    <row r="2951" spans="3:4">
      <c r="C2951" s="24"/>
      <c r="D2951" s="24"/>
    </row>
    <row r="2952" spans="3:4">
      <c r="C2952" s="24"/>
      <c r="D2952" s="24"/>
    </row>
    <row r="2953" spans="3:4">
      <c r="C2953" s="24"/>
      <c r="D2953" s="24"/>
    </row>
    <row r="2954" spans="3:4">
      <c r="C2954" s="24"/>
      <c r="D2954" s="24"/>
    </row>
    <row r="2955" spans="3:4">
      <c r="C2955" s="24"/>
      <c r="D2955" s="24"/>
    </row>
    <row r="2956" spans="3:4">
      <c r="C2956" s="24"/>
      <c r="D2956" s="24"/>
    </row>
    <row r="2957" spans="3:4">
      <c r="C2957" s="24"/>
      <c r="D2957" s="24"/>
    </row>
    <row r="2958" spans="3:4">
      <c r="C2958" s="24"/>
      <c r="D2958" s="24"/>
    </row>
    <row r="2959" spans="3:4">
      <c r="C2959" s="24"/>
      <c r="D2959" s="24"/>
    </row>
    <row r="2960" spans="3:4">
      <c r="C2960" s="24"/>
      <c r="D2960" s="24"/>
    </row>
    <row r="2961" spans="3:4">
      <c r="C2961" s="24"/>
      <c r="D2961" s="24"/>
    </row>
    <row r="2962" spans="3:4">
      <c r="C2962" s="24"/>
      <c r="D2962" s="24"/>
    </row>
    <row r="2963" spans="3:4">
      <c r="C2963" s="24"/>
      <c r="D2963" s="24"/>
    </row>
    <row r="2964" spans="3:4">
      <c r="C2964" s="24"/>
      <c r="D2964" s="24"/>
    </row>
    <row r="2965" spans="3:4">
      <c r="C2965" s="24"/>
      <c r="D2965" s="24"/>
    </row>
    <row r="2966" spans="3:4">
      <c r="C2966" s="24"/>
      <c r="D2966" s="24"/>
    </row>
    <row r="2967" spans="3:4">
      <c r="C2967" s="24"/>
      <c r="D2967" s="24"/>
    </row>
    <row r="2968" spans="3:4">
      <c r="C2968" s="24"/>
      <c r="D2968" s="24"/>
    </row>
    <row r="2969" spans="3:4">
      <c r="C2969" s="24"/>
      <c r="D2969" s="24"/>
    </row>
    <row r="2970" spans="3:4">
      <c r="C2970" s="24"/>
      <c r="D2970" s="24"/>
    </row>
    <row r="2971" spans="3:4">
      <c r="C2971" s="24"/>
      <c r="D2971" s="24"/>
    </row>
    <row r="2972" spans="3:4">
      <c r="C2972" s="24"/>
      <c r="D2972" s="24"/>
    </row>
    <row r="2973" spans="3:4">
      <c r="C2973" s="24"/>
      <c r="D2973" s="24"/>
    </row>
    <row r="2974" spans="3:4">
      <c r="C2974" s="24"/>
      <c r="D2974" s="24"/>
    </row>
    <row r="2975" spans="3:4">
      <c r="C2975" s="24"/>
      <c r="D2975" s="24"/>
    </row>
    <row r="2976" spans="3:4">
      <c r="C2976" s="24"/>
      <c r="D2976" s="24"/>
    </row>
    <row r="2977" spans="3:4">
      <c r="C2977" s="24"/>
      <c r="D2977" s="24"/>
    </row>
    <row r="2978" spans="3:4">
      <c r="C2978" s="24"/>
      <c r="D2978" s="24"/>
    </row>
    <row r="2979" spans="3:4">
      <c r="C2979" s="24"/>
      <c r="D2979" s="24"/>
    </row>
    <row r="2980" spans="3:4">
      <c r="C2980" s="24"/>
      <c r="D2980" s="24"/>
    </row>
    <row r="2981" spans="3:4">
      <c r="C2981" s="24"/>
      <c r="D2981" s="24"/>
    </row>
    <row r="2982" spans="3:4">
      <c r="C2982" s="24"/>
      <c r="D2982" s="24"/>
    </row>
    <row r="2983" spans="3:4">
      <c r="C2983" s="24"/>
      <c r="D2983" s="24"/>
    </row>
    <row r="2984" spans="3:4">
      <c r="C2984" s="24"/>
      <c r="D2984" s="24"/>
    </row>
    <row r="2985" spans="3:4">
      <c r="C2985" s="24"/>
      <c r="D2985" s="24"/>
    </row>
    <row r="2986" spans="3:4">
      <c r="C2986" s="24"/>
      <c r="D2986" s="24"/>
    </row>
    <row r="2987" spans="3:4">
      <c r="C2987" s="24"/>
      <c r="D2987" s="24"/>
    </row>
    <row r="2988" spans="3:4">
      <c r="C2988" s="24"/>
      <c r="D2988" s="24"/>
    </row>
    <row r="2989" spans="3:4">
      <c r="C2989" s="24"/>
      <c r="D2989" s="24"/>
    </row>
    <row r="2990" spans="3:4">
      <c r="C2990" s="24"/>
      <c r="D2990" s="24"/>
    </row>
    <row r="2991" spans="3:4">
      <c r="C2991" s="24"/>
      <c r="D2991" s="24"/>
    </row>
    <row r="2992" spans="3:4">
      <c r="C2992" s="24"/>
      <c r="D2992" s="24"/>
    </row>
    <row r="2993" spans="3:4">
      <c r="C2993" s="24"/>
      <c r="D2993" s="24"/>
    </row>
    <row r="2994" spans="3:4">
      <c r="C2994" s="24"/>
      <c r="D2994" s="24"/>
    </row>
    <row r="2995" spans="3:4">
      <c r="C2995" s="24"/>
      <c r="D2995" s="24"/>
    </row>
    <row r="2996" spans="3:4">
      <c r="C2996" s="24"/>
      <c r="D2996" s="24"/>
    </row>
    <row r="2997" spans="3:4">
      <c r="C2997" s="24"/>
      <c r="D2997" s="24"/>
    </row>
    <row r="2998" spans="3:4">
      <c r="C2998" s="24"/>
      <c r="D2998" s="24"/>
    </row>
    <row r="2999" spans="3:4">
      <c r="C2999" s="24"/>
      <c r="D2999" s="24"/>
    </row>
    <row r="3000" spans="3:4">
      <c r="C3000" s="24"/>
      <c r="D3000" s="24"/>
    </row>
    <row r="3001" spans="3:4">
      <c r="C3001" s="24"/>
      <c r="D3001" s="24"/>
    </row>
    <row r="3002" spans="3:4">
      <c r="C3002" s="24"/>
      <c r="D3002" s="24"/>
    </row>
    <row r="3003" spans="3:4">
      <c r="C3003" s="24"/>
      <c r="D3003" s="24"/>
    </row>
    <row r="3004" spans="3:4">
      <c r="C3004" s="24"/>
      <c r="D3004" s="24"/>
    </row>
    <row r="3005" spans="3:4">
      <c r="C3005" s="24"/>
      <c r="D3005" s="24"/>
    </row>
    <row r="3006" spans="3:4">
      <c r="C3006" s="24"/>
      <c r="D3006" s="24"/>
    </row>
    <row r="3007" spans="3:4">
      <c r="C3007" s="24"/>
      <c r="D3007" s="24"/>
    </row>
    <row r="3008" spans="3:4">
      <c r="C3008" s="24"/>
      <c r="D3008" s="24"/>
    </row>
    <row r="3009" spans="3:4">
      <c r="C3009" s="24"/>
      <c r="D3009" s="24"/>
    </row>
    <row r="3010" spans="3:4">
      <c r="C3010" s="24"/>
      <c r="D3010" s="24"/>
    </row>
    <row r="3011" spans="3:4">
      <c r="C3011" s="24"/>
      <c r="D3011" s="24"/>
    </row>
    <row r="3012" spans="3:4">
      <c r="C3012" s="24"/>
      <c r="D3012" s="24"/>
    </row>
    <row r="3013" spans="3:4">
      <c r="C3013" s="24"/>
      <c r="D3013" s="24"/>
    </row>
    <row r="3014" spans="3:4">
      <c r="C3014" s="24"/>
      <c r="D3014" s="24"/>
    </row>
    <row r="3015" spans="3:4">
      <c r="C3015" s="24"/>
      <c r="D3015" s="24"/>
    </row>
    <row r="3016" spans="3:4">
      <c r="C3016" s="24"/>
      <c r="D3016" s="24"/>
    </row>
    <row r="3017" spans="3:4">
      <c r="C3017" s="24"/>
      <c r="D3017" s="24"/>
    </row>
    <row r="3018" spans="3:4">
      <c r="C3018" s="24"/>
      <c r="D3018" s="24"/>
    </row>
    <row r="3019" spans="3:4">
      <c r="C3019" s="24"/>
      <c r="D3019" s="24"/>
    </row>
    <row r="3020" spans="3:4">
      <c r="C3020" s="24"/>
      <c r="D3020" s="24"/>
    </row>
    <row r="3021" spans="3:4">
      <c r="C3021" s="24"/>
      <c r="D3021" s="24"/>
    </row>
    <row r="3022" spans="3:4">
      <c r="C3022" s="24"/>
      <c r="D3022" s="24"/>
    </row>
    <row r="3023" spans="3:4">
      <c r="C3023" s="24"/>
      <c r="D3023" s="24"/>
    </row>
    <row r="3024" spans="3:4">
      <c r="C3024" s="24"/>
      <c r="D3024" s="24"/>
    </row>
    <row r="3025" spans="3:4">
      <c r="C3025" s="24"/>
      <c r="D3025" s="24"/>
    </row>
    <row r="3026" spans="3:4">
      <c r="C3026" s="24"/>
      <c r="D3026" s="24"/>
    </row>
    <row r="3027" spans="3:4">
      <c r="C3027" s="24"/>
      <c r="D3027" s="24"/>
    </row>
    <row r="3028" spans="3:4">
      <c r="C3028" s="24"/>
      <c r="D3028" s="24"/>
    </row>
    <row r="3029" spans="3:4">
      <c r="C3029" s="24"/>
      <c r="D3029" s="24"/>
    </row>
    <row r="3030" spans="3:4">
      <c r="C3030" s="24"/>
      <c r="D3030" s="24"/>
    </row>
    <row r="3031" spans="3:4">
      <c r="C3031" s="24"/>
      <c r="D3031" s="24"/>
    </row>
    <row r="3032" spans="3:4">
      <c r="C3032" s="24"/>
      <c r="D3032" s="24"/>
    </row>
    <row r="3033" spans="3:4">
      <c r="C3033" s="24"/>
      <c r="D3033" s="24"/>
    </row>
    <row r="3034" spans="3:4">
      <c r="C3034" s="24"/>
      <c r="D3034" s="24"/>
    </row>
    <row r="3035" spans="3:4">
      <c r="C3035" s="24"/>
      <c r="D3035" s="24"/>
    </row>
    <row r="3036" spans="3:4">
      <c r="C3036" s="24"/>
      <c r="D3036" s="24"/>
    </row>
    <row r="3037" spans="3:4">
      <c r="C3037" s="24"/>
      <c r="D3037" s="24"/>
    </row>
    <row r="3038" spans="3:4">
      <c r="C3038" s="24"/>
      <c r="D3038" s="24"/>
    </row>
    <row r="3039" spans="3:4">
      <c r="C3039" s="24"/>
      <c r="D3039" s="24"/>
    </row>
    <row r="3040" spans="3:4">
      <c r="C3040" s="24"/>
      <c r="D3040" s="24"/>
    </row>
    <row r="3041" spans="3:4">
      <c r="C3041" s="24"/>
      <c r="D3041" s="24"/>
    </row>
    <row r="3042" spans="3:4">
      <c r="C3042" s="24"/>
      <c r="D3042" s="24"/>
    </row>
    <row r="3043" spans="3:4">
      <c r="C3043" s="24"/>
      <c r="D3043" s="24"/>
    </row>
    <row r="3044" spans="3:4">
      <c r="C3044" s="24"/>
      <c r="D3044" s="24"/>
    </row>
    <row r="3045" spans="3:4">
      <c r="C3045" s="24"/>
      <c r="D3045" s="24"/>
    </row>
    <row r="3046" spans="3:4">
      <c r="C3046" s="24"/>
      <c r="D3046" s="24"/>
    </row>
    <row r="3047" spans="3:4">
      <c r="C3047" s="24"/>
      <c r="D3047" s="24"/>
    </row>
    <row r="3048" spans="3:4">
      <c r="C3048" s="24"/>
      <c r="D3048" s="24"/>
    </row>
    <row r="3049" spans="3:4">
      <c r="C3049" s="24"/>
      <c r="D3049" s="24"/>
    </row>
    <row r="3050" spans="3:4">
      <c r="C3050" s="24"/>
      <c r="D3050" s="24"/>
    </row>
    <row r="3051" spans="3:4">
      <c r="C3051" s="24"/>
      <c r="D3051" s="24"/>
    </row>
    <row r="3052" spans="3:4">
      <c r="C3052" s="24"/>
      <c r="D3052" s="24"/>
    </row>
    <row r="3053" spans="3:4">
      <c r="C3053" s="24"/>
      <c r="D3053" s="24"/>
    </row>
    <row r="3054" spans="3:4">
      <c r="C3054" s="24"/>
      <c r="D3054" s="24"/>
    </row>
    <row r="3055" spans="3:4">
      <c r="C3055" s="24"/>
      <c r="D3055" s="24"/>
    </row>
    <row r="3056" spans="3:4">
      <c r="C3056" s="24"/>
      <c r="D3056" s="24"/>
    </row>
    <row r="3057" spans="3:4">
      <c r="C3057" s="24"/>
      <c r="D3057" s="24"/>
    </row>
    <row r="3058" spans="3:4">
      <c r="C3058" s="24"/>
      <c r="D3058" s="24"/>
    </row>
    <row r="3059" spans="3:4">
      <c r="C3059" s="24"/>
      <c r="D3059" s="24"/>
    </row>
    <row r="3060" spans="3:4">
      <c r="C3060" s="24"/>
      <c r="D3060" s="24"/>
    </row>
    <row r="3061" spans="3:4">
      <c r="C3061" s="24"/>
      <c r="D3061" s="24"/>
    </row>
    <row r="3062" spans="3:4">
      <c r="C3062" s="24"/>
      <c r="D3062" s="24"/>
    </row>
    <row r="3063" spans="3:4">
      <c r="C3063" s="24"/>
      <c r="D3063" s="24"/>
    </row>
    <row r="3064" spans="3:4">
      <c r="C3064" s="24"/>
      <c r="D3064" s="24"/>
    </row>
    <row r="3065" spans="3:4">
      <c r="C3065" s="24"/>
      <c r="D3065" s="24"/>
    </row>
    <row r="3066" spans="3:4">
      <c r="C3066" s="24"/>
      <c r="D3066" s="24"/>
    </row>
    <row r="3067" spans="3:4">
      <c r="C3067" s="24"/>
      <c r="D3067" s="24"/>
    </row>
    <row r="3068" spans="3:4">
      <c r="C3068" s="24"/>
      <c r="D3068" s="24"/>
    </row>
    <row r="3069" spans="3:4">
      <c r="C3069" s="24"/>
      <c r="D3069" s="24"/>
    </row>
    <row r="3070" spans="3:4">
      <c r="C3070" s="24"/>
      <c r="D3070" s="24"/>
    </row>
    <row r="3071" spans="3:4">
      <c r="C3071" s="24"/>
      <c r="D3071" s="24"/>
    </row>
    <row r="3072" spans="3:4">
      <c r="C3072" s="24"/>
      <c r="D3072" s="24"/>
    </row>
    <row r="3073" spans="3:4">
      <c r="C3073" s="24"/>
      <c r="D3073" s="24"/>
    </row>
    <row r="3074" spans="3:4">
      <c r="C3074" s="24"/>
      <c r="D3074" s="24"/>
    </row>
    <row r="3075" spans="3:4">
      <c r="C3075" s="24"/>
      <c r="D3075" s="24"/>
    </row>
    <row r="3076" spans="3:4">
      <c r="C3076" s="24"/>
      <c r="D3076" s="24"/>
    </row>
    <row r="3077" spans="3:4">
      <c r="C3077" s="24"/>
      <c r="D3077" s="24"/>
    </row>
    <row r="3078" spans="3:4">
      <c r="C3078" s="24"/>
      <c r="D3078" s="24"/>
    </row>
    <row r="3079" spans="3:4">
      <c r="C3079" s="24"/>
      <c r="D3079" s="24"/>
    </row>
    <row r="3080" spans="3:4">
      <c r="C3080" s="24"/>
      <c r="D3080" s="24"/>
    </row>
    <row r="3081" spans="3:4">
      <c r="C3081" s="24"/>
      <c r="D3081" s="24"/>
    </row>
    <row r="3082" spans="3:4">
      <c r="C3082" s="24"/>
      <c r="D3082" s="24"/>
    </row>
    <row r="3083" spans="3:4">
      <c r="C3083" s="24"/>
      <c r="D3083" s="24"/>
    </row>
    <row r="3084" spans="3:4">
      <c r="C3084" s="24"/>
      <c r="D3084" s="24"/>
    </row>
    <row r="3085" spans="3:4">
      <c r="C3085" s="24"/>
      <c r="D3085" s="24"/>
    </row>
    <row r="3086" spans="3:4">
      <c r="C3086" s="24"/>
      <c r="D3086" s="24"/>
    </row>
    <row r="3087" spans="3:4">
      <c r="C3087" s="24"/>
      <c r="D3087" s="24"/>
    </row>
    <row r="3088" spans="3:4">
      <c r="C3088" s="24"/>
      <c r="D3088" s="24"/>
    </row>
    <row r="3089" spans="3:4">
      <c r="C3089" s="24"/>
      <c r="D3089" s="24"/>
    </row>
    <row r="3090" spans="3:4">
      <c r="C3090" s="24"/>
      <c r="D3090" s="24"/>
    </row>
    <row r="3091" spans="3:4">
      <c r="C3091" s="24"/>
      <c r="D3091" s="24"/>
    </row>
    <row r="3092" spans="3:4">
      <c r="C3092" s="24"/>
      <c r="D3092" s="24"/>
    </row>
    <row r="3093" spans="3:4">
      <c r="C3093" s="24"/>
      <c r="D3093" s="24"/>
    </row>
    <row r="3094" spans="3:4">
      <c r="C3094" s="24"/>
      <c r="D3094" s="24"/>
    </row>
    <row r="3095" spans="3:4">
      <c r="C3095" s="24"/>
      <c r="D3095" s="24"/>
    </row>
    <row r="3096" spans="3:4">
      <c r="C3096" s="24"/>
      <c r="D3096" s="24"/>
    </row>
    <row r="3097" spans="3:4">
      <c r="C3097" s="24"/>
      <c r="D3097" s="24"/>
    </row>
    <row r="3098" spans="3:4">
      <c r="C3098" s="24"/>
      <c r="D3098" s="24"/>
    </row>
    <row r="3099" spans="3:4">
      <c r="C3099" s="24"/>
      <c r="D3099" s="24"/>
    </row>
    <row r="3100" spans="3:4">
      <c r="C3100" s="24"/>
      <c r="D3100" s="24"/>
    </row>
    <row r="3101" spans="3:4">
      <c r="C3101" s="24"/>
      <c r="D3101" s="24"/>
    </row>
    <row r="3102" spans="3:4">
      <c r="C3102" s="24"/>
      <c r="D3102" s="24"/>
    </row>
    <row r="3103" spans="3:4">
      <c r="C3103" s="24"/>
      <c r="D3103" s="24"/>
    </row>
    <row r="3104" spans="3:4">
      <c r="C3104" s="24"/>
      <c r="D3104" s="24"/>
    </row>
    <row r="3105" spans="3:4">
      <c r="C3105" s="24"/>
      <c r="D3105" s="24"/>
    </row>
    <row r="3106" spans="3:4">
      <c r="C3106" s="24"/>
      <c r="D3106" s="24"/>
    </row>
    <row r="3107" spans="3:4">
      <c r="C3107" s="24"/>
      <c r="D3107" s="24"/>
    </row>
    <row r="3108" spans="3:4">
      <c r="C3108" s="24"/>
      <c r="D3108" s="24"/>
    </row>
    <row r="3109" spans="3:4">
      <c r="C3109" s="24"/>
      <c r="D3109" s="24"/>
    </row>
    <row r="3110" spans="3:4">
      <c r="C3110" s="24"/>
      <c r="D3110" s="24"/>
    </row>
    <row r="3111" spans="3:4">
      <c r="C3111" s="24"/>
      <c r="D3111" s="24"/>
    </row>
    <row r="3112" spans="3:4">
      <c r="C3112" s="24"/>
      <c r="D3112" s="24"/>
    </row>
    <row r="3113" spans="3:4">
      <c r="C3113" s="24"/>
      <c r="D3113" s="24"/>
    </row>
    <row r="3114" spans="3:4">
      <c r="C3114" s="24"/>
      <c r="D3114" s="24"/>
    </row>
    <row r="3115" spans="3:4">
      <c r="C3115" s="24"/>
      <c r="D3115" s="24"/>
    </row>
    <row r="3116" spans="3:4">
      <c r="C3116" s="24"/>
      <c r="D3116" s="24"/>
    </row>
    <row r="3117" spans="3:4">
      <c r="C3117" s="24"/>
      <c r="D3117" s="24"/>
    </row>
    <row r="3118" spans="3:4">
      <c r="C3118" s="24"/>
      <c r="D3118" s="24"/>
    </row>
    <row r="3119" spans="3:4">
      <c r="C3119" s="24"/>
      <c r="D3119" s="24"/>
    </row>
    <row r="3120" spans="3:4">
      <c r="C3120" s="24"/>
      <c r="D3120" s="24"/>
    </row>
    <row r="3121" spans="3:4">
      <c r="C3121" s="24"/>
      <c r="D3121" s="24"/>
    </row>
    <row r="3122" spans="3:4">
      <c r="C3122" s="24"/>
      <c r="D3122" s="24"/>
    </row>
    <row r="3123" spans="3:4">
      <c r="C3123" s="24"/>
      <c r="D3123" s="24"/>
    </row>
    <row r="3124" spans="3:4">
      <c r="C3124" s="24"/>
      <c r="D3124" s="24"/>
    </row>
    <row r="3125" spans="3:4">
      <c r="C3125" s="24"/>
      <c r="D3125" s="24"/>
    </row>
    <row r="3126" spans="3:4">
      <c r="C3126" s="24"/>
      <c r="D3126" s="24"/>
    </row>
    <row r="3127" spans="3:4">
      <c r="C3127" s="24"/>
      <c r="D3127" s="24"/>
    </row>
    <row r="3128" spans="3:4">
      <c r="C3128" s="24"/>
      <c r="D3128" s="24"/>
    </row>
    <row r="3129" spans="3:4">
      <c r="C3129" s="24"/>
      <c r="D3129" s="24"/>
    </row>
    <row r="3130" spans="3:4">
      <c r="C3130" s="24"/>
      <c r="D3130" s="24"/>
    </row>
    <row r="3131" spans="3:4">
      <c r="C3131" s="24"/>
      <c r="D3131" s="24"/>
    </row>
    <row r="3132" spans="3:4">
      <c r="C3132" s="24"/>
      <c r="D3132" s="24"/>
    </row>
    <row r="3133" spans="3:4">
      <c r="C3133" s="24"/>
      <c r="D3133" s="24"/>
    </row>
    <row r="3134" spans="3:4">
      <c r="C3134" s="24"/>
      <c r="D3134" s="24"/>
    </row>
    <row r="3135" spans="3:4">
      <c r="C3135" s="24"/>
      <c r="D3135" s="24"/>
    </row>
    <row r="3136" spans="3:4">
      <c r="C3136" s="24"/>
      <c r="D3136" s="24"/>
    </row>
    <row r="3137" spans="3:4">
      <c r="C3137" s="24"/>
      <c r="D3137" s="24"/>
    </row>
    <row r="3138" spans="3:4">
      <c r="C3138" s="24"/>
      <c r="D3138" s="24"/>
    </row>
    <row r="3139" spans="3:4">
      <c r="C3139" s="24"/>
      <c r="D3139" s="24"/>
    </row>
    <row r="3140" spans="3:4">
      <c r="C3140" s="24"/>
      <c r="D3140" s="24"/>
    </row>
    <row r="3141" spans="3:4">
      <c r="C3141" s="24"/>
      <c r="D3141" s="24"/>
    </row>
    <row r="3142" spans="3:4">
      <c r="C3142" s="24"/>
      <c r="D3142" s="24"/>
    </row>
    <row r="3143" spans="3:4">
      <c r="C3143" s="24"/>
      <c r="D3143" s="24"/>
    </row>
    <row r="3144" spans="3:4">
      <c r="C3144" s="24"/>
      <c r="D3144" s="24"/>
    </row>
    <row r="3145" spans="3:4">
      <c r="C3145" s="24"/>
      <c r="D3145" s="24"/>
    </row>
    <row r="3146" spans="3:4">
      <c r="C3146" s="24"/>
      <c r="D3146" s="24"/>
    </row>
    <row r="3147" spans="3:4">
      <c r="C3147" s="24"/>
      <c r="D3147" s="24"/>
    </row>
    <row r="3148" spans="3:4">
      <c r="C3148" s="24"/>
      <c r="D3148" s="24"/>
    </row>
    <row r="3149" spans="3:4">
      <c r="C3149" s="24"/>
      <c r="D3149" s="24"/>
    </row>
    <row r="3150" spans="3:4">
      <c r="C3150" s="24"/>
      <c r="D3150" s="24"/>
    </row>
    <row r="3151" spans="3:4">
      <c r="C3151" s="24"/>
      <c r="D3151" s="24"/>
    </row>
    <row r="3152" spans="3:4">
      <c r="C3152" s="24"/>
      <c r="D3152" s="24"/>
    </row>
    <row r="3153" spans="3:4">
      <c r="C3153" s="24"/>
      <c r="D3153" s="24"/>
    </row>
    <row r="3154" spans="3:4">
      <c r="C3154" s="24"/>
      <c r="D3154" s="24"/>
    </row>
  </sheetData>
  <phoneticPr fontId="8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"/>
  <sheetViews>
    <sheetView workbookViewId="0"/>
  </sheetViews>
  <sheetFormatPr defaultColWidth="10.28515625" defaultRowHeight="12.75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4" ht="20.25">
      <c r="A1" s="1" t="s">
        <v>33</v>
      </c>
      <c r="C1" s="14" t="s">
        <v>73</v>
      </c>
    </row>
    <row r="2" spans="1:4">
      <c r="A2" t="s">
        <v>29</v>
      </c>
      <c r="C2" s="8" t="s">
        <v>78</v>
      </c>
    </row>
    <row r="4" spans="1:4">
      <c r="A4" s="8" t="s">
        <v>4</v>
      </c>
      <c r="C4" s="3">
        <v>45160.434000000001</v>
      </c>
      <c r="D4" s="4">
        <v>1.637435</v>
      </c>
    </row>
    <row r="6" spans="1:4">
      <c r="A6" s="8" t="s">
        <v>5</v>
      </c>
    </row>
    <row r="7" spans="1:4">
      <c r="A7" t="s">
        <v>6</v>
      </c>
      <c r="C7">
        <v>40146.6008</v>
      </c>
      <c r="D7" s="14" t="s">
        <v>76</v>
      </c>
    </row>
    <row r="8" spans="1:4">
      <c r="A8" t="s">
        <v>7</v>
      </c>
      <c r="C8">
        <v>1.6374333000000001</v>
      </c>
      <c r="D8" s="14" t="s">
        <v>77</v>
      </c>
    </row>
    <row r="10" spans="1:4" ht="13.5" thickBot="1">
      <c r="C10" s="7" t="s">
        <v>24</v>
      </c>
      <c r="D10" s="7" t="s">
        <v>25</v>
      </c>
    </row>
    <row r="11" spans="1:4">
      <c r="A11" t="s">
        <v>20</v>
      </c>
      <c r="C11">
        <f>INTERCEPT(R21:R993,$F21:$F993)</f>
        <v>1.4861031501874067E-2</v>
      </c>
      <c r="D11">
        <f>INTERCEPT(S21:S993,$F21:$F993)</f>
        <v>-1.2935647630232664E-2</v>
      </c>
    </row>
    <row r="12" spans="1:4">
      <c r="A12" t="s">
        <v>21</v>
      </c>
      <c r="C12">
        <f>SLOPE(R21:R993,$F21:$F993)</f>
        <v>-1.6606314590472885E-6</v>
      </c>
      <c r="D12">
        <f>SLOPE(S21:S993,$F21:$F993)</f>
        <v>2.8235402877972781E-6</v>
      </c>
    </row>
    <row r="13" spans="1:4">
      <c r="A13" t="s">
        <v>23</v>
      </c>
      <c r="C13" s="6" t="s">
        <v>18</v>
      </c>
      <c r="D13" s="6"/>
    </row>
    <row r="14" spans="1:4">
      <c r="A14" t="s">
        <v>28</v>
      </c>
    </row>
    <row r="15" spans="1:4">
      <c r="A15" s="5" t="s">
        <v>22</v>
      </c>
      <c r="C15">
        <v>52417.527499999997</v>
      </c>
      <c r="D15">
        <v>51681.508999999998</v>
      </c>
    </row>
    <row r="16" spans="1:4">
      <c r="A16" s="8" t="s">
        <v>8</v>
      </c>
      <c r="C16">
        <f>+$C8+C12</f>
        <v>1.6374316393685411</v>
      </c>
      <c r="D16">
        <f>+$C8+D12</f>
        <v>1.6374361235402879</v>
      </c>
    </row>
    <row r="17" spans="1:33" ht="13.5" thickBot="1"/>
    <row r="18" spans="1:33">
      <c r="A18" s="8" t="s">
        <v>9</v>
      </c>
      <c r="C18" s="3">
        <f>+C15</f>
        <v>52417.527499999997</v>
      </c>
      <c r="D18" s="4">
        <f>+C16</f>
        <v>1.6374316393685411</v>
      </c>
    </row>
    <row r="19" spans="1:33" ht="13.5" thickTop="1">
      <c r="C19">
        <f>+D15</f>
        <v>51681.508999999998</v>
      </c>
      <c r="D19">
        <f>+D16</f>
        <v>1.6374361235402879</v>
      </c>
      <c r="R19">
        <f>COUNT(R21:R108)</f>
        <v>35</v>
      </c>
      <c r="S19">
        <f>COUNT(S21:S108)</f>
        <v>22</v>
      </c>
    </row>
    <row r="20" spans="1:33" ht="13.5" thickBot="1">
      <c r="A20" s="7" t="s">
        <v>10</v>
      </c>
      <c r="B20" s="7" t="s">
        <v>11</v>
      </c>
      <c r="C20" s="7" t="s">
        <v>12</v>
      </c>
      <c r="D20" s="7" t="s">
        <v>17</v>
      </c>
      <c r="E20" s="7" t="s">
        <v>13</v>
      </c>
      <c r="F20" s="7" t="s">
        <v>14</v>
      </c>
      <c r="G20" s="7" t="s">
        <v>15</v>
      </c>
      <c r="H20" s="10" t="s">
        <v>16</v>
      </c>
      <c r="I20" s="10" t="s">
        <v>66</v>
      </c>
      <c r="J20" s="10" t="s">
        <v>67</v>
      </c>
      <c r="K20" s="10" t="s">
        <v>68</v>
      </c>
      <c r="L20" s="10" t="s">
        <v>30</v>
      </c>
      <c r="M20" s="10" t="s">
        <v>31</v>
      </c>
      <c r="N20" s="10" t="s">
        <v>32</v>
      </c>
      <c r="O20" s="10" t="s">
        <v>27</v>
      </c>
      <c r="P20" s="9" t="s">
        <v>26</v>
      </c>
      <c r="Q20" s="7" t="s">
        <v>19</v>
      </c>
      <c r="R20" s="13" t="s">
        <v>74</v>
      </c>
      <c r="S20" s="13" t="s">
        <v>75</v>
      </c>
    </row>
    <row r="21" spans="1:33">
      <c r="A21" t="s">
        <v>35</v>
      </c>
      <c r="B21" t="s">
        <v>65</v>
      </c>
      <c r="C21" s="11">
        <v>41218.290999999997</v>
      </c>
      <c r="D21" s="6"/>
      <c r="E21">
        <f t="shared" ref="E21:E52" si="0">+(C21-C$7)/C$8</f>
        <v>654.4939570973653</v>
      </c>
      <c r="F21">
        <f t="shared" ref="F21:F52" si="1">ROUND(2*E21,0)/2</f>
        <v>654.5</v>
      </c>
      <c r="G21">
        <f t="shared" ref="G21:G52" si="2">+C21-(C$7+F21*C$8)</f>
        <v>-9.8948500017286278E-3</v>
      </c>
      <c r="N21">
        <f t="shared" ref="N21:N27" si="3">+G21</f>
        <v>-9.8948500017286278E-3</v>
      </c>
      <c r="O21">
        <f t="shared" ref="O21:O52" si="4">+C$11+C$12*F21</f>
        <v>1.3774148211927616E-2</v>
      </c>
      <c r="P21">
        <f t="shared" ref="P21:P52" si="5">+D$11+D$12*$F21</f>
        <v>-1.1087640511869347E-2</v>
      </c>
      <c r="Q21" s="2">
        <f t="shared" ref="Q21:Q52" si="6">+C21-15018.5</f>
        <v>26199.790999999997</v>
      </c>
      <c r="S21">
        <f>G21</f>
        <v>-9.8948500017286278E-3</v>
      </c>
      <c r="AA21" t="s">
        <v>34</v>
      </c>
      <c r="AG21" t="s">
        <v>36</v>
      </c>
    </row>
    <row r="22" spans="1:33">
      <c r="A22" t="s">
        <v>35</v>
      </c>
      <c r="C22" s="11">
        <v>41888.841</v>
      </c>
      <c r="D22" s="6"/>
      <c r="E22">
        <f t="shared" si="0"/>
        <v>1064.0068209190567</v>
      </c>
      <c r="F22">
        <f t="shared" si="1"/>
        <v>1064</v>
      </c>
      <c r="G22">
        <f t="shared" si="2"/>
        <v>1.1168800003360957E-2</v>
      </c>
      <c r="N22">
        <f t="shared" si="3"/>
        <v>1.1168800003360957E-2</v>
      </c>
      <c r="O22">
        <f t="shared" si="4"/>
        <v>1.3094119629447752E-2</v>
      </c>
      <c r="P22">
        <f t="shared" si="5"/>
        <v>-9.9314007640163605E-3</v>
      </c>
      <c r="Q22" s="2">
        <f t="shared" si="6"/>
        <v>26870.341</v>
      </c>
      <c r="R22">
        <f>G22</f>
        <v>1.1168800003360957E-2</v>
      </c>
      <c r="AA22" t="s">
        <v>34</v>
      </c>
      <c r="AG22" t="s">
        <v>36</v>
      </c>
    </row>
    <row r="23" spans="1:33">
      <c r="A23" t="s">
        <v>35</v>
      </c>
      <c r="B23" t="s">
        <v>65</v>
      </c>
      <c r="C23" s="11">
        <v>41892.9162</v>
      </c>
      <c r="D23" s="6"/>
      <c r="E23">
        <f t="shared" si="0"/>
        <v>1066.4955940495404</v>
      </c>
      <c r="F23">
        <f t="shared" si="1"/>
        <v>1066.5</v>
      </c>
      <c r="G23">
        <f t="shared" si="2"/>
        <v>-7.2144500009017065E-3</v>
      </c>
      <c r="N23">
        <f t="shared" si="3"/>
        <v>-7.2144500009017065E-3</v>
      </c>
      <c r="O23">
        <f t="shared" si="4"/>
        <v>1.3089968050800134E-2</v>
      </c>
      <c r="P23">
        <f t="shared" si="5"/>
        <v>-9.9243419132968684E-3</v>
      </c>
      <c r="Q23" s="2">
        <f t="shared" si="6"/>
        <v>26874.4162</v>
      </c>
      <c r="S23">
        <f>G23</f>
        <v>-7.2144500009017065E-3</v>
      </c>
      <c r="AA23" t="s">
        <v>34</v>
      </c>
      <c r="AG23" t="s">
        <v>36</v>
      </c>
    </row>
    <row r="24" spans="1:33">
      <c r="A24" t="s">
        <v>35</v>
      </c>
      <c r="C24" s="11">
        <v>42288.375099999997</v>
      </c>
      <c r="D24" s="6"/>
      <c r="E24">
        <f t="shared" si="0"/>
        <v>1308.0070498138746</v>
      </c>
      <c r="F24">
        <f t="shared" si="1"/>
        <v>1308</v>
      </c>
      <c r="G24">
        <f t="shared" si="2"/>
        <v>1.154359999782173E-2</v>
      </c>
      <c r="N24">
        <f t="shared" si="3"/>
        <v>1.154359999782173E-2</v>
      </c>
      <c r="O24">
        <f t="shared" si="4"/>
        <v>1.2688925553440214E-2</v>
      </c>
      <c r="P24">
        <f t="shared" si="5"/>
        <v>-9.2424569337938248E-3</v>
      </c>
      <c r="Q24" s="2">
        <f t="shared" si="6"/>
        <v>27269.875099999997</v>
      </c>
      <c r="R24">
        <f>G24</f>
        <v>1.154359999782173E-2</v>
      </c>
      <c r="AA24" t="s">
        <v>34</v>
      </c>
      <c r="AG24" t="s">
        <v>36</v>
      </c>
    </row>
    <row r="25" spans="1:33">
      <c r="A25" t="s">
        <v>35</v>
      </c>
      <c r="B25" t="s">
        <v>65</v>
      </c>
      <c r="C25" s="11">
        <v>42289.172200000001</v>
      </c>
      <c r="D25" s="6"/>
      <c r="E25">
        <f t="shared" si="0"/>
        <v>1308.493848268507</v>
      </c>
      <c r="F25">
        <f t="shared" si="1"/>
        <v>1308.5</v>
      </c>
      <c r="G25">
        <f t="shared" si="2"/>
        <v>-1.0073049998027273E-2</v>
      </c>
      <c r="N25">
        <f t="shared" si="3"/>
        <v>-1.0073049998027273E-2</v>
      </c>
      <c r="O25">
        <f t="shared" si="4"/>
        <v>1.268809523771069E-2</v>
      </c>
      <c r="P25">
        <f t="shared" si="5"/>
        <v>-9.2410451636499268E-3</v>
      </c>
      <c r="Q25" s="2">
        <f t="shared" si="6"/>
        <v>27270.672200000001</v>
      </c>
      <c r="S25">
        <f>G25</f>
        <v>-1.0073049998027273E-2</v>
      </c>
      <c r="AA25" t="s">
        <v>34</v>
      </c>
      <c r="AG25" t="s">
        <v>36</v>
      </c>
    </row>
    <row r="26" spans="1:33">
      <c r="A26" t="s">
        <v>35</v>
      </c>
      <c r="C26" s="11">
        <v>42645.334699999999</v>
      </c>
      <c r="D26" s="6"/>
      <c r="E26">
        <f t="shared" si="0"/>
        <v>1526.0065249680699</v>
      </c>
      <c r="F26">
        <f t="shared" si="1"/>
        <v>1526</v>
      </c>
      <c r="G26">
        <f t="shared" si="2"/>
        <v>1.068420000228798E-2</v>
      </c>
      <c r="N26">
        <f t="shared" si="3"/>
        <v>1.068420000228798E-2</v>
      </c>
      <c r="O26">
        <f t="shared" si="4"/>
        <v>1.2326907895367905E-2</v>
      </c>
      <c r="P26">
        <f t="shared" si="5"/>
        <v>-8.6269251510540171E-3</v>
      </c>
      <c r="Q26" s="2">
        <f t="shared" si="6"/>
        <v>27626.834699999999</v>
      </c>
      <c r="R26">
        <f>G26</f>
        <v>1.068420000228798E-2</v>
      </c>
      <c r="AA26" t="s">
        <v>34</v>
      </c>
      <c r="AG26" t="s">
        <v>36</v>
      </c>
    </row>
    <row r="27" spans="1:33">
      <c r="A27" t="s">
        <v>35</v>
      </c>
      <c r="B27" t="s">
        <v>65</v>
      </c>
      <c r="C27" s="11">
        <v>42649.4058</v>
      </c>
      <c r="D27" s="6"/>
      <c r="E27">
        <f t="shared" si="0"/>
        <v>1528.4927941797691</v>
      </c>
      <c r="F27">
        <f t="shared" si="1"/>
        <v>1528.5</v>
      </c>
      <c r="G27">
        <f t="shared" si="2"/>
        <v>-1.1799050000263378E-2</v>
      </c>
      <c r="N27">
        <f t="shared" si="3"/>
        <v>-1.1799050000263378E-2</v>
      </c>
      <c r="O27">
        <f t="shared" si="4"/>
        <v>1.2322756316720286E-2</v>
      </c>
      <c r="P27">
        <f t="shared" si="5"/>
        <v>-8.6198663003345249E-3</v>
      </c>
      <c r="Q27" s="2">
        <f t="shared" si="6"/>
        <v>27630.9058</v>
      </c>
      <c r="S27">
        <f>G27</f>
        <v>-1.1799050000263378E-2</v>
      </c>
      <c r="AA27" t="s">
        <v>34</v>
      </c>
      <c r="AG27" t="s">
        <v>36</v>
      </c>
    </row>
    <row r="28" spans="1:33">
      <c r="A28" t="s">
        <v>38</v>
      </c>
      <c r="C28" s="11">
        <v>42956.447999999997</v>
      </c>
      <c r="D28" s="6"/>
      <c r="E28">
        <f t="shared" si="0"/>
        <v>1716.0071191907459</v>
      </c>
      <c r="F28">
        <f t="shared" si="1"/>
        <v>1716</v>
      </c>
      <c r="G28">
        <f t="shared" si="2"/>
        <v>1.165719999698922E-2</v>
      </c>
      <c r="K28">
        <f>+G28</f>
        <v>1.165719999698922E-2</v>
      </c>
      <c r="O28">
        <f t="shared" si="4"/>
        <v>1.201138791814892E-2</v>
      </c>
      <c r="P28">
        <f t="shared" si="5"/>
        <v>-8.0904524963725348E-3</v>
      </c>
      <c r="Q28" s="2">
        <f t="shared" si="6"/>
        <v>27937.947999999997</v>
      </c>
      <c r="R28">
        <f>G28</f>
        <v>1.165719999698922E-2</v>
      </c>
      <c r="AA28" t="s">
        <v>37</v>
      </c>
      <c r="AG28" t="s">
        <v>36</v>
      </c>
    </row>
    <row r="29" spans="1:33">
      <c r="A29" t="s">
        <v>35</v>
      </c>
      <c r="B29" t="s">
        <v>65</v>
      </c>
      <c r="C29" s="11">
        <v>44899.244599999998</v>
      </c>
      <c r="D29" s="6"/>
      <c r="E29">
        <f t="shared" si="0"/>
        <v>2902.496119994627</v>
      </c>
      <c r="F29">
        <f t="shared" si="1"/>
        <v>2902.5</v>
      </c>
      <c r="G29">
        <f t="shared" si="2"/>
        <v>-6.3532499989378266E-3</v>
      </c>
      <c r="N29">
        <f>+G29</f>
        <v>-6.3532499989378266E-3</v>
      </c>
      <c r="O29">
        <f t="shared" si="4"/>
        <v>1.0041048691989312E-2</v>
      </c>
      <c r="P29">
        <f t="shared" si="5"/>
        <v>-4.7403219449010641E-3</v>
      </c>
      <c r="Q29" s="2">
        <f t="shared" si="6"/>
        <v>29880.744599999998</v>
      </c>
      <c r="R29">
        <f>G29</f>
        <v>-6.3532499989378266E-3</v>
      </c>
      <c r="AA29" t="s">
        <v>34</v>
      </c>
      <c r="AG29" t="s">
        <v>36</v>
      </c>
    </row>
    <row r="30" spans="1:33">
      <c r="A30" t="s">
        <v>40</v>
      </c>
      <c r="C30" s="11">
        <v>45160.432000000001</v>
      </c>
      <c r="D30" s="6"/>
      <c r="E30">
        <f t="shared" si="0"/>
        <v>3062.0063730229504</v>
      </c>
      <c r="F30">
        <f t="shared" si="1"/>
        <v>3062</v>
      </c>
      <c r="G30">
        <f t="shared" si="2"/>
        <v>1.0435399999551009E-2</v>
      </c>
      <c r="K30">
        <f>+G30</f>
        <v>1.0435399999551009E-2</v>
      </c>
      <c r="O30">
        <f t="shared" si="4"/>
        <v>9.7761779742712683E-3</v>
      </c>
      <c r="P30">
        <f t="shared" si="5"/>
        <v>-4.2899672689973994E-3</v>
      </c>
      <c r="Q30" s="2">
        <f t="shared" si="6"/>
        <v>30141.932000000001</v>
      </c>
      <c r="R30">
        <f>G30</f>
        <v>1.0435399999551009E-2</v>
      </c>
      <c r="AA30" t="s">
        <v>34</v>
      </c>
      <c r="AB30" t="s">
        <v>39</v>
      </c>
      <c r="AG30" t="s">
        <v>36</v>
      </c>
    </row>
    <row r="31" spans="1:33">
      <c r="A31" t="s">
        <v>16</v>
      </c>
      <c r="C31">
        <v>45160.434000000001</v>
      </c>
      <c r="D31" s="6" t="s">
        <v>18</v>
      </c>
      <c r="E31">
        <f t="shared" si="0"/>
        <v>3062.007594446748</v>
      </c>
      <c r="F31">
        <f t="shared" si="1"/>
        <v>3062</v>
      </c>
      <c r="G31">
        <f t="shared" si="2"/>
        <v>1.2435399999958463E-2</v>
      </c>
      <c r="H31">
        <f>+G31</f>
        <v>1.2435399999958463E-2</v>
      </c>
      <c r="O31">
        <f t="shared" si="4"/>
        <v>9.7761779742712683E-3</v>
      </c>
      <c r="P31">
        <f t="shared" si="5"/>
        <v>-4.2899672689973994E-3</v>
      </c>
      <c r="Q31" s="2">
        <f t="shared" si="6"/>
        <v>30141.934000000001</v>
      </c>
      <c r="R31">
        <f>G31</f>
        <v>1.2435399999958463E-2</v>
      </c>
    </row>
    <row r="32" spans="1:33">
      <c r="A32" t="s">
        <v>35</v>
      </c>
      <c r="B32" t="s">
        <v>65</v>
      </c>
      <c r="C32" s="11">
        <v>45626.263099999996</v>
      </c>
      <c r="D32" s="6"/>
      <c r="E32">
        <f t="shared" si="0"/>
        <v>3346.4949686805539</v>
      </c>
      <c r="F32">
        <f t="shared" si="1"/>
        <v>3346.5</v>
      </c>
      <c r="G32">
        <f t="shared" si="2"/>
        <v>-8.2384500055923127E-3</v>
      </c>
      <c r="N32">
        <f>+G32</f>
        <v>-8.2384500055923127E-3</v>
      </c>
      <c r="O32">
        <f t="shared" si="4"/>
        <v>9.3037283241723147E-3</v>
      </c>
      <c r="P32">
        <f t="shared" si="5"/>
        <v>-3.4866700571190741E-3</v>
      </c>
      <c r="Q32" s="2">
        <f t="shared" si="6"/>
        <v>30607.763099999996</v>
      </c>
      <c r="S32">
        <f>G32</f>
        <v>-8.2384500055923127E-3</v>
      </c>
      <c r="AA32" t="s">
        <v>34</v>
      </c>
      <c r="AG32" t="s">
        <v>36</v>
      </c>
    </row>
    <row r="33" spans="1:33">
      <c r="A33" t="s">
        <v>41</v>
      </c>
      <c r="C33" s="11">
        <v>45864.529000000002</v>
      </c>
      <c r="D33" s="6"/>
      <c r="E33">
        <f t="shared" si="0"/>
        <v>3492.0067889177544</v>
      </c>
      <c r="F33">
        <f t="shared" si="1"/>
        <v>3492</v>
      </c>
      <c r="G33">
        <f t="shared" si="2"/>
        <v>1.1116400004539173E-2</v>
      </c>
      <c r="K33">
        <f>+G33</f>
        <v>1.1116400004539173E-2</v>
      </c>
      <c r="O33">
        <f t="shared" si="4"/>
        <v>9.0621064468809354E-3</v>
      </c>
      <c r="P33">
        <f t="shared" si="5"/>
        <v>-3.0758449452445696E-3</v>
      </c>
      <c r="Q33" s="2">
        <f t="shared" si="6"/>
        <v>30846.029000000002</v>
      </c>
      <c r="R33">
        <f>G33</f>
        <v>1.1116400004539173E-2</v>
      </c>
      <c r="AA33" t="s">
        <v>34</v>
      </c>
      <c r="AG33" t="s">
        <v>36</v>
      </c>
    </row>
    <row r="34" spans="1:33">
      <c r="A34" t="s">
        <v>43</v>
      </c>
      <c r="C34" s="11">
        <v>45869.445</v>
      </c>
      <c r="E34">
        <f t="shared" si="0"/>
        <v>3495.0090486128497</v>
      </c>
      <c r="F34">
        <f t="shared" si="1"/>
        <v>3495</v>
      </c>
      <c r="G34">
        <f t="shared" si="2"/>
        <v>1.4816499999142252E-2</v>
      </c>
      <c r="J34">
        <f>+G34</f>
        <v>1.4816499999142252E-2</v>
      </c>
      <c r="O34">
        <f t="shared" si="4"/>
        <v>9.0571245525037924E-3</v>
      </c>
      <c r="P34">
        <f t="shared" si="5"/>
        <v>-3.0673743243811776E-3</v>
      </c>
      <c r="Q34" s="2">
        <f t="shared" si="6"/>
        <v>30850.945</v>
      </c>
      <c r="R34">
        <f>G34</f>
        <v>1.4816499999142252E-2</v>
      </c>
      <c r="AA34" t="s">
        <v>34</v>
      </c>
      <c r="AC34">
        <v>8</v>
      </c>
      <c r="AE34" t="s">
        <v>42</v>
      </c>
      <c r="AG34" t="s">
        <v>44</v>
      </c>
    </row>
    <row r="35" spans="1:33">
      <c r="A35" t="s">
        <v>45</v>
      </c>
      <c r="C35" s="11">
        <v>46596.46</v>
      </c>
      <c r="E35">
        <f t="shared" si="0"/>
        <v>3939.0057598071317</v>
      </c>
      <c r="F35">
        <f t="shared" si="1"/>
        <v>3939</v>
      </c>
      <c r="G35">
        <f t="shared" si="2"/>
        <v>9.431300000869669E-3</v>
      </c>
      <c r="K35">
        <f>+G35</f>
        <v>9.431300000869669E-3</v>
      </c>
      <c r="O35">
        <f t="shared" si="4"/>
        <v>8.3198041846867972E-3</v>
      </c>
      <c r="P35">
        <f t="shared" si="5"/>
        <v>-1.8137224365991859E-3</v>
      </c>
      <c r="Q35" s="2">
        <f t="shared" si="6"/>
        <v>31577.96</v>
      </c>
      <c r="R35">
        <f>G35</f>
        <v>9.431300000869669E-3</v>
      </c>
      <c r="AA35" t="s">
        <v>34</v>
      </c>
      <c r="AG35" t="s">
        <v>36</v>
      </c>
    </row>
    <row r="36" spans="1:33">
      <c r="A36" t="s">
        <v>46</v>
      </c>
      <c r="C36" s="11">
        <v>46614.482000000004</v>
      </c>
      <c r="E36">
        <f t="shared" si="0"/>
        <v>3950.0120096494943</v>
      </c>
      <c r="F36">
        <f t="shared" si="1"/>
        <v>3950</v>
      </c>
      <c r="G36">
        <f t="shared" si="2"/>
        <v>1.9664999999804422E-2</v>
      </c>
      <c r="J36">
        <f>+G36</f>
        <v>1.9664999999804422E-2</v>
      </c>
      <c r="O36">
        <f t="shared" si="4"/>
        <v>8.3015372386372778E-3</v>
      </c>
      <c r="P36">
        <f t="shared" si="5"/>
        <v>-1.782663493433416E-3</v>
      </c>
      <c r="Q36" s="2">
        <f t="shared" si="6"/>
        <v>31595.982000000004</v>
      </c>
      <c r="R36">
        <f>G36</f>
        <v>1.9664999999804422E-2</v>
      </c>
      <c r="AA36" t="s">
        <v>34</v>
      </c>
      <c r="AC36">
        <v>5</v>
      </c>
      <c r="AE36" t="s">
        <v>42</v>
      </c>
      <c r="AG36" t="s">
        <v>44</v>
      </c>
    </row>
    <row r="37" spans="1:33">
      <c r="A37" t="s">
        <v>47</v>
      </c>
      <c r="B37" t="s">
        <v>65</v>
      </c>
      <c r="C37" s="11">
        <v>47368.508000000002</v>
      </c>
      <c r="E37">
        <f t="shared" si="0"/>
        <v>4410.5046599455382</v>
      </c>
      <c r="F37">
        <f t="shared" si="1"/>
        <v>4410.5</v>
      </c>
      <c r="G37">
        <f t="shared" si="2"/>
        <v>7.630350002727937E-3</v>
      </c>
      <c r="J37">
        <f>+G37</f>
        <v>7.630350002727937E-3</v>
      </c>
      <c r="O37">
        <f t="shared" si="4"/>
        <v>7.5368164517460009E-3</v>
      </c>
      <c r="P37">
        <f t="shared" si="5"/>
        <v>-4.8242319090277021E-4</v>
      </c>
      <c r="Q37" s="2">
        <f t="shared" si="6"/>
        <v>32350.008000000002</v>
      </c>
      <c r="S37">
        <f>G37</f>
        <v>7.630350002727937E-3</v>
      </c>
      <c r="AA37" t="s">
        <v>34</v>
      </c>
      <c r="AC37">
        <v>9</v>
      </c>
      <c r="AE37" t="s">
        <v>42</v>
      </c>
      <c r="AG37" t="s">
        <v>44</v>
      </c>
    </row>
    <row r="38" spans="1:33">
      <c r="A38" t="s">
        <v>48</v>
      </c>
      <c r="C38" s="11">
        <v>47387.337200000002</v>
      </c>
      <c r="E38">
        <f t="shared" si="0"/>
        <v>4422.0038764327082</v>
      </c>
      <c r="F38">
        <f t="shared" si="1"/>
        <v>4422</v>
      </c>
      <c r="G38">
        <f t="shared" si="2"/>
        <v>6.3473999980487861E-3</v>
      </c>
      <c r="K38">
        <f>+G38</f>
        <v>6.3473999980487861E-3</v>
      </c>
      <c r="O38">
        <f t="shared" si="4"/>
        <v>7.5177191899669571E-3</v>
      </c>
      <c r="P38">
        <f t="shared" si="5"/>
        <v>-4.4995247759310047E-4</v>
      </c>
      <c r="Q38" s="2">
        <f t="shared" si="6"/>
        <v>32368.837200000002</v>
      </c>
      <c r="R38">
        <f>G38</f>
        <v>6.3473999980487861E-3</v>
      </c>
      <c r="AA38" t="s">
        <v>34</v>
      </c>
      <c r="AG38" t="s">
        <v>36</v>
      </c>
    </row>
    <row r="39" spans="1:33">
      <c r="A39" t="s">
        <v>48</v>
      </c>
      <c r="C39" s="11">
        <v>47657.517899999999</v>
      </c>
      <c r="E39">
        <f t="shared" si="0"/>
        <v>4587.0064447815967</v>
      </c>
      <c r="F39">
        <f t="shared" si="1"/>
        <v>4587</v>
      </c>
      <c r="G39">
        <f t="shared" si="2"/>
        <v>1.0552899999311194E-2</v>
      </c>
      <c r="K39">
        <f>+G39</f>
        <v>1.0552899999311194E-2</v>
      </c>
      <c r="O39">
        <f t="shared" si="4"/>
        <v>7.2437149992241549E-3</v>
      </c>
      <c r="P39">
        <f t="shared" si="5"/>
        <v>1.5931669893450018E-5</v>
      </c>
      <c r="Q39" s="2">
        <f t="shared" si="6"/>
        <v>32639.017899999999</v>
      </c>
      <c r="R39">
        <f>G39</f>
        <v>1.0552899999311194E-2</v>
      </c>
      <c r="AA39" t="s">
        <v>34</v>
      </c>
      <c r="AG39" t="s">
        <v>36</v>
      </c>
    </row>
    <row r="40" spans="1:33">
      <c r="A40" t="s">
        <v>50</v>
      </c>
      <c r="B40" t="s">
        <v>65</v>
      </c>
      <c r="C40" s="11">
        <v>48484.419399999999</v>
      </c>
      <c r="D40">
        <v>1E-3</v>
      </c>
      <c r="E40">
        <f t="shared" si="0"/>
        <v>5092.0050300674829</v>
      </c>
      <c r="F40">
        <f t="shared" si="1"/>
        <v>5092</v>
      </c>
      <c r="G40">
        <f t="shared" si="2"/>
        <v>8.2363999972585589E-3</v>
      </c>
      <c r="J40">
        <f>+G40</f>
        <v>8.2363999972585589E-3</v>
      </c>
      <c r="O40">
        <f t="shared" si="4"/>
        <v>6.4050961124052733E-3</v>
      </c>
      <c r="P40">
        <f t="shared" si="5"/>
        <v>1.4418195152310753E-3</v>
      </c>
      <c r="Q40" s="2">
        <f t="shared" si="6"/>
        <v>33465.919399999999</v>
      </c>
      <c r="R40">
        <f>G40</f>
        <v>8.2363999972585589E-3</v>
      </c>
      <c r="AA40" t="s">
        <v>34</v>
      </c>
      <c r="AB40" t="s">
        <v>44</v>
      </c>
      <c r="AC40">
        <v>24</v>
      </c>
      <c r="AE40" t="s">
        <v>49</v>
      </c>
      <c r="AG40" t="s">
        <v>44</v>
      </c>
    </row>
    <row r="41" spans="1:33">
      <c r="A41" t="s">
        <v>51</v>
      </c>
      <c r="C41" s="11">
        <v>48744.7719</v>
      </c>
      <c r="E41">
        <f t="shared" si="0"/>
        <v>5251.0053997313962</v>
      </c>
      <c r="F41">
        <f t="shared" si="1"/>
        <v>5251</v>
      </c>
      <c r="G41">
        <f t="shared" si="2"/>
        <v>8.841700000630226E-3</v>
      </c>
      <c r="K41">
        <f>+G41</f>
        <v>8.841700000630226E-3</v>
      </c>
      <c r="O41">
        <f t="shared" si="4"/>
        <v>6.1410557104167544E-3</v>
      </c>
      <c r="P41">
        <f t="shared" si="5"/>
        <v>1.8907624209908436E-3</v>
      </c>
      <c r="Q41" s="2">
        <f t="shared" si="6"/>
        <v>33726.2719</v>
      </c>
      <c r="R41">
        <f>G41</f>
        <v>8.841700000630226E-3</v>
      </c>
      <c r="AA41" t="s">
        <v>34</v>
      </c>
      <c r="AG41" t="s">
        <v>36</v>
      </c>
    </row>
    <row r="42" spans="1:33">
      <c r="A42" t="s">
        <v>53</v>
      </c>
      <c r="C42" s="11">
        <v>48859.389499999997</v>
      </c>
      <c r="D42">
        <v>1.1999999999999999E-3</v>
      </c>
      <c r="E42">
        <f t="shared" si="0"/>
        <v>5321.0037318771992</v>
      </c>
      <c r="F42">
        <f t="shared" si="1"/>
        <v>5321</v>
      </c>
      <c r="G42">
        <f t="shared" si="2"/>
        <v>6.1107000001356937E-3</v>
      </c>
      <c r="J42">
        <f>+G42</f>
        <v>6.1107000001356937E-3</v>
      </c>
      <c r="O42">
        <f t="shared" si="4"/>
        <v>6.0248115082834446E-3</v>
      </c>
      <c r="P42">
        <f t="shared" si="5"/>
        <v>2.0884102411366529E-3</v>
      </c>
      <c r="Q42" s="2">
        <f t="shared" si="6"/>
        <v>33840.889499999997</v>
      </c>
      <c r="R42">
        <f>G42</f>
        <v>6.1107000001356937E-3</v>
      </c>
      <c r="AA42" t="s">
        <v>34</v>
      </c>
      <c r="AB42" t="s">
        <v>44</v>
      </c>
      <c r="AC42">
        <v>26</v>
      </c>
      <c r="AE42" t="s">
        <v>52</v>
      </c>
      <c r="AG42" t="s">
        <v>44</v>
      </c>
    </row>
    <row r="43" spans="1:33">
      <c r="A43" t="s">
        <v>51</v>
      </c>
      <c r="B43" t="s">
        <v>65</v>
      </c>
      <c r="C43" s="11">
        <v>49105.816099999996</v>
      </c>
      <c r="E43">
        <f t="shared" si="0"/>
        <v>5471.4993887079218</v>
      </c>
      <c r="F43">
        <f t="shared" si="1"/>
        <v>5471.5</v>
      </c>
      <c r="G43">
        <f t="shared" si="2"/>
        <v>-1.0009500037995167E-3</v>
      </c>
      <c r="K43">
        <f>+G43</f>
        <v>-1.0009500037995167E-3</v>
      </c>
      <c r="O43">
        <f t="shared" si="4"/>
        <v>5.7748864736968282E-3</v>
      </c>
      <c r="P43">
        <f t="shared" si="5"/>
        <v>2.5133530544501435E-3</v>
      </c>
      <c r="Q43" s="2">
        <f t="shared" si="6"/>
        <v>34087.316099999996</v>
      </c>
      <c r="S43">
        <f>G43</f>
        <v>-1.0009500037995167E-3</v>
      </c>
      <c r="AA43" t="s">
        <v>34</v>
      </c>
      <c r="AG43" t="s">
        <v>36</v>
      </c>
    </row>
    <row r="44" spans="1:33">
      <c r="A44" t="s">
        <v>54</v>
      </c>
      <c r="C44" s="11">
        <v>49193.425199999998</v>
      </c>
      <c r="E44">
        <f t="shared" si="0"/>
        <v>5525.0033085317109</v>
      </c>
      <c r="F44">
        <f t="shared" si="1"/>
        <v>5525</v>
      </c>
      <c r="G44">
        <f t="shared" si="2"/>
        <v>5.4174999968381599E-3</v>
      </c>
      <c r="I44">
        <f t="shared" ref="I44:I49" si="7">+G44</f>
        <v>5.4174999968381599E-3</v>
      </c>
      <c r="O44">
        <f t="shared" si="4"/>
        <v>5.6860426906377975E-3</v>
      </c>
      <c r="P44">
        <f t="shared" si="5"/>
        <v>2.6644124598472971E-3</v>
      </c>
      <c r="Q44" s="2">
        <f t="shared" si="6"/>
        <v>34174.925199999998</v>
      </c>
      <c r="R44">
        <f>G44</f>
        <v>5.4174999968381599E-3</v>
      </c>
      <c r="AA44" t="s">
        <v>34</v>
      </c>
      <c r="AB44" t="s">
        <v>44</v>
      </c>
      <c r="AG44" t="s">
        <v>36</v>
      </c>
    </row>
    <row r="45" spans="1:33">
      <c r="A45" t="s">
        <v>54</v>
      </c>
      <c r="C45" s="11">
        <v>49193.425199999998</v>
      </c>
      <c r="E45">
        <f t="shared" si="0"/>
        <v>5525.0033085317109</v>
      </c>
      <c r="F45">
        <f t="shared" si="1"/>
        <v>5525</v>
      </c>
      <c r="G45">
        <f t="shared" si="2"/>
        <v>5.4174999968381599E-3</v>
      </c>
      <c r="I45">
        <f t="shared" si="7"/>
        <v>5.4174999968381599E-3</v>
      </c>
      <c r="O45">
        <f t="shared" si="4"/>
        <v>5.6860426906377975E-3</v>
      </c>
      <c r="P45">
        <f t="shared" si="5"/>
        <v>2.6644124598472971E-3</v>
      </c>
      <c r="Q45" s="2">
        <f t="shared" si="6"/>
        <v>34174.925199999998</v>
      </c>
      <c r="R45">
        <f>G45</f>
        <v>5.4174999968381599E-3</v>
      </c>
      <c r="AA45" t="s">
        <v>34</v>
      </c>
      <c r="AB45" t="s">
        <v>39</v>
      </c>
      <c r="AG45" t="s">
        <v>36</v>
      </c>
    </row>
    <row r="46" spans="1:33">
      <c r="A46" t="s">
        <v>54</v>
      </c>
      <c r="B46" t="s">
        <v>65</v>
      </c>
      <c r="C46" s="11">
        <v>49202.426299999999</v>
      </c>
      <c r="E46">
        <f t="shared" si="0"/>
        <v>5530.5003874050917</v>
      </c>
      <c r="F46">
        <f t="shared" si="1"/>
        <v>5530.5</v>
      </c>
      <c r="G46">
        <f t="shared" si="2"/>
        <v>6.3434999901801348E-4</v>
      </c>
      <c r="I46">
        <f t="shared" si="7"/>
        <v>6.3434999901801348E-4</v>
      </c>
      <c r="O46">
        <f t="shared" si="4"/>
        <v>5.6769092176130378E-3</v>
      </c>
      <c r="P46">
        <f t="shared" si="5"/>
        <v>2.6799419314301829E-3</v>
      </c>
      <c r="Q46" s="2">
        <f t="shared" si="6"/>
        <v>34183.926299999999</v>
      </c>
      <c r="S46">
        <f>G46</f>
        <v>6.3434999901801348E-4</v>
      </c>
      <c r="AA46" t="s">
        <v>34</v>
      </c>
      <c r="AB46" t="s">
        <v>39</v>
      </c>
      <c r="AG46" t="s">
        <v>36</v>
      </c>
    </row>
    <row r="47" spans="1:33">
      <c r="A47" t="s">
        <v>54</v>
      </c>
      <c r="B47" t="s">
        <v>65</v>
      </c>
      <c r="C47" s="11">
        <v>49202.427000000003</v>
      </c>
      <c r="E47">
        <f t="shared" si="0"/>
        <v>5530.5008149034238</v>
      </c>
      <c r="F47">
        <f t="shared" si="1"/>
        <v>5530.5</v>
      </c>
      <c r="G47">
        <f t="shared" si="2"/>
        <v>1.3343500031623989E-3</v>
      </c>
      <c r="I47">
        <f t="shared" si="7"/>
        <v>1.3343500031623989E-3</v>
      </c>
      <c r="O47">
        <f t="shared" si="4"/>
        <v>5.6769092176130378E-3</v>
      </c>
      <c r="P47">
        <f t="shared" si="5"/>
        <v>2.6799419314301829E-3</v>
      </c>
      <c r="Q47" s="2">
        <f t="shared" si="6"/>
        <v>34183.927000000003</v>
      </c>
      <c r="S47">
        <f>G47</f>
        <v>1.3343500031623989E-3</v>
      </c>
      <c r="AA47" t="s">
        <v>34</v>
      </c>
      <c r="AB47" t="s">
        <v>44</v>
      </c>
      <c r="AG47" t="s">
        <v>36</v>
      </c>
    </row>
    <row r="48" spans="1:33">
      <c r="A48" t="s">
        <v>54</v>
      </c>
      <c r="C48" s="11">
        <v>49229.449699999997</v>
      </c>
      <c r="E48">
        <f t="shared" si="0"/>
        <v>5547.0038993344015</v>
      </c>
      <c r="F48">
        <f t="shared" si="1"/>
        <v>5547</v>
      </c>
      <c r="G48">
        <f t="shared" si="2"/>
        <v>6.3848999998299405E-3</v>
      </c>
      <c r="I48">
        <f t="shared" si="7"/>
        <v>6.3848999998299405E-3</v>
      </c>
      <c r="O48">
        <f t="shared" si="4"/>
        <v>5.649508798538757E-3</v>
      </c>
      <c r="P48">
        <f t="shared" si="5"/>
        <v>2.7265303461788386E-3</v>
      </c>
      <c r="Q48" s="2">
        <f t="shared" si="6"/>
        <v>34210.949699999997</v>
      </c>
      <c r="R48">
        <f>G48</f>
        <v>6.3848999998299405E-3</v>
      </c>
      <c r="AA48" t="s">
        <v>34</v>
      </c>
      <c r="AB48" t="s">
        <v>39</v>
      </c>
      <c r="AG48" t="s">
        <v>36</v>
      </c>
    </row>
    <row r="49" spans="1:33">
      <c r="A49" t="s">
        <v>54</v>
      </c>
      <c r="C49" s="11">
        <v>49229.45</v>
      </c>
      <c r="E49">
        <f t="shared" si="0"/>
        <v>5547.0040825479709</v>
      </c>
      <c r="F49">
        <f t="shared" si="1"/>
        <v>5547</v>
      </c>
      <c r="G49">
        <f t="shared" si="2"/>
        <v>6.6848999995272607E-3</v>
      </c>
      <c r="I49">
        <f t="shared" si="7"/>
        <v>6.6848999995272607E-3</v>
      </c>
      <c r="O49">
        <f t="shared" si="4"/>
        <v>5.649508798538757E-3</v>
      </c>
      <c r="P49">
        <f t="shared" si="5"/>
        <v>2.7265303461788386E-3</v>
      </c>
      <c r="Q49" s="2">
        <f t="shared" si="6"/>
        <v>34210.949999999997</v>
      </c>
      <c r="R49">
        <f>G49</f>
        <v>6.6848999995272607E-3</v>
      </c>
      <c r="AA49" t="s">
        <v>34</v>
      </c>
      <c r="AB49" t="s">
        <v>44</v>
      </c>
      <c r="AG49" t="s">
        <v>36</v>
      </c>
    </row>
    <row r="50" spans="1:33">
      <c r="A50" t="s">
        <v>55</v>
      </c>
      <c r="C50" s="11">
        <v>49509.4548</v>
      </c>
      <c r="E50">
        <f t="shared" si="0"/>
        <v>5718.006345663056</v>
      </c>
      <c r="F50">
        <f t="shared" si="1"/>
        <v>5718</v>
      </c>
      <c r="G50">
        <f t="shared" si="2"/>
        <v>1.0390600000391714E-2</v>
      </c>
      <c r="K50">
        <f>+G50</f>
        <v>1.0390600000391714E-2</v>
      </c>
      <c r="O50">
        <f t="shared" si="4"/>
        <v>5.3655408190416715E-3</v>
      </c>
      <c r="P50">
        <f t="shared" si="5"/>
        <v>3.209355735392173E-3</v>
      </c>
      <c r="Q50" s="2">
        <f t="shared" si="6"/>
        <v>34490.9548</v>
      </c>
      <c r="R50">
        <f>G50</f>
        <v>1.0390600000391714E-2</v>
      </c>
      <c r="AA50" t="s">
        <v>34</v>
      </c>
      <c r="AG50" t="s">
        <v>36</v>
      </c>
    </row>
    <row r="51" spans="1:33">
      <c r="A51" t="s">
        <v>56</v>
      </c>
      <c r="B51" t="s">
        <v>65</v>
      </c>
      <c r="C51" s="11">
        <v>49518.453999999998</v>
      </c>
      <c r="D51">
        <v>2E-3</v>
      </c>
      <c r="E51">
        <f t="shared" si="0"/>
        <v>5723.5022641838277</v>
      </c>
      <c r="F51">
        <f t="shared" si="1"/>
        <v>5723.5</v>
      </c>
      <c r="G51">
        <f t="shared" si="2"/>
        <v>3.7074499996379018E-3</v>
      </c>
      <c r="J51">
        <f>+G51</f>
        <v>3.7074499996379018E-3</v>
      </c>
      <c r="O51">
        <f t="shared" si="4"/>
        <v>5.3564073460169118E-3</v>
      </c>
      <c r="P51">
        <f t="shared" si="5"/>
        <v>3.2248852069750571E-3</v>
      </c>
      <c r="Q51" s="2">
        <f t="shared" si="6"/>
        <v>34499.953999999998</v>
      </c>
      <c r="S51">
        <f>G51</f>
        <v>3.7074499996379018E-3</v>
      </c>
      <c r="AA51" t="s">
        <v>34</v>
      </c>
      <c r="AB51" t="s">
        <v>44</v>
      </c>
      <c r="AC51">
        <v>14</v>
      </c>
      <c r="AE51" t="s">
        <v>42</v>
      </c>
      <c r="AG51" t="s">
        <v>44</v>
      </c>
    </row>
    <row r="52" spans="1:33">
      <c r="A52" t="s">
        <v>55</v>
      </c>
      <c r="B52" t="s">
        <v>65</v>
      </c>
      <c r="C52" s="11">
        <v>49523.375699999997</v>
      </c>
      <c r="E52">
        <f t="shared" si="0"/>
        <v>5726.508004936748</v>
      </c>
      <c r="F52">
        <f t="shared" si="1"/>
        <v>5726.5</v>
      </c>
      <c r="G52">
        <f t="shared" si="2"/>
        <v>1.3107549995766021E-2</v>
      </c>
      <c r="K52">
        <f>+G52</f>
        <v>1.3107549995766021E-2</v>
      </c>
      <c r="O52">
        <f t="shared" si="4"/>
        <v>5.3514254516397689E-3</v>
      </c>
      <c r="P52">
        <f t="shared" si="5"/>
        <v>3.2333558278384491E-3</v>
      </c>
      <c r="Q52" s="2">
        <f t="shared" si="6"/>
        <v>34504.875699999997</v>
      </c>
      <c r="S52">
        <f>G52</f>
        <v>1.3107549995766021E-2</v>
      </c>
      <c r="AA52" t="s">
        <v>34</v>
      </c>
      <c r="AG52" t="s">
        <v>36</v>
      </c>
    </row>
    <row r="53" spans="1:33">
      <c r="A53" t="s">
        <v>55</v>
      </c>
      <c r="C53" s="11">
        <v>49545.472600000001</v>
      </c>
      <c r="E53">
        <f t="shared" ref="E53:E77" si="8">+(C53-C$7)/C$8</f>
        <v>5740.002844696025</v>
      </c>
      <c r="F53">
        <f t="shared" ref="F53:F77" si="9">ROUND(2*E53,0)/2</f>
        <v>5740</v>
      </c>
      <c r="G53">
        <f t="shared" ref="G53:G77" si="10">+C53-(C$7+F53*C$8)</f>
        <v>4.6579999980167486E-3</v>
      </c>
      <c r="K53">
        <f>+G53</f>
        <v>4.6579999980167486E-3</v>
      </c>
      <c r="O53">
        <f t="shared" ref="O53:O70" si="11">+C$11+C$12*F53</f>
        <v>5.329006926942631E-3</v>
      </c>
      <c r="P53">
        <f t="shared" ref="P53:P77" si="12">+D$11+D$12*$F53</f>
        <v>3.2714736217237129E-3</v>
      </c>
      <c r="Q53" s="2">
        <f t="shared" ref="Q53:Q77" si="13">+C53-15018.5</f>
        <v>34526.972600000001</v>
      </c>
      <c r="R53">
        <f>G53</f>
        <v>4.6579999980167486E-3</v>
      </c>
      <c r="AA53" t="s">
        <v>34</v>
      </c>
      <c r="AG53" t="s">
        <v>36</v>
      </c>
    </row>
    <row r="54" spans="1:33">
      <c r="A54" t="s">
        <v>55</v>
      </c>
      <c r="B54" t="s">
        <v>65</v>
      </c>
      <c r="C54" s="11">
        <v>49559.3891</v>
      </c>
      <c r="E54">
        <f t="shared" si="8"/>
        <v>5748.5018168373635</v>
      </c>
      <c r="F54">
        <f t="shared" si="9"/>
        <v>5748.5</v>
      </c>
      <c r="G54">
        <f t="shared" si="10"/>
        <v>2.9749499954050407E-3</v>
      </c>
      <c r="K54">
        <f>+G54</f>
        <v>2.9749499954050407E-3</v>
      </c>
      <c r="O54">
        <f t="shared" si="11"/>
        <v>5.3148915595407284E-3</v>
      </c>
      <c r="P54">
        <f t="shared" si="12"/>
        <v>3.2954737141699889E-3</v>
      </c>
      <c r="Q54" s="2">
        <f t="shared" si="13"/>
        <v>34540.8891</v>
      </c>
      <c r="S54">
        <f>G54</f>
        <v>2.9749499954050407E-3</v>
      </c>
      <c r="AA54" t="s">
        <v>34</v>
      </c>
      <c r="AG54" t="s">
        <v>36</v>
      </c>
    </row>
    <row r="55" spans="1:33">
      <c r="A55" t="s">
        <v>58</v>
      </c>
      <c r="C55" s="11">
        <v>49568.394</v>
      </c>
      <c r="D55">
        <v>4.0000000000000001E-3</v>
      </c>
      <c r="E55">
        <f t="shared" si="8"/>
        <v>5754.0012164159598</v>
      </c>
      <c r="F55">
        <f t="shared" si="9"/>
        <v>5754</v>
      </c>
      <c r="G55">
        <f t="shared" si="10"/>
        <v>1.9918000034522265E-3</v>
      </c>
      <c r="J55">
        <f>+G55</f>
        <v>1.9918000034522265E-3</v>
      </c>
      <c r="O55">
        <f t="shared" si="11"/>
        <v>5.3057580865159687E-3</v>
      </c>
      <c r="P55">
        <f t="shared" si="12"/>
        <v>3.311003185752873E-3</v>
      </c>
      <c r="Q55" s="2">
        <f t="shared" si="13"/>
        <v>34549.894</v>
      </c>
      <c r="R55">
        <f>G55</f>
        <v>1.9918000034522265E-3</v>
      </c>
      <c r="AA55" t="s">
        <v>37</v>
      </c>
      <c r="AC55">
        <v>15</v>
      </c>
      <c r="AE55" t="s">
        <v>57</v>
      </c>
      <c r="AG55" t="s">
        <v>44</v>
      </c>
    </row>
    <row r="56" spans="1:33">
      <c r="A56" t="s">
        <v>59</v>
      </c>
      <c r="B56" t="s">
        <v>65</v>
      </c>
      <c r="C56" s="11">
        <v>49811.545599999998</v>
      </c>
      <c r="E56">
        <f t="shared" si="8"/>
        <v>5902.4967917777149</v>
      </c>
      <c r="F56">
        <f t="shared" si="9"/>
        <v>5902.5</v>
      </c>
      <c r="G56">
        <f t="shared" si="10"/>
        <v>-5.2532500048982911E-3</v>
      </c>
      <c r="K56">
        <f t="shared" ref="K56:K77" si="14">+G56</f>
        <v>-5.2532500048982911E-3</v>
      </c>
      <c r="O56">
        <f t="shared" si="11"/>
        <v>5.0591543148474465E-3</v>
      </c>
      <c r="P56">
        <f t="shared" si="12"/>
        <v>3.7302989184907712E-3</v>
      </c>
      <c r="Q56" s="2">
        <f t="shared" si="13"/>
        <v>34793.045599999998</v>
      </c>
      <c r="S56">
        <f>G56</f>
        <v>-5.2532500048982911E-3</v>
      </c>
      <c r="AA56" t="s">
        <v>34</v>
      </c>
      <c r="AB56" t="s">
        <v>44</v>
      </c>
      <c r="AG56" t="s">
        <v>36</v>
      </c>
    </row>
    <row r="57" spans="1:33">
      <c r="A57" t="s">
        <v>59</v>
      </c>
      <c r="B57" t="s">
        <v>65</v>
      </c>
      <c r="C57" s="11">
        <v>49811.552799999998</v>
      </c>
      <c r="E57">
        <f t="shared" si="8"/>
        <v>5902.5011889033876</v>
      </c>
      <c r="F57">
        <f t="shared" si="9"/>
        <v>5902.5</v>
      </c>
      <c r="G57">
        <f t="shared" si="10"/>
        <v>1.9467499951133505E-3</v>
      </c>
      <c r="K57">
        <f t="shared" si="14"/>
        <v>1.9467499951133505E-3</v>
      </c>
      <c r="O57">
        <f t="shared" si="11"/>
        <v>5.0591543148474465E-3</v>
      </c>
      <c r="P57">
        <f t="shared" si="12"/>
        <v>3.7302989184907712E-3</v>
      </c>
      <c r="Q57" s="2">
        <f t="shared" si="13"/>
        <v>34793.052799999998</v>
      </c>
      <c r="S57">
        <f>G57</f>
        <v>1.9467499951133505E-3</v>
      </c>
      <c r="AA57" t="s">
        <v>34</v>
      </c>
      <c r="AB57" t="s">
        <v>39</v>
      </c>
      <c r="AG57" t="s">
        <v>36</v>
      </c>
    </row>
    <row r="58" spans="1:33">
      <c r="A58" t="s">
        <v>59</v>
      </c>
      <c r="C58" s="11">
        <v>49861.500399999997</v>
      </c>
      <c r="E58">
        <f t="shared" si="8"/>
        <v>5933.0047825459496</v>
      </c>
      <c r="F58">
        <f t="shared" si="9"/>
        <v>5933</v>
      </c>
      <c r="G58">
        <f t="shared" si="10"/>
        <v>7.8310999961104244E-3</v>
      </c>
      <c r="K58">
        <f t="shared" si="14"/>
        <v>7.8310999961104244E-3</v>
      </c>
      <c r="O58">
        <f t="shared" si="11"/>
        <v>5.0085050553465051E-3</v>
      </c>
      <c r="P58">
        <f t="shared" si="12"/>
        <v>3.8164168972685871E-3</v>
      </c>
      <c r="Q58" s="2">
        <f t="shared" si="13"/>
        <v>34843.000399999997</v>
      </c>
      <c r="R58">
        <f>G58</f>
        <v>7.8310999961104244E-3</v>
      </c>
      <c r="AA58" t="s">
        <v>34</v>
      </c>
      <c r="AB58" t="s">
        <v>44</v>
      </c>
      <c r="AG58" t="s">
        <v>36</v>
      </c>
    </row>
    <row r="59" spans="1:33">
      <c r="A59" t="s">
        <v>59</v>
      </c>
      <c r="C59" s="11">
        <v>49861.501499999998</v>
      </c>
      <c r="E59">
        <f t="shared" si="8"/>
        <v>5933.0054543290389</v>
      </c>
      <c r="F59">
        <f t="shared" si="9"/>
        <v>5933</v>
      </c>
      <c r="G59">
        <f t="shared" si="10"/>
        <v>8.9310999974259175E-3</v>
      </c>
      <c r="K59">
        <f t="shared" si="14"/>
        <v>8.9310999974259175E-3</v>
      </c>
      <c r="O59">
        <f t="shared" si="11"/>
        <v>5.0085050553465051E-3</v>
      </c>
      <c r="P59">
        <f t="shared" si="12"/>
        <v>3.8164168972685871E-3</v>
      </c>
      <c r="Q59" s="2">
        <f t="shared" si="13"/>
        <v>34843.001499999998</v>
      </c>
      <c r="R59">
        <f>G59</f>
        <v>8.9310999974259175E-3</v>
      </c>
      <c r="AA59" t="s">
        <v>34</v>
      </c>
      <c r="AB59" t="s">
        <v>39</v>
      </c>
      <c r="AG59" t="s">
        <v>36</v>
      </c>
    </row>
    <row r="60" spans="1:33">
      <c r="A60" t="s">
        <v>60</v>
      </c>
      <c r="B60" t="s">
        <v>65</v>
      </c>
      <c r="C60" s="11">
        <v>49929.448499999999</v>
      </c>
      <c r="E60">
        <f t="shared" si="8"/>
        <v>5974.501495725046</v>
      </c>
      <c r="F60">
        <f t="shared" si="9"/>
        <v>5974.5</v>
      </c>
      <c r="G60">
        <f t="shared" si="10"/>
        <v>2.4491499934811145E-3</v>
      </c>
      <c r="K60">
        <f t="shared" si="14"/>
        <v>2.4491499934811145E-3</v>
      </c>
      <c r="O60">
        <f t="shared" si="11"/>
        <v>4.9395888497960425E-3</v>
      </c>
      <c r="P60">
        <f t="shared" si="12"/>
        <v>3.9335938192121746E-3</v>
      </c>
      <c r="Q60" s="2">
        <f t="shared" si="13"/>
        <v>34910.948499999999</v>
      </c>
      <c r="S60">
        <f>G60</f>
        <v>2.4491499934811145E-3</v>
      </c>
      <c r="AA60" t="s">
        <v>34</v>
      </c>
      <c r="AB60" t="s">
        <v>44</v>
      </c>
      <c r="AG60" t="s">
        <v>36</v>
      </c>
    </row>
    <row r="61" spans="1:33">
      <c r="A61" t="s">
        <v>60</v>
      </c>
      <c r="B61" t="s">
        <v>65</v>
      </c>
      <c r="C61" s="11">
        <v>49929.450700000001</v>
      </c>
      <c r="E61">
        <f t="shared" si="8"/>
        <v>5974.5028392912254</v>
      </c>
      <c r="F61">
        <f t="shared" si="9"/>
        <v>5974.5</v>
      </c>
      <c r="G61">
        <f t="shared" si="10"/>
        <v>4.6491499961121008E-3</v>
      </c>
      <c r="K61">
        <f t="shared" si="14"/>
        <v>4.6491499961121008E-3</v>
      </c>
      <c r="O61">
        <f t="shared" si="11"/>
        <v>4.9395888497960425E-3</v>
      </c>
      <c r="P61">
        <f t="shared" si="12"/>
        <v>3.9335938192121746E-3</v>
      </c>
      <c r="Q61" s="2">
        <f t="shared" si="13"/>
        <v>34910.950700000001</v>
      </c>
      <c r="S61">
        <f>G61</f>
        <v>4.6491499961121008E-3</v>
      </c>
      <c r="AA61" t="s">
        <v>34</v>
      </c>
      <c r="AB61" t="s">
        <v>39</v>
      </c>
      <c r="AG61" t="s">
        <v>36</v>
      </c>
    </row>
    <row r="62" spans="1:33">
      <c r="A62" t="s">
        <v>55</v>
      </c>
      <c r="C62" s="11">
        <v>49961.376300000004</v>
      </c>
      <c r="E62">
        <f t="shared" si="8"/>
        <v>5994.0001830914289</v>
      </c>
      <c r="F62">
        <f t="shared" si="9"/>
        <v>5994</v>
      </c>
      <c r="G62">
        <f t="shared" si="10"/>
        <v>2.998000054503791E-4</v>
      </c>
      <c r="K62">
        <f t="shared" si="14"/>
        <v>2.998000054503791E-4</v>
      </c>
      <c r="O62">
        <f t="shared" si="11"/>
        <v>4.9072065363446205E-3</v>
      </c>
      <c r="P62">
        <f t="shared" si="12"/>
        <v>3.9886528548242189E-3</v>
      </c>
      <c r="Q62" s="2">
        <f t="shared" si="13"/>
        <v>34942.876300000004</v>
      </c>
      <c r="R62">
        <f>G62</f>
        <v>2.998000054503791E-4</v>
      </c>
      <c r="AA62" t="s">
        <v>34</v>
      </c>
      <c r="AG62" t="s">
        <v>36</v>
      </c>
    </row>
    <row r="63" spans="1:33">
      <c r="A63" t="s">
        <v>60</v>
      </c>
      <c r="C63" s="11">
        <v>49979.3943</v>
      </c>
      <c r="E63">
        <f t="shared" si="8"/>
        <v>6005.0039900861912</v>
      </c>
      <c r="F63">
        <f t="shared" si="9"/>
        <v>6005</v>
      </c>
      <c r="G63">
        <f t="shared" si="10"/>
        <v>6.5334999962942675E-3</v>
      </c>
      <c r="K63">
        <f t="shared" si="14"/>
        <v>6.5334999962942675E-3</v>
      </c>
      <c r="O63">
        <f t="shared" si="11"/>
        <v>4.8889395902950994E-3</v>
      </c>
      <c r="P63">
        <f t="shared" si="12"/>
        <v>4.0197117979899905E-3</v>
      </c>
      <c r="Q63" s="2">
        <f t="shared" si="13"/>
        <v>34960.8943</v>
      </c>
      <c r="R63">
        <f>G63</f>
        <v>6.5334999962942675E-3</v>
      </c>
      <c r="AA63" t="s">
        <v>34</v>
      </c>
      <c r="AB63" t="s">
        <v>39</v>
      </c>
      <c r="AG63" t="s">
        <v>36</v>
      </c>
    </row>
    <row r="64" spans="1:33">
      <c r="A64" t="s">
        <v>61</v>
      </c>
      <c r="C64" s="11">
        <v>50281.5</v>
      </c>
      <c r="E64">
        <f t="shared" si="8"/>
        <v>6189.503535808145</v>
      </c>
      <c r="F64">
        <f t="shared" si="9"/>
        <v>6189.5</v>
      </c>
      <c r="G64">
        <f t="shared" si="10"/>
        <v>5.7896500002243556E-3</v>
      </c>
      <c r="K64">
        <f t="shared" si="14"/>
        <v>5.7896500002243556E-3</v>
      </c>
      <c r="O64">
        <f t="shared" si="11"/>
        <v>4.5825530861008743E-3</v>
      </c>
      <c r="P64">
        <f t="shared" si="12"/>
        <v>4.5406549810885887E-3</v>
      </c>
      <c r="Q64" s="2">
        <f t="shared" si="13"/>
        <v>35263</v>
      </c>
      <c r="S64">
        <f>G64</f>
        <v>5.7896500002243556E-3</v>
      </c>
      <c r="AA64" t="s">
        <v>34</v>
      </c>
      <c r="AB64" t="s">
        <v>44</v>
      </c>
      <c r="AG64" t="s">
        <v>36</v>
      </c>
    </row>
    <row r="65" spans="1:33">
      <c r="A65" t="s">
        <v>61</v>
      </c>
      <c r="C65" s="11">
        <v>50281.5</v>
      </c>
      <c r="E65">
        <f t="shared" si="8"/>
        <v>6189.503535808145</v>
      </c>
      <c r="F65">
        <f t="shared" si="9"/>
        <v>6189.5</v>
      </c>
      <c r="G65">
        <f t="shared" si="10"/>
        <v>5.7896500002243556E-3</v>
      </c>
      <c r="K65">
        <f t="shared" si="14"/>
        <v>5.7896500002243556E-3</v>
      </c>
      <c r="O65">
        <f t="shared" si="11"/>
        <v>4.5825530861008743E-3</v>
      </c>
      <c r="P65">
        <f t="shared" si="12"/>
        <v>4.5406549810885887E-3</v>
      </c>
      <c r="Q65" s="2">
        <f t="shared" si="13"/>
        <v>35263</v>
      </c>
      <c r="S65">
        <f>G65</f>
        <v>5.7896500002243556E-3</v>
      </c>
      <c r="AA65" t="s">
        <v>34</v>
      </c>
      <c r="AB65" t="s">
        <v>39</v>
      </c>
      <c r="AG65" t="s">
        <v>36</v>
      </c>
    </row>
    <row r="66" spans="1:33">
      <c r="A66" t="s">
        <v>61</v>
      </c>
      <c r="C66" s="11">
        <v>50304.425999999999</v>
      </c>
      <c r="E66">
        <f t="shared" si="8"/>
        <v>6203.504716802815</v>
      </c>
      <c r="F66">
        <f t="shared" si="9"/>
        <v>6203.5</v>
      </c>
      <c r="G66">
        <f t="shared" si="10"/>
        <v>7.7234499985934235E-3</v>
      </c>
      <c r="K66">
        <f t="shared" si="14"/>
        <v>7.7234499985934235E-3</v>
      </c>
      <c r="O66">
        <f t="shared" si="11"/>
        <v>4.559304245674212E-3</v>
      </c>
      <c r="P66">
        <f t="shared" si="12"/>
        <v>4.5801845451177488E-3</v>
      </c>
      <c r="Q66" s="2">
        <f t="shared" si="13"/>
        <v>35285.925999999999</v>
      </c>
      <c r="S66">
        <f>G66</f>
        <v>7.7234499985934235E-3</v>
      </c>
      <c r="AA66" t="s">
        <v>34</v>
      </c>
      <c r="AB66" t="s">
        <v>44</v>
      </c>
      <c r="AG66" t="s">
        <v>36</v>
      </c>
    </row>
    <row r="67" spans="1:33">
      <c r="A67" t="s">
        <v>61</v>
      </c>
      <c r="C67" s="11">
        <v>50304.427000000003</v>
      </c>
      <c r="E67">
        <f t="shared" si="8"/>
        <v>6203.5053275147166</v>
      </c>
      <c r="F67">
        <f t="shared" si="9"/>
        <v>6203.5</v>
      </c>
      <c r="G67">
        <f t="shared" si="10"/>
        <v>8.7234500024351291E-3</v>
      </c>
      <c r="K67">
        <f t="shared" si="14"/>
        <v>8.7234500024351291E-3</v>
      </c>
      <c r="O67">
        <f t="shared" si="11"/>
        <v>4.559304245674212E-3</v>
      </c>
      <c r="P67">
        <f t="shared" si="12"/>
        <v>4.5801845451177488E-3</v>
      </c>
      <c r="Q67" s="2">
        <f t="shared" si="13"/>
        <v>35285.927000000003</v>
      </c>
      <c r="S67">
        <f>G67</f>
        <v>8.7234500024351291E-3</v>
      </c>
      <c r="AA67" t="s">
        <v>34</v>
      </c>
      <c r="AB67" t="s">
        <v>39</v>
      </c>
      <c r="AG67" t="s">
        <v>36</v>
      </c>
    </row>
    <row r="68" spans="1:33">
      <c r="A68" t="s">
        <v>61</v>
      </c>
      <c r="C68" s="11">
        <v>50313.428699999997</v>
      </c>
      <c r="E68">
        <f t="shared" si="8"/>
        <v>6209.0027728152327</v>
      </c>
      <c r="F68">
        <f t="shared" si="9"/>
        <v>6209</v>
      </c>
      <c r="G68">
        <f t="shared" si="10"/>
        <v>4.5402999967336655E-3</v>
      </c>
      <c r="K68">
        <f t="shared" si="14"/>
        <v>4.5402999967336655E-3</v>
      </c>
      <c r="O68">
        <f t="shared" si="11"/>
        <v>4.5501707726494523E-3</v>
      </c>
      <c r="P68">
        <f t="shared" si="12"/>
        <v>4.5957140167006364E-3</v>
      </c>
      <c r="Q68" s="2">
        <f t="shared" si="13"/>
        <v>35294.928699999997</v>
      </c>
      <c r="R68">
        <f>G68</f>
        <v>4.5402999967336655E-3</v>
      </c>
      <c r="AA68" t="s">
        <v>34</v>
      </c>
      <c r="AB68" t="s">
        <v>39</v>
      </c>
      <c r="AG68" t="s">
        <v>36</v>
      </c>
    </row>
    <row r="69" spans="1:33">
      <c r="A69" t="s">
        <v>61</v>
      </c>
      <c r="C69" s="11">
        <v>50313.429300000003</v>
      </c>
      <c r="E69">
        <f t="shared" si="8"/>
        <v>6209.0031392423753</v>
      </c>
      <c r="F69">
        <f t="shared" si="9"/>
        <v>6209</v>
      </c>
      <c r="G69">
        <f t="shared" si="10"/>
        <v>5.1403000034042634E-3</v>
      </c>
      <c r="K69">
        <f t="shared" si="14"/>
        <v>5.1403000034042634E-3</v>
      </c>
      <c r="O69">
        <f t="shared" si="11"/>
        <v>4.5501707726494523E-3</v>
      </c>
      <c r="P69">
        <f t="shared" si="12"/>
        <v>4.5957140167006364E-3</v>
      </c>
      <c r="Q69" s="2">
        <f t="shared" si="13"/>
        <v>35294.929300000003</v>
      </c>
      <c r="R69">
        <f>G69</f>
        <v>5.1403000034042634E-3</v>
      </c>
      <c r="AA69" t="s">
        <v>34</v>
      </c>
      <c r="AB69" t="s">
        <v>44</v>
      </c>
      <c r="AG69" t="s">
        <v>36</v>
      </c>
    </row>
    <row r="70" spans="1:33">
      <c r="A70" t="s">
        <v>63</v>
      </c>
      <c r="C70" s="11">
        <v>50688.403400000003</v>
      </c>
      <c r="D70">
        <v>5.0000000000000001E-4</v>
      </c>
      <c r="E70">
        <f t="shared" si="8"/>
        <v>6438.0042838996878</v>
      </c>
      <c r="F70">
        <f t="shared" si="9"/>
        <v>6438</v>
      </c>
      <c r="G70">
        <f t="shared" si="10"/>
        <v>7.0145999998203479E-3</v>
      </c>
      <c r="K70">
        <f t="shared" si="14"/>
        <v>7.0145999998203479E-3</v>
      </c>
      <c r="O70">
        <f t="shared" si="11"/>
        <v>4.1698861685276235E-3</v>
      </c>
      <c r="P70">
        <f t="shared" si="12"/>
        <v>5.2423047426062106E-3</v>
      </c>
      <c r="Q70" s="2">
        <f t="shared" si="13"/>
        <v>35669.903400000003</v>
      </c>
      <c r="R70">
        <f>G70</f>
        <v>7.0145999998203479E-3</v>
      </c>
      <c r="AA70" t="s">
        <v>34</v>
      </c>
      <c r="AE70" t="s">
        <v>62</v>
      </c>
      <c r="AG70" t="s">
        <v>36</v>
      </c>
    </row>
    <row r="71" spans="1:33">
      <c r="A71" t="s">
        <v>64</v>
      </c>
      <c r="C71" s="11">
        <v>50945.468999999997</v>
      </c>
      <c r="D71">
        <v>2.0000000000000001E-4</v>
      </c>
      <c r="E71">
        <f t="shared" si="8"/>
        <v>6594.9973046230316</v>
      </c>
      <c r="F71">
        <f t="shared" si="9"/>
        <v>6595</v>
      </c>
      <c r="G71">
        <f t="shared" si="10"/>
        <v>-4.4135000061942264E-3</v>
      </c>
      <c r="K71">
        <f t="shared" si="14"/>
        <v>-4.4135000061942264E-3</v>
      </c>
      <c r="O71">
        <f>+C$11+C$12*$F71</f>
        <v>3.9091670294571987E-3</v>
      </c>
      <c r="P71">
        <f t="shared" si="12"/>
        <v>5.6856005677903849E-3</v>
      </c>
      <c r="Q71" s="2">
        <f t="shared" si="13"/>
        <v>35926.968999999997</v>
      </c>
      <c r="R71">
        <f>G71</f>
        <v>-4.4135000061942264E-3</v>
      </c>
      <c r="AA71" t="s">
        <v>34</v>
      </c>
      <c r="AB71" t="s">
        <v>39</v>
      </c>
      <c r="AG71" t="s">
        <v>36</v>
      </c>
    </row>
    <row r="72" spans="1:33">
      <c r="A72" t="s">
        <v>64</v>
      </c>
      <c r="B72" t="s">
        <v>65</v>
      </c>
      <c r="C72" s="11">
        <v>50972.489800000003</v>
      </c>
      <c r="D72">
        <v>2.9999999999999997E-4</v>
      </c>
      <c r="E72">
        <f t="shared" si="8"/>
        <v>6611.4992287014084</v>
      </c>
      <c r="F72">
        <f t="shared" si="9"/>
        <v>6611.5</v>
      </c>
      <c r="G72">
        <f t="shared" si="10"/>
        <v>-1.2629499979084358E-3</v>
      </c>
      <c r="K72">
        <f t="shared" si="14"/>
        <v>-1.2629499979084358E-3</v>
      </c>
      <c r="O72">
        <f t="shared" ref="O72:O77" si="15">+C$11+C$12*F72</f>
        <v>3.8817666103829196E-3</v>
      </c>
      <c r="P72">
        <f t="shared" si="12"/>
        <v>5.7321889825390406E-3</v>
      </c>
      <c r="Q72" s="2">
        <f t="shared" si="13"/>
        <v>35953.989800000003</v>
      </c>
      <c r="S72">
        <f>G72</f>
        <v>-1.2629499979084358E-3</v>
      </c>
      <c r="AA72" t="s">
        <v>34</v>
      </c>
      <c r="AB72" t="s">
        <v>39</v>
      </c>
      <c r="AG72" t="s">
        <v>36</v>
      </c>
    </row>
    <row r="73" spans="1:33">
      <c r="A73" t="s">
        <v>64</v>
      </c>
      <c r="C73" s="11">
        <v>50981.496899999998</v>
      </c>
      <c r="D73">
        <v>2.9999999999999997E-4</v>
      </c>
      <c r="E73">
        <f t="shared" si="8"/>
        <v>6616.9999718461795</v>
      </c>
      <c r="F73">
        <f t="shared" si="9"/>
        <v>6617</v>
      </c>
      <c r="G73">
        <f t="shared" si="10"/>
        <v>-4.6100001782178879E-5</v>
      </c>
      <c r="K73">
        <f t="shared" si="14"/>
        <v>-4.6100001782178879E-5</v>
      </c>
      <c r="O73">
        <f t="shared" si="15"/>
        <v>3.8726331373581582E-3</v>
      </c>
      <c r="P73">
        <f t="shared" si="12"/>
        <v>5.7477184541219247E-3</v>
      </c>
      <c r="Q73" s="2">
        <f t="shared" si="13"/>
        <v>35962.996899999998</v>
      </c>
      <c r="R73">
        <f>G73</f>
        <v>-4.6100001782178879E-5</v>
      </c>
      <c r="AA73" t="s">
        <v>34</v>
      </c>
      <c r="AB73" t="s">
        <v>39</v>
      </c>
      <c r="AG73" t="s">
        <v>36</v>
      </c>
    </row>
    <row r="74" spans="1:33">
      <c r="A74" t="s">
        <v>71</v>
      </c>
      <c r="B74" t="s">
        <v>72</v>
      </c>
      <c r="C74">
        <v>51302.433199999999</v>
      </c>
      <c r="D74">
        <v>2.0000000000000001E-4</v>
      </c>
      <c r="E74">
        <f t="shared" si="8"/>
        <v>6812.9995890519622</v>
      </c>
      <c r="F74">
        <f t="shared" si="9"/>
        <v>6813</v>
      </c>
      <c r="G74">
        <f t="shared" si="10"/>
        <v>-6.7290000151842833E-4</v>
      </c>
      <c r="K74">
        <f t="shared" si="14"/>
        <v>-6.7290000151842833E-4</v>
      </c>
      <c r="O74">
        <f t="shared" si="15"/>
        <v>3.547149371384891E-3</v>
      </c>
      <c r="P74">
        <f t="shared" si="12"/>
        <v>6.3011323505301909E-3</v>
      </c>
      <c r="Q74" s="2">
        <f t="shared" si="13"/>
        <v>36283.933199999999</v>
      </c>
      <c r="R74">
        <f>G74</f>
        <v>-6.7290000151842833E-4</v>
      </c>
    </row>
    <row r="75" spans="1:33">
      <c r="A75" t="s">
        <v>70</v>
      </c>
      <c r="C75" s="12">
        <v>51397.407399999996</v>
      </c>
      <c r="D75" s="12">
        <v>5.0000000000000001E-4</v>
      </c>
      <c r="E75">
        <f t="shared" si="8"/>
        <v>6871.0014630824935</v>
      </c>
      <c r="F75">
        <f t="shared" si="9"/>
        <v>6871</v>
      </c>
      <c r="G75">
        <f t="shared" si="10"/>
        <v>2.3956999939400703E-3</v>
      </c>
      <c r="K75">
        <f t="shared" si="14"/>
        <v>2.3956999939400703E-3</v>
      </c>
      <c r="O75">
        <f t="shared" si="15"/>
        <v>3.4508327467601477E-3</v>
      </c>
      <c r="P75">
        <f t="shared" si="12"/>
        <v>6.4648976872224342E-3</v>
      </c>
      <c r="Q75" s="2">
        <f t="shared" si="13"/>
        <v>36378.907399999996</v>
      </c>
      <c r="R75">
        <f>G75</f>
        <v>2.3956999939400703E-3</v>
      </c>
    </row>
    <row r="76" spans="1:33">
      <c r="A76" t="s">
        <v>71</v>
      </c>
      <c r="B76" t="s">
        <v>65</v>
      </c>
      <c r="C76">
        <v>51681.508999999998</v>
      </c>
      <c r="D76">
        <v>0.01</v>
      </c>
      <c r="E76">
        <f t="shared" si="8"/>
        <v>7044.5056907050794</v>
      </c>
      <c r="F76">
        <f t="shared" si="9"/>
        <v>7044.5</v>
      </c>
      <c r="G76">
        <f t="shared" si="10"/>
        <v>9.3181499978527427E-3</v>
      </c>
      <c r="K76">
        <f t="shared" si="14"/>
        <v>9.3181499978527427E-3</v>
      </c>
      <c r="O76">
        <f t="shared" si="15"/>
        <v>3.1627131886154437E-3</v>
      </c>
      <c r="P76">
        <f t="shared" si="12"/>
        <v>6.9547819271552607E-3</v>
      </c>
      <c r="Q76" s="2">
        <f t="shared" si="13"/>
        <v>36663.008999999998</v>
      </c>
      <c r="S76">
        <f>G76</f>
        <v>9.3181499978527427E-3</v>
      </c>
    </row>
    <row r="77" spans="1:33">
      <c r="A77" t="s">
        <v>69</v>
      </c>
      <c r="C77">
        <v>52417.527499999997</v>
      </c>
      <c r="D77">
        <v>2.0000000000000001E-4</v>
      </c>
      <c r="E77">
        <f t="shared" si="8"/>
        <v>7494.0009464812983</v>
      </c>
      <c r="F77">
        <f t="shared" si="9"/>
        <v>7494</v>
      </c>
      <c r="G77">
        <f t="shared" si="10"/>
        <v>1.5497999993385747E-3</v>
      </c>
      <c r="K77">
        <f t="shared" si="14"/>
        <v>1.5497999993385747E-3</v>
      </c>
      <c r="O77">
        <f t="shared" si="15"/>
        <v>2.416259347773687E-3</v>
      </c>
      <c r="P77">
        <f t="shared" si="12"/>
        <v>8.2239632865201365E-3</v>
      </c>
      <c r="Q77" s="2">
        <f t="shared" si="13"/>
        <v>37399.027499999997</v>
      </c>
      <c r="R77">
        <f>G77</f>
        <v>1.5497999993385747E-3</v>
      </c>
    </row>
  </sheetData>
  <sheetProtection sheet="1"/>
  <phoneticPr fontId="8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"/>
  <sheetViews>
    <sheetView workbookViewId="0">
      <selection activeCell="C11" sqref="C11"/>
    </sheetView>
  </sheetViews>
  <sheetFormatPr defaultColWidth="10.28515625" defaultRowHeight="12.75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4" ht="20.25">
      <c r="A1" s="1" t="s">
        <v>33</v>
      </c>
      <c r="C1" t="s">
        <v>73</v>
      </c>
    </row>
    <row r="2" spans="1:4">
      <c r="A2" t="s">
        <v>29</v>
      </c>
    </row>
    <row r="4" spans="1:4">
      <c r="A4" s="8" t="s">
        <v>4</v>
      </c>
      <c r="C4" s="3">
        <v>45160.434000000001</v>
      </c>
      <c r="D4" s="4">
        <v>1.637435</v>
      </c>
    </row>
    <row r="6" spans="1:4">
      <c r="A6" s="8" t="s">
        <v>5</v>
      </c>
    </row>
    <row r="7" spans="1:4">
      <c r="A7" t="s">
        <v>6</v>
      </c>
      <c r="C7">
        <f>+C4</f>
        <v>45160.434000000001</v>
      </c>
    </row>
    <row r="8" spans="1:4">
      <c r="A8" t="s">
        <v>7</v>
      </c>
      <c r="C8">
        <f>+D4</f>
        <v>1.637435</v>
      </c>
    </row>
    <row r="10" spans="1:4" ht="13.5" thickBot="1">
      <c r="C10" s="7" t="s">
        <v>24</v>
      </c>
      <c r="D10" s="7" t="s">
        <v>25</v>
      </c>
    </row>
    <row r="11" spans="1:4">
      <c r="A11" t="s">
        <v>20</v>
      </c>
      <c r="C11">
        <f>INTERCEPT(G21:G993,F21:F993)</f>
        <v>-8.5121673320821718E-3</v>
      </c>
      <c r="D11" s="6"/>
    </row>
    <row r="12" spans="1:4">
      <c r="A12" t="s">
        <v>21</v>
      </c>
      <c r="C12">
        <f>SLOPE(G21:G993,F21:F993)</f>
        <v>-1.3727269535090573E-6</v>
      </c>
      <c r="D12" s="6"/>
    </row>
    <row r="13" spans="1:4">
      <c r="A13" t="s">
        <v>23</v>
      </c>
      <c r="C13" s="6" t="s">
        <v>18</v>
      </c>
      <c r="D13" s="6"/>
    </row>
    <row r="14" spans="1:4">
      <c r="A14" t="s">
        <v>28</v>
      </c>
    </row>
    <row r="15" spans="1:4">
      <c r="A15" s="5" t="s">
        <v>22</v>
      </c>
      <c r="C15">
        <v>52417.527499999997</v>
      </c>
    </row>
    <row r="16" spans="1:4">
      <c r="A16" s="8" t="s">
        <v>8</v>
      </c>
      <c r="C16">
        <f>+C8+C12</f>
        <v>1.6374336272730465</v>
      </c>
    </row>
    <row r="17" spans="1:33" ht="13.5" thickBot="1"/>
    <row r="18" spans="1:33">
      <c r="A18" s="8" t="s">
        <v>9</v>
      </c>
      <c r="C18" s="3">
        <f>+C15</f>
        <v>52417.527499999997</v>
      </c>
      <c r="D18" s="4">
        <f>+C16</f>
        <v>1.6374336272730465</v>
      </c>
    </row>
    <row r="19" spans="1:33" ht="13.5" thickTop="1"/>
    <row r="20" spans="1:33" ht="13.5" thickBot="1">
      <c r="A20" s="7" t="s">
        <v>10</v>
      </c>
      <c r="B20" s="7" t="s">
        <v>11</v>
      </c>
      <c r="C20" s="7" t="s">
        <v>12</v>
      </c>
      <c r="D20" s="7" t="s">
        <v>17</v>
      </c>
      <c r="E20" s="7" t="s">
        <v>13</v>
      </c>
      <c r="F20" s="7" t="s">
        <v>14</v>
      </c>
      <c r="G20" s="7" t="s">
        <v>15</v>
      </c>
      <c r="H20" s="10" t="s">
        <v>16</v>
      </c>
      <c r="I20" s="10" t="s">
        <v>66</v>
      </c>
      <c r="J20" s="10" t="s">
        <v>67</v>
      </c>
      <c r="K20" s="10" t="s">
        <v>68</v>
      </c>
      <c r="L20" s="10" t="s">
        <v>30</v>
      </c>
      <c r="M20" s="10" t="s">
        <v>31</v>
      </c>
      <c r="N20" s="10" t="s">
        <v>32</v>
      </c>
      <c r="O20" s="10" t="s">
        <v>27</v>
      </c>
      <c r="P20" s="9" t="s">
        <v>26</v>
      </c>
      <c r="Q20" s="7" t="s">
        <v>19</v>
      </c>
      <c r="R20" s="13" t="s">
        <v>74</v>
      </c>
      <c r="S20" s="13" t="s">
        <v>75</v>
      </c>
    </row>
    <row r="21" spans="1:33">
      <c r="A21" t="s">
        <v>64</v>
      </c>
      <c r="C21" s="11">
        <v>50945.468999999997</v>
      </c>
      <c r="D21">
        <v>2.0000000000000001E-4</v>
      </c>
      <c r="E21">
        <f t="shared" ref="E21:E52" si="0">+(C21-C$7)/C$8</f>
        <v>3532.9860421940389</v>
      </c>
      <c r="F21">
        <f t="shared" ref="F21:F52" si="1">ROUND(2*E21,0)/2</f>
        <v>3533</v>
      </c>
      <c r="G21">
        <f t="shared" ref="G21:G52" si="2">+C21-(C$7+F21*C$8)</f>
        <v>-2.2855000002891757E-2</v>
      </c>
      <c r="K21">
        <f>+G21</f>
        <v>-2.2855000002891757E-2</v>
      </c>
      <c r="O21">
        <f t="shared" ref="O21:O52" si="3">+C$11+C$12*F21</f>
        <v>-1.3362011658829671E-2</v>
      </c>
      <c r="Q21" s="2">
        <f t="shared" ref="Q21:Q52" si="4">+C21-15018.5</f>
        <v>35926.968999999997</v>
      </c>
      <c r="R21">
        <f>G21</f>
        <v>-2.2855000002891757E-2</v>
      </c>
      <c r="AA21" t="s">
        <v>34</v>
      </c>
      <c r="AB21" t="s">
        <v>39</v>
      </c>
      <c r="AG21" t="s">
        <v>36</v>
      </c>
    </row>
    <row r="22" spans="1:33">
      <c r="A22" t="s">
        <v>59</v>
      </c>
      <c r="B22" t="s">
        <v>65</v>
      </c>
      <c r="C22" s="11">
        <v>49811.545599999998</v>
      </c>
      <c r="E22">
        <f t="shared" si="0"/>
        <v>2840.486248309091</v>
      </c>
      <c r="F22">
        <f t="shared" si="1"/>
        <v>2840.5</v>
      </c>
      <c r="G22">
        <f t="shared" si="2"/>
        <v>-2.2517500001413282E-2</v>
      </c>
      <c r="K22">
        <f>+G22</f>
        <v>-2.2517500001413282E-2</v>
      </c>
      <c r="O22">
        <f t="shared" si="3"/>
        <v>-1.2411398243524649E-2</v>
      </c>
      <c r="Q22" s="2">
        <f t="shared" si="4"/>
        <v>34793.045599999998</v>
      </c>
      <c r="S22">
        <f>G22</f>
        <v>-2.2517500001413282E-2</v>
      </c>
      <c r="AA22" t="s">
        <v>34</v>
      </c>
      <c r="AB22" t="s">
        <v>44</v>
      </c>
      <c r="AG22" t="s">
        <v>36</v>
      </c>
    </row>
    <row r="23" spans="1:33">
      <c r="A23" t="s">
        <v>35</v>
      </c>
      <c r="B23" t="s">
        <v>65</v>
      </c>
      <c r="C23" s="11">
        <v>42649.4058</v>
      </c>
      <c r="D23" s="6"/>
      <c r="E23">
        <f t="shared" si="0"/>
        <v>-1533.5132081578815</v>
      </c>
      <c r="F23">
        <f t="shared" si="1"/>
        <v>-1533.5</v>
      </c>
      <c r="G23">
        <f t="shared" si="2"/>
        <v>-2.1627499998430721E-2</v>
      </c>
      <c r="N23">
        <f>+G23</f>
        <v>-2.1627499998430721E-2</v>
      </c>
      <c r="O23">
        <f t="shared" si="3"/>
        <v>-6.4070905488760321E-3</v>
      </c>
      <c r="Q23" s="2">
        <f t="shared" si="4"/>
        <v>27630.9058</v>
      </c>
      <c r="S23">
        <f>G23</f>
        <v>-2.1627499998430721E-2</v>
      </c>
      <c r="AA23" t="s">
        <v>34</v>
      </c>
      <c r="AG23" t="s">
        <v>36</v>
      </c>
    </row>
    <row r="24" spans="1:33">
      <c r="A24" t="s">
        <v>35</v>
      </c>
      <c r="B24" t="s">
        <v>65</v>
      </c>
      <c r="C24" s="11">
        <v>45626.263099999996</v>
      </c>
      <c r="D24" s="6"/>
      <c r="E24">
        <f t="shared" si="0"/>
        <v>284.48707887641058</v>
      </c>
      <c r="F24">
        <f t="shared" si="1"/>
        <v>284.5</v>
      </c>
      <c r="G24">
        <f t="shared" si="2"/>
        <v>-2.1157500006665941E-2</v>
      </c>
      <c r="N24">
        <f>+G24</f>
        <v>-2.1157500006665941E-2</v>
      </c>
      <c r="O24">
        <f t="shared" si="3"/>
        <v>-8.9027081503554994E-3</v>
      </c>
      <c r="Q24" s="2">
        <f t="shared" si="4"/>
        <v>30607.763099999996</v>
      </c>
      <c r="S24">
        <f>G24</f>
        <v>-2.1157500006665941E-2</v>
      </c>
      <c r="AA24" t="s">
        <v>34</v>
      </c>
      <c r="AG24" t="s">
        <v>36</v>
      </c>
    </row>
    <row r="25" spans="1:33">
      <c r="A25" t="s">
        <v>64</v>
      </c>
      <c r="B25" t="s">
        <v>65</v>
      </c>
      <c r="C25" s="11">
        <v>50972.489800000003</v>
      </c>
      <c r="D25">
        <v>2.9999999999999997E-4</v>
      </c>
      <c r="E25">
        <f t="shared" si="0"/>
        <v>3549.487949139967</v>
      </c>
      <c r="F25">
        <f t="shared" si="1"/>
        <v>3549.5</v>
      </c>
      <c r="G25">
        <f t="shared" si="2"/>
        <v>-1.9732499997189734E-2</v>
      </c>
      <c r="K25">
        <f>+G25</f>
        <v>-1.9732499997189734E-2</v>
      </c>
      <c r="O25">
        <f t="shared" si="3"/>
        <v>-1.3384661653562571E-2</v>
      </c>
      <c r="Q25" s="2">
        <f t="shared" si="4"/>
        <v>35953.989800000003</v>
      </c>
      <c r="S25">
        <f>G25</f>
        <v>-1.9732499997189734E-2</v>
      </c>
      <c r="AA25" t="s">
        <v>34</v>
      </c>
      <c r="AB25" t="s">
        <v>39</v>
      </c>
      <c r="AG25" t="s">
        <v>36</v>
      </c>
    </row>
    <row r="26" spans="1:33">
      <c r="A26" t="s">
        <v>35</v>
      </c>
      <c r="B26" t="s">
        <v>65</v>
      </c>
      <c r="C26" s="11">
        <v>42289.172200000001</v>
      </c>
      <c r="D26" s="6"/>
      <c r="E26">
        <f t="shared" si="0"/>
        <v>-1753.5119256642249</v>
      </c>
      <c r="F26">
        <f t="shared" si="1"/>
        <v>-1753.5</v>
      </c>
      <c r="G26">
        <f t="shared" si="2"/>
        <v>-1.952750000054948E-2</v>
      </c>
      <c r="N26">
        <f>+G26</f>
        <v>-1.952750000054948E-2</v>
      </c>
      <c r="O26">
        <f t="shared" si="3"/>
        <v>-6.1050906191040394E-3</v>
      </c>
      <c r="Q26" s="2">
        <f t="shared" si="4"/>
        <v>27270.672200000001</v>
      </c>
      <c r="S26">
        <f>G26</f>
        <v>-1.952750000054948E-2</v>
      </c>
      <c r="AA26" t="s">
        <v>34</v>
      </c>
      <c r="AG26" t="s">
        <v>36</v>
      </c>
    </row>
    <row r="27" spans="1:33">
      <c r="A27" t="s">
        <v>71</v>
      </c>
      <c r="B27" t="s">
        <v>72</v>
      </c>
      <c r="C27">
        <v>51302.433199999999</v>
      </c>
      <c r="D27">
        <v>2.0000000000000001E-4</v>
      </c>
      <c r="E27">
        <f t="shared" si="0"/>
        <v>3750.9881002910029</v>
      </c>
      <c r="F27">
        <f t="shared" si="1"/>
        <v>3751</v>
      </c>
      <c r="G27">
        <f t="shared" si="2"/>
        <v>-1.9485000004351605E-2</v>
      </c>
      <c r="K27">
        <f>+G27</f>
        <v>-1.9485000004351605E-2</v>
      </c>
      <c r="O27">
        <f t="shared" si="3"/>
        <v>-1.3661266134694646E-2</v>
      </c>
      <c r="Q27" s="2">
        <f t="shared" si="4"/>
        <v>36283.933199999999</v>
      </c>
      <c r="R27">
        <f>G27</f>
        <v>-1.9485000004351605E-2</v>
      </c>
    </row>
    <row r="28" spans="1:33">
      <c r="A28" t="s">
        <v>64</v>
      </c>
      <c r="C28" s="11">
        <v>50981.496899999998</v>
      </c>
      <c r="D28">
        <v>2.9999999999999997E-4</v>
      </c>
      <c r="E28">
        <f t="shared" si="0"/>
        <v>3554.9886865738167</v>
      </c>
      <c r="F28">
        <f t="shared" si="1"/>
        <v>3555</v>
      </c>
      <c r="G28">
        <f t="shared" si="2"/>
        <v>-1.8525000006775372E-2</v>
      </c>
      <c r="K28">
        <f>+G28</f>
        <v>-1.8525000006775372E-2</v>
      </c>
      <c r="O28">
        <f t="shared" si="3"/>
        <v>-1.339221165180687E-2</v>
      </c>
      <c r="Q28" s="2">
        <f t="shared" si="4"/>
        <v>35962.996899999998</v>
      </c>
      <c r="R28">
        <f>G28</f>
        <v>-1.8525000006775372E-2</v>
      </c>
      <c r="AA28" t="s">
        <v>34</v>
      </c>
      <c r="AB28" t="s">
        <v>39</v>
      </c>
      <c r="AG28" t="s">
        <v>36</v>
      </c>
    </row>
    <row r="29" spans="1:33">
      <c r="A29" t="s">
        <v>35</v>
      </c>
      <c r="B29" t="s">
        <v>65</v>
      </c>
      <c r="C29" s="11">
        <v>44899.244599999998</v>
      </c>
      <c r="D29" s="6"/>
      <c r="E29">
        <f t="shared" si="0"/>
        <v>-159.5113088458491</v>
      </c>
      <c r="F29">
        <f t="shared" si="1"/>
        <v>-159.5</v>
      </c>
      <c r="G29">
        <f t="shared" si="2"/>
        <v>-1.8517500000598375E-2</v>
      </c>
      <c r="N29">
        <f>+G29</f>
        <v>-1.8517500000598375E-2</v>
      </c>
      <c r="O29">
        <f t="shared" si="3"/>
        <v>-8.2932173829974778E-3</v>
      </c>
      <c r="Q29" s="2">
        <f t="shared" si="4"/>
        <v>29880.744599999998</v>
      </c>
      <c r="R29">
        <f>G29</f>
        <v>-1.8517500000598375E-2</v>
      </c>
      <c r="AA29" t="s">
        <v>34</v>
      </c>
      <c r="AG29" t="s">
        <v>36</v>
      </c>
    </row>
    <row r="30" spans="1:33">
      <c r="A30" t="s">
        <v>69</v>
      </c>
      <c r="C30">
        <v>52417.527499999997</v>
      </c>
      <c r="D30">
        <v>2.0000000000000001E-4</v>
      </c>
      <c r="E30">
        <f t="shared" si="0"/>
        <v>4431.9887506984978</v>
      </c>
      <c r="F30">
        <f t="shared" si="1"/>
        <v>4432</v>
      </c>
      <c r="G30">
        <f t="shared" si="2"/>
        <v>-1.8420000007608905E-2</v>
      </c>
      <c r="K30">
        <f>+G30</f>
        <v>-1.8420000007608905E-2</v>
      </c>
      <c r="O30">
        <f t="shared" si="3"/>
        <v>-1.4596093190034314E-2</v>
      </c>
      <c r="Q30" s="2">
        <f t="shared" si="4"/>
        <v>37399.027499999997</v>
      </c>
      <c r="R30">
        <f>G30</f>
        <v>-1.8420000007608905E-2</v>
      </c>
    </row>
    <row r="31" spans="1:33">
      <c r="A31" t="s">
        <v>35</v>
      </c>
      <c r="B31" t="s">
        <v>65</v>
      </c>
      <c r="C31" s="11">
        <v>41218.290999999997</v>
      </c>
      <c r="D31" s="6"/>
      <c r="E31">
        <f t="shared" si="0"/>
        <v>-2407.5111378466954</v>
      </c>
      <c r="F31">
        <f t="shared" si="1"/>
        <v>-2407.5</v>
      </c>
      <c r="G31">
        <f t="shared" si="2"/>
        <v>-1.8237500000395812E-2</v>
      </c>
      <c r="N31">
        <f>+G31</f>
        <v>-1.8237500000395812E-2</v>
      </c>
      <c r="O31">
        <f t="shared" si="3"/>
        <v>-5.2073271915091162E-3</v>
      </c>
      <c r="Q31" s="2">
        <f t="shared" si="4"/>
        <v>26199.790999999997</v>
      </c>
      <c r="S31">
        <f>G31</f>
        <v>-1.8237500000395812E-2</v>
      </c>
      <c r="AA31" t="s">
        <v>34</v>
      </c>
      <c r="AG31" t="s">
        <v>36</v>
      </c>
    </row>
    <row r="32" spans="1:33">
      <c r="A32" t="s">
        <v>51</v>
      </c>
      <c r="B32" t="s">
        <v>65</v>
      </c>
      <c r="C32" s="11">
        <v>49105.816099999996</v>
      </c>
      <c r="E32">
        <f t="shared" si="0"/>
        <v>2409.4892927047458</v>
      </c>
      <c r="F32">
        <f t="shared" si="1"/>
        <v>2409.5</v>
      </c>
      <c r="G32">
        <f t="shared" si="2"/>
        <v>-1.7532500001834705E-2</v>
      </c>
      <c r="K32">
        <f>+G32</f>
        <v>-1.7532500001834705E-2</v>
      </c>
      <c r="O32">
        <f t="shared" si="3"/>
        <v>-1.1819752926562246E-2</v>
      </c>
      <c r="Q32" s="2">
        <f t="shared" si="4"/>
        <v>34087.316099999996</v>
      </c>
      <c r="S32">
        <f>G32</f>
        <v>-1.7532500001834705E-2</v>
      </c>
      <c r="AA32" t="s">
        <v>34</v>
      </c>
      <c r="AG32" t="s">
        <v>36</v>
      </c>
    </row>
    <row r="33" spans="1:33">
      <c r="A33" t="s">
        <v>55</v>
      </c>
      <c r="C33" s="11">
        <v>49961.376300000004</v>
      </c>
      <c r="E33">
        <f t="shared" si="0"/>
        <v>2931.9895446231467</v>
      </c>
      <c r="F33">
        <f t="shared" si="1"/>
        <v>2932</v>
      </c>
      <c r="G33">
        <f t="shared" si="2"/>
        <v>-1.7119999996793922E-2</v>
      </c>
      <c r="K33">
        <f>+G33</f>
        <v>-1.7119999996793922E-2</v>
      </c>
      <c r="O33">
        <f t="shared" si="3"/>
        <v>-1.2537002759770727E-2</v>
      </c>
      <c r="Q33" s="2">
        <f t="shared" si="4"/>
        <v>34942.876300000004</v>
      </c>
      <c r="R33">
        <f>G33</f>
        <v>-1.7119999996793922E-2</v>
      </c>
      <c r="AA33" t="s">
        <v>34</v>
      </c>
      <c r="AG33" t="s">
        <v>36</v>
      </c>
    </row>
    <row r="34" spans="1:33">
      <c r="A34" t="s">
        <v>70</v>
      </c>
      <c r="C34" s="12">
        <v>51397.407399999996</v>
      </c>
      <c r="D34" s="12">
        <v>5.0000000000000001E-4</v>
      </c>
      <c r="E34">
        <f t="shared" si="0"/>
        <v>3808.989914103458</v>
      </c>
      <c r="F34">
        <f t="shared" si="1"/>
        <v>3809</v>
      </c>
      <c r="G34">
        <f t="shared" si="2"/>
        <v>-1.6515000002982561E-2</v>
      </c>
      <c r="K34">
        <f>+G34</f>
        <v>-1.6515000002982561E-2</v>
      </c>
      <c r="O34">
        <f t="shared" si="3"/>
        <v>-1.3740884297998171E-2</v>
      </c>
      <c r="Q34" s="2">
        <f t="shared" si="4"/>
        <v>36378.907399999996</v>
      </c>
      <c r="R34">
        <f>G34</f>
        <v>-1.6515000002982561E-2</v>
      </c>
    </row>
    <row r="35" spans="1:33">
      <c r="A35" t="s">
        <v>35</v>
      </c>
      <c r="B35" t="s">
        <v>65</v>
      </c>
      <c r="C35" s="11">
        <v>41892.9162</v>
      </c>
      <c r="D35" s="6"/>
      <c r="E35">
        <f t="shared" si="0"/>
        <v>-1995.5099286383895</v>
      </c>
      <c r="F35">
        <f t="shared" si="1"/>
        <v>-1995.5</v>
      </c>
      <c r="G35">
        <f t="shared" si="2"/>
        <v>-1.6257499999483116E-2</v>
      </c>
      <c r="N35">
        <f>+G35</f>
        <v>-1.6257499999483116E-2</v>
      </c>
      <c r="O35">
        <f t="shared" si="3"/>
        <v>-5.7728906963548481E-3</v>
      </c>
      <c r="Q35" s="2">
        <f t="shared" si="4"/>
        <v>26874.4162</v>
      </c>
      <c r="S35">
        <f>G35</f>
        <v>-1.6257499999483116E-2</v>
      </c>
      <c r="AA35" t="s">
        <v>34</v>
      </c>
      <c r="AG35" t="s">
        <v>36</v>
      </c>
    </row>
    <row r="36" spans="1:33">
      <c r="A36" t="s">
        <v>54</v>
      </c>
      <c r="B36" t="s">
        <v>65</v>
      </c>
      <c r="C36" s="11">
        <v>49202.426299999999</v>
      </c>
      <c r="E36">
        <f t="shared" si="0"/>
        <v>2468.490230146539</v>
      </c>
      <c r="F36">
        <f t="shared" si="1"/>
        <v>2468.5</v>
      </c>
      <c r="G36">
        <f t="shared" si="2"/>
        <v>-1.5997499998775311E-2</v>
      </c>
      <c r="I36">
        <f>+G36</f>
        <v>-1.5997499998775311E-2</v>
      </c>
      <c r="O36">
        <f t="shared" si="3"/>
        <v>-1.1900743816819281E-2</v>
      </c>
      <c r="Q36" s="2">
        <f t="shared" si="4"/>
        <v>34183.926299999999</v>
      </c>
      <c r="S36">
        <f>G36</f>
        <v>-1.5997499998775311E-2</v>
      </c>
      <c r="AA36" t="s">
        <v>34</v>
      </c>
      <c r="AB36" t="s">
        <v>39</v>
      </c>
      <c r="AG36" t="s">
        <v>36</v>
      </c>
    </row>
    <row r="37" spans="1:33">
      <c r="A37" t="s">
        <v>59</v>
      </c>
      <c r="B37" t="s">
        <v>65</v>
      </c>
      <c r="C37" s="11">
        <v>49811.552799999998</v>
      </c>
      <c r="E37">
        <f t="shared" si="0"/>
        <v>2840.4906454301981</v>
      </c>
      <c r="F37">
        <f t="shared" si="1"/>
        <v>2840.5</v>
      </c>
      <c r="G37">
        <f t="shared" si="2"/>
        <v>-1.531750000140164E-2</v>
      </c>
      <c r="K37">
        <f>+G37</f>
        <v>-1.531750000140164E-2</v>
      </c>
      <c r="O37">
        <f t="shared" si="3"/>
        <v>-1.2411398243524649E-2</v>
      </c>
      <c r="Q37" s="2">
        <f t="shared" si="4"/>
        <v>34793.052799999998</v>
      </c>
      <c r="S37">
        <f>G37</f>
        <v>-1.531750000140164E-2</v>
      </c>
      <c r="AA37" t="s">
        <v>34</v>
      </c>
      <c r="AB37" t="s">
        <v>39</v>
      </c>
      <c r="AG37" t="s">
        <v>36</v>
      </c>
    </row>
    <row r="38" spans="1:33">
      <c r="A38" t="s">
        <v>54</v>
      </c>
      <c r="B38" t="s">
        <v>65</v>
      </c>
      <c r="C38" s="11">
        <v>49202.427000000003</v>
      </c>
      <c r="E38">
        <f t="shared" si="0"/>
        <v>2468.4906576444268</v>
      </c>
      <c r="F38">
        <f t="shared" si="1"/>
        <v>2468.5</v>
      </c>
      <c r="G38">
        <f t="shared" si="2"/>
        <v>-1.5297499994630925E-2</v>
      </c>
      <c r="I38">
        <f>+G38</f>
        <v>-1.5297499994630925E-2</v>
      </c>
      <c r="O38">
        <f t="shared" si="3"/>
        <v>-1.1900743816819281E-2</v>
      </c>
      <c r="Q38" s="2">
        <f t="shared" si="4"/>
        <v>34183.927000000003</v>
      </c>
      <c r="S38">
        <f>G38</f>
        <v>-1.5297499994630925E-2</v>
      </c>
      <c r="AA38" t="s">
        <v>34</v>
      </c>
      <c r="AB38" t="s">
        <v>44</v>
      </c>
      <c r="AG38" t="s">
        <v>36</v>
      </c>
    </row>
    <row r="39" spans="1:33">
      <c r="A39" t="s">
        <v>58</v>
      </c>
      <c r="C39" s="11">
        <v>49568.394</v>
      </c>
      <c r="D39">
        <v>4.0000000000000001E-3</v>
      </c>
      <c r="E39">
        <f t="shared" si="0"/>
        <v>2691.990827116801</v>
      </c>
      <c r="F39">
        <f t="shared" si="1"/>
        <v>2692</v>
      </c>
      <c r="G39">
        <f t="shared" si="2"/>
        <v>-1.5019999998912681E-2</v>
      </c>
      <c r="J39">
        <f>+G39</f>
        <v>-1.5019999998912681E-2</v>
      </c>
      <c r="O39">
        <f t="shared" si="3"/>
        <v>-1.2207548290928554E-2</v>
      </c>
      <c r="Q39" s="2">
        <f t="shared" si="4"/>
        <v>34549.894</v>
      </c>
      <c r="R39">
        <f>G39</f>
        <v>-1.5019999998912681E-2</v>
      </c>
      <c r="AA39" t="s">
        <v>37</v>
      </c>
      <c r="AC39">
        <v>15</v>
      </c>
      <c r="AE39" t="s">
        <v>57</v>
      </c>
      <c r="AG39" t="s">
        <v>44</v>
      </c>
    </row>
    <row r="40" spans="1:33">
      <c r="A40" t="s">
        <v>60</v>
      </c>
      <c r="B40" t="s">
        <v>65</v>
      </c>
      <c r="C40" s="11">
        <v>49929.448499999999</v>
      </c>
      <c r="E40">
        <f t="shared" si="0"/>
        <v>2912.4908775004797</v>
      </c>
      <c r="F40">
        <f t="shared" si="1"/>
        <v>2912.5</v>
      </c>
      <c r="G40">
        <f t="shared" si="2"/>
        <v>-1.493750000372529E-2</v>
      </c>
      <c r="K40">
        <f>+G40</f>
        <v>-1.493750000372529E-2</v>
      </c>
      <c r="O40">
        <f t="shared" si="3"/>
        <v>-1.2510234584177302E-2</v>
      </c>
      <c r="Q40" s="2">
        <f t="shared" si="4"/>
        <v>34910.948499999999</v>
      </c>
      <c r="S40">
        <f>G40</f>
        <v>-1.493750000372529E-2</v>
      </c>
      <c r="AA40" t="s">
        <v>34</v>
      </c>
      <c r="AB40" t="s">
        <v>44</v>
      </c>
      <c r="AG40" t="s">
        <v>36</v>
      </c>
    </row>
    <row r="41" spans="1:33">
      <c r="A41" t="s">
        <v>55</v>
      </c>
      <c r="B41" t="s">
        <v>65</v>
      </c>
      <c r="C41" s="11">
        <v>49559.3891</v>
      </c>
      <c r="E41">
        <f t="shared" si="0"/>
        <v>2686.4914332477315</v>
      </c>
      <c r="F41">
        <f t="shared" si="1"/>
        <v>2686.5</v>
      </c>
      <c r="G41">
        <f t="shared" si="2"/>
        <v>-1.4027500001247972E-2</v>
      </c>
      <c r="K41">
        <f>+G41</f>
        <v>-1.4027500001247972E-2</v>
      </c>
      <c r="O41">
        <f t="shared" si="3"/>
        <v>-1.2199998292684255E-2</v>
      </c>
      <c r="Q41" s="2">
        <f t="shared" si="4"/>
        <v>34540.8891</v>
      </c>
      <c r="S41">
        <f>G41</f>
        <v>-1.4027500001247972E-2</v>
      </c>
      <c r="AA41" t="s">
        <v>34</v>
      </c>
      <c r="AG41" t="s">
        <v>36</v>
      </c>
    </row>
    <row r="42" spans="1:33">
      <c r="A42" t="s">
        <v>56</v>
      </c>
      <c r="B42" t="s">
        <v>65</v>
      </c>
      <c r="C42" s="11">
        <v>49518.453999999998</v>
      </c>
      <c r="D42">
        <v>2E-3</v>
      </c>
      <c r="E42">
        <f t="shared" si="0"/>
        <v>2661.4919065489603</v>
      </c>
      <c r="F42">
        <f t="shared" si="1"/>
        <v>2661.5</v>
      </c>
      <c r="G42">
        <f t="shared" si="2"/>
        <v>-1.3252500000817236E-2</v>
      </c>
      <c r="J42">
        <f>+G42</f>
        <v>-1.3252500000817236E-2</v>
      </c>
      <c r="O42">
        <f t="shared" si="3"/>
        <v>-1.2165680118846528E-2</v>
      </c>
      <c r="Q42" s="2">
        <f t="shared" si="4"/>
        <v>34499.953999999998</v>
      </c>
      <c r="S42">
        <f>G42</f>
        <v>-1.3252500000817236E-2</v>
      </c>
      <c r="AA42" t="s">
        <v>34</v>
      </c>
      <c r="AB42" t="s">
        <v>44</v>
      </c>
      <c r="AC42">
        <v>14</v>
      </c>
      <c r="AE42" t="s">
        <v>42</v>
      </c>
      <c r="AG42" t="s">
        <v>44</v>
      </c>
    </row>
    <row r="43" spans="1:33">
      <c r="A43" t="s">
        <v>61</v>
      </c>
      <c r="C43" s="11">
        <v>50313.428699999997</v>
      </c>
      <c r="E43">
        <f t="shared" si="0"/>
        <v>3146.9919111292943</v>
      </c>
      <c r="F43">
        <f t="shared" si="1"/>
        <v>3147</v>
      </c>
      <c r="G43">
        <f t="shared" si="2"/>
        <v>-1.3245000001916196E-2</v>
      </c>
      <c r="K43">
        <f t="shared" ref="K43:K48" si="5">+G43</f>
        <v>-1.3245000001916196E-2</v>
      </c>
      <c r="O43">
        <f t="shared" si="3"/>
        <v>-1.2832139054775175E-2</v>
      </c>
      <c r="Q43" s="2">
        <f t="shared" si="4"/>
        <v>35294.928699999997</v>
      </c>
      <c r="R43">
        <f>G43</f>
        <v>-1.3245000001916196E-2</v>
      </c>
      <c r="AA43" t="s">
        <v>34</v>
      </c>
      <c r="AB43" t="s">
        <v>39</v>
      </c>
      <c r="AG43" t="s">
        <v>36</v>
      </c>
    </row>
    <row r="44" spans="1:33">
      <c r="A44" t="s">
        <v>60</v>
      </c>
      <c r="B44" t="s">
        <v>65</v>
      </c>
      <c r="C44" s="11">
        <v>49929.450700000001</v>
      </c>
      <c r="E44">
        <f t="shared" si="0"/>
        <v>2912.4922210652639</v>
      </c>
      <c r="F44">
        <f t="shared" si="1"/>
        <v>2912.5</v>
      </c>
      <c r="G44">
        <f t="shared" si="2"/>
        <v>-1.2737500001094304E-2</v>
      </c>
      <c r="K44">
        <f t="shared" si="5"/>
        <v>-1.2737500001094304E-2</v>
      </c>
      <c r="O44">
        <f t="shared" si="3"/>
        <v>-1.2510234584177302E-2</v>
      </c>
      <c r="Q44" s="2">
        <f t="shared" si="4"/>
        <v>34910.950700000001</v>
      </c>
      <c r="S44">
        <f>G44</f>
        <v>-1.2737500001094304E-2</v>
      </c>
      <c r="AA44" t="s">
        <v>34</v>
      </c>
      <c r="AB44" t="s">
        <v>39</v>
      </c>
      <c r="AG44" t="s">
        <v>36</v>
      </c>
    </row>
    <row r="45" spans="1:33">
      <c r="A45" t="s">
        <v>61</v>
      </c>
      <c r="C45" s="11">
        <v>50313.429300000003</v>
      </c>
      <c r="E45">
        <f t="shared" si="0"/>
        <v>3146.9922775560572</v>
      </c>
      <c r="F45">
        <f t="shared" si="1"/>
        <v>3147</v>
      </c>
      <c r="G45">
        <f t="shared" si="2"/>
        <v>-1.2644999995245598E-2</v>
      </c>
      <c r="K45">
        <f t="shared" si="5"/>
        <v>-1.2644999995245598E-2</v>
      </c>
      <c r="O45">
        <f t="shared" si="3"/>
        <v>-1.2832139054775175E-2</v>
      </c>
      <c r="Q45" s="2">
        <f t="shared" si="4"/>
        <v>35294.929300000003</v>
      </c>
      <c r="R45">
        <f>G45</f>
        <v>-1.2644999995245598E-2</v>
      </c>
      <c r="AA45" t="s">
        <v>34</v>
      </c>
      <c r="AB45" t="s">
        <v>44</v>
      </c>
      <c r="AG45" t="s">
        <v>36</v>
      </c>
    </row>
    <row r="46" spans="1:33">
      <c r="A46" t="s">
        <v>55</v>
      </c>
      <c r="C46" s="11">
        <v>49545.472600000001</v>
      </c>
      <c r="E46">
        <f t="shared" si="0"/>
        <v>2677.9924699301041</v>
      </c>
      <c r="F46">
        <f t="shared" si="1"/>
        <v>2678</v>
      </c>
      <c r="G46">
        <f t="shared" si="2"/>
        <v>-1.2329999997746199E-2</v>
      </c>
      <c r="K46">
        <f t="shared" si="5"/>
        <v>-1.2329999997746199E-2</v>
      </c>
      <c r="O46">
        <f t="shared" si="3"/>
        <v>-1.2188330113579428E-2</v>
      </c>
      <c r="Q46" s="2">
        <f t="shared" si="4"/>
        <v>34526.972600000001</v>
      </c>
      <c r="R46">
        <f>G46</f>
        <v>-1.2329999997746199E-2</v>
      </c>
      <c r="AA46" t="s">
        <v>34</v>
      </c>
      <c r="AG46" t="s">
        <v>36</v>
      </c>
    </row>
    <row r="47" spans="1:33">
      <c r="A47" t="s">
        <v>61</v>
      </c>
      <c r="C47" s="11">
        <v>50281.5</v>
      </c>
      <c r="E47">
        <f t="shared" si="0"/>
        <v>3127.4926943664932</v>
      </c>
      <c r="F47">
        <f t="shared" si="1"/>
        <v>3127.5</v>
      </c>
      <c r="G47">
        <f t="shared" si="2"/>
        <v>-1.1962500000663567E-2</v>
      </c>
      <c r="K47">
        <f t="shared" si="5"/>
        <v>-1.1962500000663567E-2</v>
      </c>
      <c r="O47">
        <f t="shared" si="3"/>
        <v>-1.2805370879181748E-2</v>
      </c>
      <c r="Q47" s="2">
        <f t="shared" si="4"/>
        <v>35263</v>
      </c>
      <c r="S47">
        <f>G47</f>
        <v>-1.1962500000663567E-2</v>
      </c>
      <c r="AA47" t="s">
        <v>34</v>
      </c>
      <c r="AB47" t="s">
        <v>44</v>
      </c>
      <c r="AG47" t="s">
        <v>36</v>
      </c>
    </row>
    <row r="48" spans="1:33">
      <c r="A48" t="s">
        <v>61</v>
      </c>
      <c r="C48" s="11">
        <v>50281.5</v>
      </c>
      <c r="E48">
        <f t="shared" si="0"/>
        <v>3127.4926943664932</v>
      </c>
      <c r="F48">
        <f t="shared" si="1"/>
        <v>3127.5</v>
      </c>
      <c r="G48">
        <f t="shared" si="2"/>
        <v>-1.1962500000663567E-2</v>
      </c>
      <c r="K48">
        <f t="shared" si="5"/>
        <v>-1.1962500000663567E-2</v>
      </c>
      <c r="O48">
        <f t="shared" si="3"/>
        <v>-1.2805370879181748E-2</v>
      </c>
      <c r="Q48" s="2">
        <f t="shared" si="4"/>
        <v>35263</v>
      </c>
      <c r="S48">
        <f>G48</f>
        <v>-1.1962500000663567E-2</v>
      </c>
      <c r="AA48" t="s">
        <v>34</v>
      </c>
      <c r="AB48" t="s">
        <v>39</v>
      </c>
      <c r="AG48" t="s">
        <v>36</v>
      </c>
    </row>
    <row r="49" spans="1:33">
      <c r="A49" t="s">
        <v>54</v>
      </c>
      <c r="C49" s="11">
        <v>49193.425199999998</v>
      </c>
      <c r="E49">
        <f t="shared" si="0"/>
        <v>2462.9931569802752</v>
      </c>
      <c r="F49">
        <f t="shared" si="1"/>
        <v>2463</v>
      </c>
      <c r="G49">
        <f t="shared" si="2"/>
        <v>-1.1205000002519228E-2</v>
      </c>
      <c r="I49">
        <f>+G49</f>
        <v>-1.1205000002519228E-2</v>
      </c>
      <c r="O49">
        <f t="shared" si="3"/>
        <v>-1.189319381857498E-2</v>
      </c>
      <c r="Q49" s="2">
        <f t="shared" si="4"/>
        <v>34174.925199999998</v>
      </c>
      <c r="R49">
        <f t="shared" ref="R49:R54" si="6">G49</f>
        <v>-1.1205000002519228E-2</v>
      </c>
      <c r="AA49" t="s">
        <v>34</v>
      </c>
      <c r="AB49" t="s">
        <v>44</v>
      </c>
      <c r="AG49" t="s">
        <v>36</v>
      </c>
    </row>
    <row r="50" spans="1:33">
      <c r="A50" t="s">
        <v>54</v>
      </c>
      <c r="C50" s="11">
        <v>49193.425199999998</v>
      </c>
      <c r="E50">
        <f t="shared" si="0"/>
        <v>2462.9931569802752</v>
      </c>
      <c r="F50">
        <f t="shared" si="1"/>
        <v>2463</v>
      </c>
      <c r="G50">
        <f t="shared" si="2"/>
        <v>-1.1205000002519228E-2</v>
      </c>
      <c r="I50">
        <f>+G50</f>
        <v>-1.1205000002519228E-2</v>
      </c>
      <c r="O50">
        <f t="shared" si="3"/>
        <v>-1.189319381857498E-2</v>
      </c>
      <c r="Q50" s="2">
        <f t="shared" si="4"/>
        <v>34174.925199999998</v>
      </c>
      <c r="R50">
        <f t="shared" si="6"/>
        <v>-1.1205000002519228E-2</v>
      </c>
      <c r="AA50" t="s">
        <v>34</v>
      </c>
      <c r="AB50" t="s">
        <v>39</v>
      </c>
      <c r="AG50" t="s">
        <v>36</v>
      </c>
    </row>
    <row r="51" spans="1:33">
      <c r="A51" t="s">
        <v>63</v>
      </c>
      <c r="C51" s="11">
        <v>50688.403400000003</v>
      </c>
      <c r="D51">
        <v>5.0000000000000001E-4</v>
      </c>
      <c r="E51">
        <f t="shared" si="0"/>
        <v>3375.9931844622852</v>
      </c>
      <c r="F51">
        <f t="shared" si="1"/>
        <v>3376</v>
      </c>
      <c r="G51">
        <f t="shared" si="2"/>
        <v>-1.1160000001837034E-2</v>
      </c>
      <c r="K51">
        <f>+G51</f>
        <v>-1.1160000001837034E-2</v>
      </c>
      <c r="O51">
        <f t="shared" si="3"/>
        <v>-1.3146493527128749E-2</v>
      </c>
      <c r="Q51" s="2">
        <f t="shared" si="4"/>
        <v>35669.903400000003</v>
      </c>
      <c r="R51">
        <f t="shared" si="6"/>
        <v>-1.1160000001837034E-2</v>
      </c>
      <c r="AA51" t="s">
        <v>34</v>
      </c>
      <c r="AE51" t="s">
        <v>62</v>
      </c>
      <c r="AG51" t="s">
        <v>36</v>
      </c>
    </row>
    <row r="52" spans="1:33">
      <c r="A52" t="s">
        <v>60</v>
      </c>
      <c r="C52" s="11">
        <v>49979.3943</v>
      </c>
      <c r="E52">
        <f t="shared" si="0"/>
        <v>2942.993340193656</v>
      </c>
      <c r="F52">
        <f t="shared" si="1"/>
        <v>2943</v>
      </c>
      <c r="G52">
        <f t="shared" si="2"/>
        <v>-1.0905000002821907E-2</v>
      </c>
      <c r="K52">
        <f>+G52</f>
        <v>-1.0905000002821907E-2</v>
      </c>
      <c r="O52">
        <f t="shared" si="3"/>
        <v>-1.2552102756259328E-2</v>
      </c>
      <c r="Q52" s="2">
        <f t="shared" si="4"/>
        <v>34960.8943</v>
      </c>
      <c r="R52">
        <f t="shared" si="6"/>
        <v>-1.0905000002821907E-2</v>
      </c>
      <c r="AA52" t="s">
        <v>34</v>
      </c>
      <c r="AB52" t="s">
        <v>39</v>
      </c>
      <c r="AG52" t="s">
        <v>36</v>
      </c>
    </row>
    <row r="53" spans="1:33">
      <c r="A53" t="s">
        <v>54</v>
      </c>
      <c r="C53" s="11">
        <v>49229.449699999997</v>
      </c>
      <c r="E53">
        <f t="shared" ref="E53:E77" si="7">+(C53-C$7)/C$8</f>
        <v>2484.9937249417512</v>
      </c>
      <c r="F53">
        <f t="shared" ref="F53:F77" si="8">ROUND(2*E53,0)/2</f>
        <v>2485</v>
      </c>
      <c r="G53">
        <f t="shared" ref="G53:G77" si="9">+C53-(C$7+F53*C$8)</f>
        <v>-1.0275000000547152E-2</v>
      </c>
      <c r="I53">
        <f>+G53</f>
        <v>-1.0275000000547152E-2</v>
      </c>
      <c r="O53">
        <f t="shared" ref="O53:O77" si="10">+C$11+C$12*F53</f>
        <v>-1.1923393811552179E-2</v>
      </c>
      <c r="Q53" s="2">
        <f t="shared" ref="Q53:Q77" si="11">+C53-15018.5</f>
        <v>34210.949699999997</v>
      </c>
      <c r="R53">
        <f t="shared" si="6"/>
        <v>-1.0275000000547152E-2</v>
      </c>
      <c r="AA53" t="s">
        <v>34</v>
      </c>
      <c r="AB53" t="s">
        <v>39</v>
      </c>
      <c r="AG53" t="s">
        <v>36</v>
      </c>
    </row>
    <row r="54" spans="1:33">
      <c r="A54" t="s">
        <v>53</v>
      </c>
      <c r="C54" s="11">
        <v>48859.389499999997</v>
      </c>
      <c r="D54">
        <v>1.1999999999999999E-3</v>
      </c>
      <c r="E54">
        <f t="shared" si="7"/>
        <v>2258.9937921199903</v>
      </c>
      <c r="F54">
        <f t="shared" si="8"/>
        <v>2259</v>
      </c>
      <c r="G54">
        <f t="shared" si="9"/>
        <v>-1.0165000006963965E-2</v>
      </c>
      <c r="J54">
        <f>+G54</f>
        <v>-1.0165000006963965E-2</v>
      </c>
      <c r="O54">
        <f t="shared" si="10"/>
        <v>-1.1613157520059132E-2</v>
      </c>
      <c r="Q54" s="2">
        <f t="shared" si="11"/>
        <v>33840.889499999997</v>
      </c>
      <c r="R54">
        <f t="shared" si="6"/>
        <v>-1.0165000006963965E-2</v>
      </c>
      <c r="AA54" t="s">
        <v>34</v>
      </c>
      <c r="AB54" t="s">
        <v>44</v>
      </c>
      <c r="AC54">
        <v>26</v>
      </c>
      <c r="AE54" t="s">
        <v>52</v>
      </c>
      <c r="AG54" t="s">
        <v>44</v>
      </c>
    </row>
    <row r="55" spans="1:33">
      <c r="A55" t="s">
        <v>61</v>
      </c>
      <c r="C55" s="11">
        <v>50304.425999999999</v>
      </c>
      <c r="E55">
        <f t="shared" si="7"/>
        <v>3141.4938608250091</v>
      </c>
      <c r="F55">
        <f t="shared" si="8"/>
        <v>3141.5</v>
      </c>
      <c r="G55">
        <f t="shared" si="9"/>
        <v>-1.0052500001620501E-2</v>
      </c>
      <c r="K55">
        <f>+G55</f>
        <v>-1.0052500001620501E-2</v>
      </c>
      <c r="O55">
        <f t="shared" si="10"/>
        <v>-1.2824589056530875E-2</v>
      </c>
      <c r="Q55" s="2">
        <f t="shared" si="11"/>
        <v>35285.925999999999</v>
      </c>
      <c r="S55">
        <f>G55</f>
        <v>-1.0052500001620501E-2</v>
      </c>
      <c r="AA55" t="s">
        <v>34</v>
      </c>
      <c r="AB55" t="s">
        <v>44</v>
      </c>
      <c r="AG55" t="s">
        <v>36</v>
      </c>
    </row>
    <row r="56" spans="1:33">
      <c r="A56" t="s">
        <v>54</v>
      </c>
      <c r="C56" s="11">
        <v>49229.45</v>
      </c>
      <c r="E56">
        <f t="shared" si="7"/>
        <v>2484.9939081551306</v>
      </c>
      <c r="F56">
        <f t="shared" si="8"/>
        <v>2485</v>
      </c>
      <c r="G56">
        <f t="shared" si="9"/>
        <v>-9.9750000008498318E-3</v>
      </c>
      <c r="I56">
        <f>+G56</f>
        <v>-9.9750000008498318E-3</v>
      </c>
      <c r="O56">
        <f t="shared" si="10"/>
        <v>-1.1923393811552179E-2</v>
      </c>
      <c r="Q56" s="2">
        <f t="shared" si="11"/>
        <v>34210.949999999997</v>
      </c>
      <c r="R56">
        <f>G56</f>
        <v>-9.9750000008498318E-3</v>
      </c>
      <c r="AA56" t="s">
        <v>34</v>
      </c>
      <c r="AB56" t="s">
        <v>44</v>
      </c>
      <c r="AG56" t="s">
        <v>36</v>
      </c>
    </row>
    <row r="57" spans="1:33">
      <c r="A57" t="s">
        <v>71</v>
      </c>
      <c r="B57" t="s">
        <v>65</v>
      </c>
      <c r="C57">
        <v>51681.508999999998</v>
      </c>
      <c r="D57">
        <v>0.01</v>
      </c>
      <c r="E57">
        <f t="shared" si="7"/>
        <v>3982.4939615923668</v>
      </c>
      <c r="F57">
        <f t="shared" si="8"/>
        <v>3982.5</v>
      </c>
      <c r="G57">
        <f t="shared" si="9"/>
        <v>-9.8875000039697625E-3</v>
      </c>
      <c r="K57">
        <f>+G57</f>
        <v>-9.8875000039697625E-3</v>
      </c>
      <c r="O57">
        <f t="shared" si="10"/>
        <v>-1.3979052424431992E-2</v>
      </c>
      <c r="Q57" s="2">
        <f t="shared" si="11"/>
        <v>36663.008999999998</v>
      </c>
      <c r="S57">
        <f>G57</f>
        <v>-9.8875000039697625E-3</v>
      </c>
    </row>
    <row r="58" spans="1:33">
      <c r="A58" t="s">
        <v>59</v>
      </c>
      <c r="C58" s="11">
        <v>49861.500399999997</v>
      </c>
      <c r="E58">
        <f t="shared" si="7"/>
        <v>2870.9942074036503</v>
      </c>
      <c r="F58">
        <f t="shared" si="8"/>
        <v>2871</v>
      </c>
      <c r="G58">
        <f t="shared" si="9"/>
        <v>-9.4850000023143366E-3</v>
      </c>
      <c r="K58">
        <f>+G58</f>
        <v>-9.4850000023143366E-3</v>
      </c>
      <c r="O58">
        <f t="shared" si="10"/>
        <v>-1.2453266415606675E-2</v>
      </c>
      <c r="Q58" s="2">
        <f t="shared" si="11"/>
        <v>34843.000399999997</v>
      </c>
      <c r="R58">
        <f>G58</f>
        <v>-9.4850000023143366E-3</v>
      </c>
      <c r="AA58" t="s">
        <v>34</v>
      </c>
      <c r="AB58" t="s">
        <v>44</v>
      </c>
      <c r="AG58" t="s">
        <v>36</v>
      </c>
    </row>
    <row r="59" spans="1:33">
      <c r="A59" t="s">
        <v>61</v>
      </c>
      <c r="C59" s="11">
        <v>50304.427000000003</v>
      </c>
      <c r="E59">
        <f t="shared" si="7"/>
        <v>3141.4944715362763</v>
      </c>
      <c r="F59">
        <f t="shared" si="8"/>
        <v>3141.5</v>
      </c>
      <c r="G59">
        <f t="shared" si="9"/>
        <v>-9.0524999977787957E-3</v>
      </c>
      <c r="K59">
        <f>+G59</f>
        <v>-9.0524999977787957E-3</v>
      </c>
      <c r="O59">
        <f t="shared" si="10"/>
        <v>-1.2824589056530875E-2</v>
      </c>
      <c r="Q59" s="2">
        <f t="shared" si="11"/>
        <v>35285.927000000003</v>
      </c>
      <c r="S59">
        <f>G59</f>
        <v>-9.0524999977787957E-3</v>
      </c>
      <c r="AA59" t="s">
        <v>34</v>
      </c>
      <c r="AB59" t="s">
        <v>39</v>
      </c>
      <c r="AG59" t="s">
        <v>36</v>
      </c>
    </row>
    <row r="60" spans="1:33">
      <c r="A60" t="s">
        <v>48</v>
      </c>
      <c r="C60" s="11">
        <v>47387.337200000002</v>
      </c>
      <c r="E60">
        <f t="shared" si="7"/>
        <v>1359.9948700253756</v>
      </c>
      <c r="F60">
        <f t="shared" si="8"/>
        <v>1360</v>
      </c>
      <c r="G60">
        <f t="shared" si="9"/>
        <v>-8.3999999988009222E-3</v>
      </c>
      <c r="K60">
        <f>+G60</f>
        <v>-8.3999999988009222E-3</v>
      </c>
      <c r="O60">
        <f t="shared" si="10"/>
        <v>-1.0379075988854489E-2</v>
      </c>
      <c r="Q60" s="2">
        <f t="shared" si="11"/>
        <v>32368.837200000002</v>
      </c>
      <c r="R60">
        <f>G60</f>
        <v>-8.3999999988009222E-3</v>
      </c>
      <c r="AA60" t="s">
        <v>34</v>
      </c>
      <c r="AG60" t="s">
        <v>36</v>
      </c>
    </row>
    <row r="61" spans="1:33">
      <c r="A61" t="s">
        <v>59</v>
      </c>
      <c r="C61" s="11">
        <v>49861.501499999998</v>
      </c>
      <c r="E61">
        <f t="shared" si="7"/>
        <v>2870.9948791860425</v>
      </c>
      <c r="F61">
        <f t="shared" si="8"/>
        <v>2871</v>
      </c>
      <c r="G61">
        <f t="shared" si="9"/>
        <v>-8.3850000009988435E-3</v>
      </c>
      <c r="K61">
        <f>+G61</f>
        <v>-8.3850000009988435E-3</v>
      </c>
      <c r="O61">
        <f t="shared" si="10"/>
        <v>-1.2453266415606675E-2</v>
      </c>
      <c r="Q61" s="2">
        <f t="shared" si="11"/>
        <v>34843.001499999998</v>
      </c>
      <c r="R61">
        <f>G61</f>
        <v>-8.3850000009988435E-3</v>
      </c>
      <c r="AA61" t="s">
        <v>34</v>
      </c>
      <c r="AB61" t="s">
        <v>39</v>
      </c>
      <c r="AG61" t="s">
        <v>36</v>
      </c>
    </row>
    <row r="62" spans="1:33">
      <c r="A62" t="s">
        <v>50</v>
      </c>
      <c r="B62" t="s">
        <v>65</v>
      </c>
      <c r="C62" s="11">
        <v>48484.419399999999</v>
      </c>
      <c r="D62">
        <v>1E-3</v>
      </c>
      <c r="E62">
        <f t="shared" si="7"/>
        <v>2029.9953280588225</v>
      </c>
      <c r="F62">
        <f t="shared" si="8"/>
        <v>2030</v>
      </c>
      <c r="G62">
        <f t="shared" si="9"/>
        <v>-7.6499999995576218E-3</v>
      </c>
      <c r="J62">
        <f>+G62</f>
        <v>-7.6499999995576218E-3</v>
      </c>
      <c r="O62">
        <f t="shared" si="10"/>
        <v>-1.1298803047705558E-2</v>
      </c>
      <c r="Q62" s="2">
        <f t="shared" si="11"/>
        <v>33465.919399999999</v>
      </c>
      <c r="R62">
        <f>G62</f>
        <v>-7.6499999995576218E-3</v>
      </c>
      <c r="AA62" t="s">
        <v>34</v>
      </c>
      <c r="AB62" t="s">
        <v>44</v>
      </c>
      <c r="AC62">
        <v>24</v>
      </c>
      <c r="AE62" t="s">
        <v>49</v>
      </c>
      <c r="AG62" t="s">
        <v>44</v>
      </c>
    </row>
    <row r="63" spans="1:33">
      <c r="A63" t="s">
        <v>51</v>
      </c>
      <c r="C63" s="11">
        <v>48744.7719</v>
      </c>
      <c r="E63">
        <f t="shared" si="7"/>
        <v>2188.9955326470968</v>
      </c>
      <c r="F63">
        <f t="shared" si="8"/>
        <v>2189</v>
      </c>
      <c r="G63">
        <f t="shared" si="9"/>
        <v>-7.3150000025634654E-3</v>
      </c>
      <c r="K63">
        <f>+G63</f>
        <v>-7.3150000025634654E-3</v>
      </c>
      <c r="O63">
        <f t="shared" si="10"/>
        <v>-1.1517066633313498E-2</v>
      </c>
      <c r="Q63" s="2">
        <f t="shared" si="11"/>
        <v>33726.2719</v>
      </c>
      <c r="R63">
        <f>G63</f>
        <v>-7.3150000025634654E-3</v>
      </c>
      <c r="AA63" t="s">
        <v>34</v>
      </c>
      <c r="AG63" t="s">
        <v>36</v>
      </c>
    </row>
    <row r="64" spans="1:33">
      <c r="A64" t="s">
        <v>47</v>
      </c>
      <c r="B64" t="s">
        <v>65</v>
      </c>
      <c r="C64" s="11">
        <v>47368.508000000002</v>
      </c>
      <c r="E64">
        <f t="shared" si="7"/>
        <v>1348.495665476798</v>
      </c>
      <c r="F64">
        <f t="shared" si="8"/>
        <v>1348.5</v>
      </c>
      <c r="G64">
        <f t="shared" si="9"/>
        <v>-7.0974999980535358E-3</v>
      </c>
      <c r="J64">
        <f>+G64</f>
        <v>-7.0974999980535358E-3</v>
      </c>
      <c r="O64">
        <f t="shared" si="10"/>
        <v>-1.0363289628889136E-2</v>
      </c>
      <c r="Q64" s="2">
        <f t="shared" si="11"/>
        <v>32350.008000000002</v>
      </c>
      <c r="S64">
        <f>G64</f>
        <v>-7.0974999980535358E-3</v>
      </c>
      <c r="AA64" t="s">
        <v>34</v>
      </c>
      <c r="AC64">
        <v>9</v>
      </c>
      <c r="AE64" t="s">
        <v>42</v>
      </c>
      <c r="AG64" t="s">
        <v>44</v>
      </c>
    </row>
    <row r="65" spans="1:33">
      <c r="A65" t="s">
        <v>55</v>
      </c>
      <c r="C65" s="11">
        <v>49509.4548</v>
      </c>
      <c r="E65">
        <f t="shared" si="7"/>
        <v>2655.9959937341014</v>
      </c>
      <c r="F65">
        <f t="shared" si="8"/>
        <v>2656</v>
      </c>
      <c r="G65">
        <f t="shared" si="9"/>
        <v>-6.5600000016274862E-3</v>
      </c>
      <c r="K65">
        <f t="shared" ref="K65:K70" si="12">+G65</f>
        <v>-6.5600000016274862E-3</v>
      </c>
      <c r="O65">
        <f t="shared" si="10"/>
        <v>-1.2158130120602227E-2</v>
      </c>
      <c r="Q65" s="2">
        <f t="shared" si="11"/>
        <v>34490.9548</v>
      </c>
      <c r="R65">
        <f>G65</f>
        <v>-6.5600000016274862E-3</v>
      </c>
      <c r="AA65" t="s">
        <v>34</v>
      </c>
      <c r="AG65" t="s">
        <v>36</v>
      </c>
    </row>
    <row r="66" spans="1:33">
      <c r="A66" t="s">
        <v>45</v>
      </c>
      <c r="C66" s="11">
        <v>46596.46</v>
      </c>
      <c r="E66">
        <f t="shared" si="7"/>
        <v>876.99725485286319</v>
      </c>
      <c r="F66">
        <f t="shared" si="8"/>
        <v>877</v>
      </c>
      <c r="G66">
        <f t="shared" si="9"/>
        <v>-4.4950000010430813E-3</v>
      </c>
      <c r="K66">
        <f t="shared" si="12"/>
        <v>-4.4950000010430813E-3</v>
      </c>
      <c r="O66">
        <f t="shared" si="10"/>
        <v>-9.7160488703096157E-3</v>
      </c>
      <c r="Q66" s="2">
        <f t="shared" si="11"/>
        <v>31577.96</v>
      </c>
      <c r="R66">
        <f>G66</f>
        <v>-4.4950000010430813E-3</v>
      </c>
      <c r="AA66" t="s">
        <v>34</v>
      </c>
      <c r="AG66" t="s">
        <v>36</v>
      </c>
    </row>
    <row r="67" spans="1:33">
      <c r="A67" t="s">
        <v>48</v>
      </c>
      <c r="C67" s="11">
        <v>47657.517899999999</v>
      </c>
      <c r="E67">
        <f t="shared" si="7"/>
        <v>1524.9972670670884</v>
      </c>
      <c r="F67">
        <f t="shared" si="8"/>
        <v>1525</v>
      </c>
      <c r="G67">
        <f t="shared" si="9"/>
        <v>-4.4750000015483238E-3</v>
      </c>
      <c r="K67">
        <f t="shared" si="12"/>
        <v>-4.4750000015483238E-3</v>
      </c>
      <c r="O67">
        <f t="shared" si="10"/>
        <v>-1.0605575936183484E-2</v>
      </c>
      <c r="Q67" s="2">
        <f t="shared" si="11"/>
        <v>32639.017899999999</v>
      </c>
      <c r="R67">
        <f>G67</f>
        <v>-4.4750000015483238E-3</v>
      </c>
      <c r="AA67" t="s">
        <v>34</v>
      </c>
      <c r="AG67" t="s">
        <v>36</v>
      </c>
    </row>
    <row r="68" spans="1:33">
      <c r="A68" t="s">
        <v>55</v>
      </c>
      <c r="B68" t="s">
        <v>65</v>
      </c>
      <c r="C68" s="11">
        <v>49523.375699999997</v>
      </c>
      <c r="E68">
        <f t="shared" si="7"/>
        <v>2664.4976441812933</v>
      </c>
      <c r="F68">
        <f t="shared" si="8"/>
        <v>2664.5</v>
      </c>
      <c r="G68">
        <f t="shared" si="9"/>
        <v>-3.8575000071432441E-3</v>
      </c>
      <c r="K68">
        <f t="shared" si="12"/>
        <v>-3.8575000071432441E-3</v>
      </c>
      <c r="O68">
        <f t="shared" si="10"/>
        <v>-1.2169798299707055E-2</v>
      </c>
      <c r="Q68" s="2">
        <f t="shared" si="11"/>
        <v>34504.875699999997</v>
      </c>
      <c r="S68">
        <f>G68</f>
        <v>-3.8575000071432441E-3</v>
      </c>
      <c r="AA68" t="s">
        <v>34</v>
      </c>
      <c r="AG68" t="s">
        <v>36</v>
      </c>
    </row>
    <row r="69" spans="1:33">
      <c r="A69" t="s">
        <v>41</v>
      </c>
      <c r="C69" s="11">
        <v>45864.529000000002</v>
      </c>
      <c r="D69" s="6"/>
      <c r="E69">
        <f t="shared" si="7"/>
        <v>429.99874804190773</v>
      </c>
      <c r="F69">
        <f t="shared" si="8"/>
        <v>430</v>
      </c>
      <c r="G69">
        <f t="shared" si="9"/>
        <v>-2.0499999955063686E-3</v>
      </c>
      <c r="K69">
        <f t="shared" si="12"/>
        <v>-2.0499999955063686E-3</v>
      </c>
      <c r="O69">
        <f t="shared" si="10"/>
        <v>-9.1024399220910671E-3</v>
      </c>
      <c r="Q69" s="2">
        <f t="shared" si="11"/>
        <v>30846.029000000002</v>
      </c>
      <c r="R69">
        <f t="shared" ref="R69:R77" si="13">G69</f>
        <v>-2.0499999955063686E-3</v>
      </c>
      <c r="AA69" t="s">
        <v>34</v>
      </c>
      <c r="AG69" t="s">
        <v>36</v>
      </c>
    </row>
    <row r="70" spans="1:33">
      <c r="A70" t="s">
        <v>40</v>
      </c>
      <c r="C70" s="11">
        <v>45160.432000000001</v>
      </c>
      <c r="D70" s="6"/>
      <c r="E70">
        <f t="shared" si="7"/>
        <v>-1.221422529998109E-3</v>
      </c>
      <c r="F70">
        <f t="shared" si="8"/>
        <v>0</v>
      </c>
      <c r="G70">
        <f t="shared" si="9"/>
        <v>-2.0000000004074536E-3</v>
      </c>
      <c r="K70">
        <f t="shared" si="12"/>
        <v>-2.0000000004074536E-3</v>
      </c>
      <c r="O70">
        <f t="shared" si="10"/>
        <v>-8.5121673320821718E-3</v>
      </c>
      <c r="Q70" s="2">
        <f t="shared" si="11"/>
        <v>30141.932000000001</v>
      </c>
      <c r="R70">
        <f t="shared" si="13"/>
        <v>-2.0000000004074536E-3</v>
      </c>
      <c r="AA70" t="s">
        <v>34</v>
      </c>
      <c r="AB70" t="s">
        <v>39</v>
      </c>
      <c r="AG70" t="s">
        <v>36</v>
      </c>
    </row>
    <row r="71" spans="1:33">
      <c r="A71" t="s">
        <v>16</v>
      </c>
      <c r="C71">
        <v>45160.434000000001</v>
      </c>
      <c r="D71" s="6" t="s">
        <v>18</v>
      </c>
      <c r="E71">
        <f t="shared" si="7"/>
        <v>0</v>
      </c>
      <c r="F71">
        <f t="shared" si="8"/>
        <v>0</v>
      </c>
      <c r="G71">
        <f t="shared" si="9"/>
        <v>0</v>
      </c>
      <c r="H71">
        <f>+G71</f>
        <v>0</v>
      </c>
      <c r="O71">
        <f t="shared" si="10"/>
        <v>-8.5121673320821718E-3</v>
      </c>
      <c r="Q71" s="2">
        <f t="shared" si="11"/>
        <v>30141.934000000001</v>
      </c>
      <c r="R71">
        <f t="shared" si="13"/>
        <v>0</v>
      </c>
    </row>
    <row r="72" spans="1:33">
      <c r="A72" t="s">
        <v>35</v>
      </c>
      <c r="C72" s="11">
        <v>42645.334699999999</v>
      </c>
      <c r="D72" s="6"/>
      <c r="E72">
        <f t="shared" si="7"/>
        <v>-1535.9994747883134</v>
      </c>
      <c r="F72">
        <f t="shared" si="8"/>
        <v>-1536</v>
      </c>
      <c r="G72">
        <f t="shared" si="9"/>
        <v>8.6000000010244548E-4</v>
      </c>
      <c r="N72">
        <f>+G72</f>
        <v>8.6000000010244548E-4</v>
      </c>
      <c r="O72">
        <f t="shared" si="10"/>
        <v>-6.4036587314922596E-3</v>
      </c>
      <c r="Q72" s="2">
        <f t="shared" si="11"/>
        <v>27626.834699999999</v>
      </c>
      <c r="R72">
        <f t="shared" si="13"/>
        <v>8.6000000010244548E-4</v>
      </c>
      <c r="AA72" t="s">
        <v>34</v>
      </c>
      <c r="AG72" t="s">
        <v>36</v>
      </c>
    </row>
    <row r="73" spans="1:33">
      <c r="A73" t="s">
        <v>38</v>
      </c>
      <c r="C73" s="11">
        <v>42956.447999999997</v>
      </c>
      <c r="D73" s="6"/>
      <c r="E73">
        <f t="shared" si="7"/>
        <v>-1345.9990778259928</v>
      </c>
      <c r="F73">
        <f t="shared" si="8"/>
        <v>-1346</v>
      </c>
      <c r="G73">
        <f t="shared" si="9"/>
        <v>1.5099999945960008E-3</v>
      </c>
      <c r="K73">
        <f>+G73</f>
        <v>1.5099999945960008E-3</v>
      </c>
      <c r="O73">
        <f t="shared" si="10"/>
        <v>-6.6644768526589807E-3</v>
      </c>
      <c r="Q73" s="2">
        <f t="shared" si="11"/>
        <v>27937.947999999997</v>
      </c>
      <c r="R73">
        <f t="shared" si="13"/>
        <v>1.5099999945960008E-3</v>
      </c>
      <c r="AA73" t="s">
        <v>37</v>
      </c>
      <c r="AG73" t="s">
        <v>36</v>
      </c>
    </row>
    <row r="74" spans="1:33">
      <c r="A74" t="s">
        <v>43</v>
      </c>
      <c r="C74" s="11">
        <v>45869.445</v>
      </c>
      <c r="E74">
        <f t="shared" si="7"/>
        <v>433.00100462002985</v>
      </c>
      <c r="F74">
        <f t="shared" si="8"/>
        <v>433</v>
      </c>
      <c r="G74">
        <f t="shared" si="9"/>
        <v>1.6449999966425821E-3</v>
      </c>
      <c r="J74">
        <f>+G74</f>
        <v>1.6449999966425821E-3</v>
      </c>
      <c r="O74">
        <f t="shared" si="10"/>
        <v>-9.1065581029515941E-3</v>
      </c>
      <c r="Q74" s="2">
        <f t="shared" si="11"/>
        <v>30850.945</v>
      </c>
      <c r="R74">
        <f t="shared" si="13"/>
        <v>1.6449999966425821E-3</v>
      </c>
      <c r="AA74" t="s">
        <v>34</v>
      </c>
      <c r="AC74">
        <v>8</v>
      </c>
      <c r="AE74" t="s">
        <v>42</v>
      </c>
      <c r="AG74" t="s">
        <v>44</v>
      </c>
    </row>
    <row r="75" spans="1:33">
      <c r="A75" t="s">
        <v>35</v>
      </c>
      <c r="C75" s="11">
        <v>42288.375099999997</v>
      </c>
      <c r="D75" s="6"/>
      <c r="E75">
        <f t="shared" si="7"/>
        <v>-1753.9987236134587</v>
      </c>
      <c r="F75">
        <f t="shared" si="8"/>
        <v>-1754</v>
      </c>
      <c r="G75">
        <f t="shared" si="9"/>
        <v>2.0899999944958836E-3</v>
      </c>
      <c r="N75">
        <f>+G75</f>
        <v>2.0899999944958836E-3</v>
      </c>
      <c r="O75">
        <f t="shared" si="10"/>
        <v>-6.1044042556272857E-3</v>
      </c>
      <c r="Q75" s="2">
        <f t="shared" si="11"/>
        <v>27269.875099999997</v>
      </c>
      <c r="R75">
        <f t="shared" si="13"/>
        <v>2.0899999944958836E-3</v>
      </c>
      <c r="AA75" t="s">
        <v>34</v>
      </c>
      <c r="AG75" t="s">
        <v>36</v>
      </c>
    </row>
    <row r="76" spans="1:33">
      <c r="A76" t="s">
        <v>35</v>
      </c>
      <c r="C76" s="11">
        <v>41888.841</v>
      </c>
      <c r="D76" s="6"/>
      <c r="E76">
        <f t="shared" si="7"/>
        <v>-1997.9986991850062</v>
      </c>
      <c r="F76">
        <f t="shared" si="8"/>
        <v>-1998</v>
      </c>
      <c r="G76">
        <f t="shared" si="9"/>
        <v>2.1300000007613562E-3</v>
      </c>
      <c r="N76">
        <f>+G76</f>
        <v>2.1300000007613562E-3</v>
      </c>
      <c r="O76">
        <f t="shared" si="10"/>
        <v>-5.7694588789710755E-3</v>
      </c>
      <c r="Q76" s="2">
        <f t="shared" si="11"/>
        <v>26870.341</v>
      </c>
      <c r="R76">
        <f t="shared" si="13"/>
        <v>2.1300000007613562E-3</v>
      </c>
      <c r="AA76" t="s">
        <v>34</v>
      </c>
      <c r="AG76" t="s">
        <v>36</v>
      </c>
    </row>
    <row r="77" spans="1:33">
      <c r="A77" t="s">
        <v>46</v>
      </c>
      <c r="C77" s="11">
        <v>46614.482000000004</v>
      </c>
      <c r="E77">
        <f t="shared" si="7"/>
        <v>888.00349326843661</v>
      </c>
      <c r="F77">
        <f t="shared" si="8"/>
        <v>888</v>
      </c>
      <c r="G77">
        <f t="shared" si="9"/>
        <v>5.7200000010197982E-3</v>
      </c>
      <c r="J77">
        <f>+G77</f>
        <v>5.7200000010197982E-3</v>
      </c>
      <c r="O77">
        <f t="shared" si="10"/>
        <v>-9.731148866798215E-3</v>
      </c>
      <c r="Q77" s="2">
        <f t="shared" si="11"/>
        <v>31595.982000000004</v>
      </c>
      <c r="R77">
        <f t="shared" si="13"/>
        <v>5.7200000010197982E-3</v>
      </c>
      <c r="AA77" t="s">
        <v>34</v>
      </c>
      <c r="AC77">
        <v>5</v>
      </c>
      <c r="AE77" t="s">
        <v>42</v>
      </c>
      <c r="AG77" t="s">
        <v>44</v>
      </c>
    </row>
  </sheetData>
  <sheetProtection sheet="1"/>
  <phoneticPr fontId="8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9"/>
  <sheetViews>
    <sheetView workbookViewId="0">
      <selection activeCell="A85" sqref="A85:D153"/>
    </sheetView>
  </sheetViews>
  <sheetFormatPr defaultRowHeight="12.75"/>
  <cols>
    <col min="1" max="1" width="14.28515625" style="24" customWidth="1"/>
    <col min="2" max="2" width="4.42578125" customWidth="1"/>
    <col min="3" max="3" width="12.7109375" style="24" customWidth="1"/>
    <col min="4" max="4" width="5.42578125" customWidth="1"/>
    <col min="5" max="5" width="14.85546875" customWidth="1"/>
    <col min="7" max="7" width="12" customWidth="1"/>
    <col min="8" max="8" width="14.140625" style="24" customWidth="1"/>
    <col min="9" max="9" width="22.5703125" customWidth="1"/>
    <col min="10" max="10" width="25.140625" customWidth="1"/>
    <col min="11" max="11" width="15.7109375" customWidth="1"/>
    <col min="12" max="12" width="14.140625" customWidth="1"/>
    <col min="13" max="13" width="9.5703125" customWidth="1"/>
    <col min="14" max="14" width="14.140625" customWidth="1"/>
    <col min="15" max="15" width="23.42578125" customWidth="1"/>
    <col min="16" max="16" width="16.5703125" customWidth="1"/>
    <col min="17" max="17" width="41" customWidth="1"/>
  </cols>
  <sheetData>
    <row r="1" spans="1:16" ht="15.75">
      <c r="A1" s="63" t="s">
        <v>119</v>
      </c>
      <c r="I1" s="64" t="s">
        <v>120</v>
      </c>
      <c r="J1" s="65" t="s">
        <v>101</v>
      </c>
    </row>
    <row r="2" spans="1:16">
      <c r="I2" s="66" t="s">
        <v>121</v>
      </c>
      <c r="J2" s="67" t="s">
        <v>116</v>
      </c>
    </row>
    <row r="3" spans="1:16">
      <c r="A3" s="68" t="s">
        <v>122</v>
      </c>
      <c r="I3" s="66" t="s">
        <v>123</v>
      </c>
      <c r="J3" s="67" t="s">
        <v>114</v>
      </c>
    </row>
    <row r="4" spans="1:16">
      <c r="I4" s="66" t="s">
        <v>124</v>
      </c>
      <c r="J4" s="67" t="s">
        <v>114</v>
      </c>
    </row>
    <row r="5" spans="1:16" ht="13.5" thickBot="1">
      <c r="I5" s="69" t="s">
        <v>39</v>
      </c>
      <c r="J5" s="70" t="s">
        <v>115</v>
      </c>
    </row>
    <row r="10" spans="1:16" ht="13.5" thickBot="1"/>
    <row r="11" spans="1:16" ht="13.5" thickBot="1">
      <c r="A11" s="24" t="str">
        <f t="shared" ref="A11:A42" si="0">P11</f>
        <v> AC 1402.2 </v>
      </c>
      <c r="B11" s="6" t="str">
        <f t="shared" ref="B11:B42" si="1">IF(H11=INT(H11),"I","II")</f>
        <v>I</v>
      </c>
      <c r="C11" s="24">
        <f t="shared" ref="C11:C42" si="2">1*G11</f>
        <v>42288.375099999997</v>
      </c>
      <c r="D11" t="str">
        <f t="shared" ref="D11:D42" si="3">VLOOKUP(F11,I$1:J$5,2,FALSE)</f>
        <v>vis</v>
      </c>
      <c r="E11" s="71">
        <f>VLOOKUP(C11,'Active 1'!C$21:E$973,3,FALSE)</f>
        <v>-1754.0010802275388</v>
      </c>
      <c r="F11" s="6" t="s">
        <v>39</v>
      </c>
      <c r="G11" t="str">
        <f t="shared" ref="G11:G42" si="4">MID(I11,3,LEN(I11)-3)</f>
        <v>42288.3751</v>
      </c>
      <c r="H11" s="24">
        <f t="shared" ref="H11:H42" si="5">1*K11</f>
        <v>-1754</v>
      </c>
      <c r="I11" s="72" t="s">
        <v>230</v>
      </c>
      <c r="J11" s="73" t="s">
        <v>231</v>
      </c>
      <c r="K11" s="72">
        <v>-1754</v>
      </c>
      <c r="L11" s="72" t="s">
        <v>232</v>
      </c>
      <c r="M11" s="73" t="s">
        <v>163</v>
      </c>
      <c r="N11" s="73" t="s">
        <v>164</v>
      </c>
      <c r="O11" s="74" t="s">
        <v>138</v>
      </c>
      <c r="P11" s="74" t="s">
        <v>226</v>
      </c>
    </row>
    <row r="12" spans="1:16" ht="13.5" thickBot="1">
      <c r="A12" s="24" t="str">
        <f t="shared" si="0"/>
        <v> AC 1402.2 </v>
      </c>
      <c r="B12" s="6" t="str">
        <f t="shared" si="1"/>
        <v>II</v>
      </c>
      <c r="C12" s="24">
        <f t="shared" si="2"/>
        <v>42289.172200000001</v>
      </c>
      <c r="D12" t="str">
        <f t="shared" si="3"/>
        <v>vis</v>
      </c>
      <c r="E12" s="71">
        <f>VLOOKUP(C12,'Active 1'!C$21:E$973,3,FALSE)</f>
        <v>-1753.5142816242596</v>
      </c>
      <c r="F12" s="6" t="s">
        <v>39</v>
      </c>
      <c r="G12" t="str">
        <f t="shared" si="4"/>
        <v>42289.1722</v>
      </c>
      <c r="H12" s="24">
        <f t="shared" si="5"/>
        <v>-1753.5</v>
      </c>
      <c r="I12" s="72" t="s">
        <v>233</v>
      </c>
      <c r="J12" s="73" t="s">
        <v>234</v>
      </c>
      <c r="K12" s="72">
        <v>-1753.5</v>
      </c>
      <c r="L12" s="72" t="s">
        <v>235</v>
      </c>
      <c r="M12" s="73" t="s">
        <v>163</v>
      </c>
      <c r="N12" s="73" t="s">
        <v>164</v>
      </c>
      <c r="O12" s="74" t="s">
        <v>138</v>
      </c>
      <c r="P12" s="74" t="s">
        <v>226</v>
      </c>
    </row>
    <row r="13" spans="1:16" ht="13.5" thickBot="1">
      <c r="A13" s="24" t="str">
        <f t="shared" si="0"/>
        <v> AC 1402.2 </v>
      </c>
      <c r="B13" s="6" t="str">
        <f t="shared" si="1"/>
        <v>I</v>
      </c>
      <c r="C13" s="24">
        <f t="shared" si="2"/>
        <v>42645.334699999999</v>
      </c>
      <c r="D13" t="str">
        <f t="shared" si="3"/>
        <v>vis</v>
      </c>
      <c r="E13" s="71">
        <f>VLOOKUP(C13,'Active 1'!C$21:E$973,3,FALSE)</f>
        <v>-1536.0015385058866</v>
      </c>
      <c r="F13" s="6" t="s">
        <v>39</v>
      </c>
      <c r="G13" t="str">
        <f t="shared" si="4"/>
        <v>42645.3347</v>
      </c>
      <c r="H13" s="24">
        <f t="shared" si="5"/>
        <v>-1536</v>
      </c>
      <c r="I13" s="72" t="s">
        <v>236</v>
      </c>
      <c r="J13" s="73" t="s">
        <v>237</v>
      </c>
      <c r="K13" s="72">
        <v>-1536</v>
      </c>
      <c r="L13" s="72" t="s">
        <v>192</v>
      </c>
      <c r="M13" s="73" t="s">
        <v>163</v>
      </c>
      <c r="N13" s="73" t="s">
        <v>164</v>
      </c>
      <c r="O13" s="74" t="s">
        <v>138</v>
      </c>
      <c r="P13" s="74" t="s">
        <v>226</v>
      </c>
    </row>
    <row r="14" spans="1:16" ht="13.5" thickBot="1">
      <c r="A14" s="24" t="str">
        <f t="shared" si="0"/>
        <v> AC 1402.2 </v>
      </c>
      <c r="B14" s="6" t="str">
        <f t="shared" si="1"/>
        <v>II</v>
      </c>
      <c r="C14" s="24">
        <f t="shared" si="2"/>
        <v>42649.4058</v>
      </c>
      <c r="D14" t="str">
        <f t="shared" si="3"/>
        <v>vis</v>
      </c>
      <c r="E14" s="71">
        <f>VLOOKUP(C14,'Active 1'!C$21:E$973,3,FALSE)</f>
        <v>-1533.5152685349901</v>
      </c>
      <c r="F14" s="6" t="s">
        <v>39</v>
      </c>
      <c r="G14" t="str">
        <f t="shared" si="4"/>
        <v>42649.4058</v>
      </c>
      <c r="H14" s="24">
        <f t="shared" si="5"/>
        <v>-1533.5</v>
      </c>
      <c r="I14" s="72" t="s">
        <v>238</v>
      </c>
      <c r="J14" s="73" t="s">
        <v>239</v>
      </c>
      <c r="K14" s="72">
        <v>-1533.5</v>
      </c>
      <c r="L14" s="72" t="s">
        <v>240</v>
      </c>
      <c r="M14" s="73" t="s">
        <v>163</v>
      </c>
      <c r="N14" s="73" t="s">
        <v>164</v>
      </c>
      <c r="O14" s="74" t="s">
        <v>138</v>
      </c>
      <c r="P14" s="74" t="s">
        <v>226</v>
      </c>
    </row>
    <row r="15" spans="1:16" ht="13.5" thickBot="1">
      <c r="A15" s="24" t="str">
        <f t="shared" si="0"/>
        <v>IBVS 1358 </v>
      </c>
      <c r="B15" s="6" t="str">
        <f t="shared" si="1"/>
        <v>I</v>
      </c>
      <c r="C15" s="24">
        <f t="shared" si="2"/>
        <v>42956.447999999997</v>
      </c>
      <c r="D15" t="str">
        <f t="shared" si="3"/>
        <v>vis</v>
      </c>
      <c r="E15" s="71">
        <f>VLOOKUP(C15,'Active 1'!C$21:E$973,3,FALSE)</f>
        <v>-1346.000886265381</v>
      </c>
      <c r="F15" s="6" t="s">
        <v>39</v>
      </c>
      <c r="G15" t="str">
        <f t="shared" si="4"/>
        <v>42956.448</v>
      </c>
      <c r="H15" s="24">
        <f t="shared" si="5"/>
        <v>-1346</v>
      </c>
      <c r="I15" s="72" t="s">
        <v>241</v>
      </c>
      <c r="J15" s="73" t="s">
        <v>242</v>
      </c>
      <c r="K15" s="72">
        <v>-1346</v>
      </c>
      <c r="L15" s="72" t="s">
        <v>243</v>
      </c>
      <c r="M15" s="73" t="s">
        <v>163</v>
      </c>
      <c r="N15" s="73" t="s">
        <v>164</v>
      </c>
      <c r="O15" s="74" t="s">
        <v>244</v>
      </c>
      <c r="P15" s="75" t="s">
        <v>245</v>
      </c>
    </row>
    <row r="16" spans="1:16" ht="13.5" thickBot="1">
      <c r="A16" s="24" t="str">
        <f t="shared" si="0"/>
        <v> AC 1402.2 </v>
      </c>
      <c r="B16" s="6" t="str">
        <f t="shared" si="1"/>
        <v>II</v>
      </c>
      <c r="C16" s="24">
        <f t="shared" si="2"/>
        <v>44899.244599999998</v>
      </c>
      <c r="D16" t="str">
        <f t="shared" si="3"/>
        <v>vis</v>
      </c>
      <c r="E16" s="71">
        <f>VLOOKUP(C16,'Active 1'!C$21:E$973,3,FALSE)</f>
        <v>-159.51152315991405</v>
      </c>
      <c r="F16" s="6" t="s">
        <v>39</v>
      </c>
      <c r="G16" t="str">
        <f t="shared" si="4"/>
        <v>44899.2446</v>
      </c>
      <c r="H16" s="24">
        <f t="shared" si="5"/>
        <v>-159.5</v>
      </c>
      <c r="I16" s="72" t="s">
        <v>256</v>
      </c>
      <c r="J16" s="73" t="s">
        <v>257</v>
      </c>
      <c r="K16" s="72">
        <v>-159.5</v>
      </c>
      <c r="L16" s="72" t="s">
        <v>258</v>
      </c>
      <c r="M16" s="73" t="s">
        <v>163</v>
      </c>
      <c r="N16" s="73" t="s">
        <v>164</v>
      </c>
      <c r="O16" s="74" t="s">
        <v>138</v>
      </c>
      <c r="P16" s="74" t="s">
        <v>226</v>
      </c>
    </row>
    <row r="17" spans="1:16" ht="13.5" thickBot="1">
      <c r="A17" s="24" t="str">
        <f t="shared" si="0"/>
        <v> AC 1402.2 </v>
      </c>
      <c r="B17" s="6" t="str">
        <f t="shared" si="1"/>
        <v>I</v>
      </c>
      <c r="C17" s="24">
        <f t="shared" si="2"/>
        <v>45160.432000000001</v>
      </c>
      <c r="D17" t="str">
        <f t="shared" si="3"/>
        <v>vis</v>
      </c>
      <c r="E17" s="71">
        <f>VLOOKUP(C17,'Active 1'!C$21:E$973,3,FALSE)</f>
        <v>-1.2214241710606099E-3</v>
      </c>
      <c r="F17" s="6" t="s">
        <v>39</v>
      </c>
      <c r="G17" t="str">
        <f t="shared" si="4"/>
        <v>45160.432</v>
      </c>
      <c r="H17" s="24">
        <f t="shared" si="5"/>
        <v>0</v>
      </c>
      <c r="I17" s="72" t="s">
        <v>259</v>
      </c>
      <c r="J17" s="73" t="s">
        <v>260</v>
      </c>
      <c r="K17" s="72">
        <v>0</v>
      </c>
      <c r="L17" s="72" t="s">
        <v>261</v>
      </c>
      <c r="M17" s="73" t="s">
        <v>163</v>
      </c>
      <c r="N17" s="73" t="s">
        <v>164</v>
      </c>
      <c r="O17" s="74" t="s">
        <v>262</v>
      </c>
      <c r="P17" s="74" t="s">
        <v>226</v>
      </c>
    </row>
    <row r="18" spans="1:16" ht="13.5" thickBot="1">
      <c r="A18" s="24" t="str">
        <f t="shared" si="0"/>
        <v> AC 1402.2 </v>
      </c>
      <c r="B18" s="6" t="str">
        <f t="shared" si="1"/>
        <v>II</v>
      </c>
      <c r="C18" s="24">
        <f t="shared" si="2"/>
        <v>45626.263099999996</v>
      </c>
      <c r="D18" t="str">
        <f t="shared" si="3"/>
        <v>vis</v>
      </c>
      <c r="E18" s="71">
        <f>VLOOKUP(C18,'Active 1'!C$21:E$973,3,FALSE)</f>
        <v>284.48746110374447</v>
      </c>
      <c r="F18" s="6" t="s">
        <v>39</v>
      </c>
      <c r="G18" t="str">
        <f t="shared" si="4"/>
        <v>45626.2631</v>
      </c>
      <c r="H18" s="24">
        <f t="shared" si="5"/>
        <v>284.5</v>
      </c>
      <c r="I18" s="72" t="s">
        <v>267</v>
      </c>
      <c r="J18" s="73" t="s">
        <v>268</v>
      </c>
      <c r="K18" s="72">
        <v>284.5</v>
      </c>
      <c r="L18" s="72" t="s">
        <v>269</v>
      </c>
      <c r="M18" s="73" t="s">
        <v>163</v>
      </c>
      <c r="N18" s="73" t="s">
        <v>164</v>
      </c>
      <c r="O18" s="74" t="s">
        <v>138</v>
      </c>
      <c r="P18" s="74" t="s">
        <v>226</v>
      </c>
    </row>
    <row r="19" spans="1:16" ht="13.5" thickBot="1">
      <c r="A19" s="24" t="str">
        <f t="shared" si="0"/>
        <v>IBVS 2793 </v>
      </c>
      <c r="B19" s="6" t="str">
        <f t="shared" si="1"/>
        <v>I</v>
      </c>
      <c r="C19" s="24">
        <f t="shared" si="2"/>
        <v>45864.529000000002</v>
      </c>
      <c r="D19" t="str">
        <f t="shared" si="3"/>
        <v>vis</v>
      </c>
      <c r="E19" s="71">
        <f>VLOOKUP(C19,'Active 1'!C$21:E$973,3,FALSE)</f>
        <v>429.9993257738584</v>
      </c>
      <c r="F19" s="6" t="s">
        <v>39</v>
      </c>
      <c r="G19" t="str">
        <f t="shared" si="4"/>
        <v>45864.529</v>
      </c>
      <c r="H19" s="24">
        <f t="shared" si="5"/>
        <v>430</v>
      </c>
      <c r="I19" s="72" t="s">
        <v>270</v>
      </c>
      <c r="J19" s="73" t="s">
        <v>271</v>
      </c>
      <c r="K19" s="72">
        <v>430</v>
      </c>
      <c r="L19" s="72" t="s">
        <v>261</v>
      </c>
      <c r="M19" s="73" t="s">
        <v>163</v>
      </c>
      <c r="N19" s="73" t="s">
        <v>164</v>
      </c>
      <c r="O19" s="74" t="s">
        <v>272</v>
      </c>
      <c r="P19" s="75" t="s">
        <v>273</v>
      </c>
    </row>
    <row r="20" spans="1:16" ht="13.5" thickBot="1">
      <c r="A20" s="24" t="str">
        <f t="shared" si="0"/>
        <v> BBS 72 </v>
      </c>
      <c r="B20" s="6" t="str">
        <f t="shared" si="1"/>
        <v>I</v>
      </c>
      <c r="C20" s="24">
        <f t="shared" si="2"/>
        <v>45869.445</v>
      </c>
      <c r="D20" t="str">
        <f t="shared" si="3"/>
        <v>vis</v>
      </c>
      <c r="E20" s="71">
        <f>VLOOKUP(C20,'Active 1'!C$21:E$973,3,FALSE)</f>
        <v>433.00158638571219</v>
      </c>
      <c r="F20" s="6" t="s">
        <v>39</v>
      </c>
      <c r="G20" t="str">
        <f t="shared" si="4"/>
        <v>45869.445</v>
      </c>
      <c r="H20" s="24">
        <f t="shared" si="5"/>
        <v>433</v>
      </c>
      <c r="I20" s="72" t="s">
        <v>274</v>
      </c>
      <c r="J20" s="73" t="s">
        <v>275</v>
      </c>
      <c r="K20" s="72">
        <v>433</v>
      </c>
      <c r="L20" s="72" t="s">
        <v>243</v>
      </c>
      <c r="M20" s="73" t="s">
        <v>163</v>
      </c>
      <c r="N20" s="73" t="s">
        <v>164</v>
      </c>
      <c r="O20" s="74" t="s">
        <v>276</v>
      </c>
      <c r="P20" s="74" t="s">
        <v>277</v>
      </c>
    </row>
    <row r="21" spans="1:16" ht="13.5" thickBot="1">
      <c r="A21" s="24" t="str">
        <f t="shared" si="0"/>
        <v>IBVS 3078 </v>
      </c>
      <c r="B21" s="6" t="str">
        <f t="shared" si="1"/>
        <v>I</v>
      </c>
      <c r="C21" s="24">
        <f t="shared" si="2"/>
        <v>46596.46</v>
      </c>
      <c r="D21" t="str">
        <f t="shared" si="3"/>
        <v>vis</v>
      </c>
      <c r="E21" s="71">
        <f>VLOOKUP(C21,'Active 1'!C$21:E$973,3,FALSE)</f>
        <v>876.99843315707244</v>
      </c>
      <c r="F21" s="6" t="s">
        <v>39</v>
      </c>
      <c r="G21" t="str">
        <f t="shared" si="4"/>
        <v>46596.4600</v>
      </c>
      <c r="H21" s="24">
        <f t="shared" si="5"/>
        <v>877</v>
      </c>
      <c r="I21" s="72" t="s">
        <v>278</v>
      </c>
      <c r="J21" s="73" t="s">
        <v>279</v>
      </c>
      <c r="K21" s="72">
        <v>877</v>
      </c>
      <c r="L21" s="72" t="s">
        <v>280</v>
      </c>
      <c r="M21" s="73" t="s">
        <v>163</v>
      </c>
      <c r="N21" s="73" t="s">
        <v>164</v>
      </c>
      <c r="O21" s="74" t="s">
        <v>281</v>
      </c>
      <c r="P21" s="75" t="s">
        <v>282</v>
      </c>
    </row>
    <row r="22" spans="1:16" ht="13.5" thickBot="1">
      <c r="A22" s="24" t="str">
        <f t="shared" si="0"/>
        <v> BBS 80 </v>
      </c>
      <c r="B22" s="6" t="str">
        <f t="shared" si="1"/>
        <v>I</v>
      </c>
      <c r="C22" s="24">
        <f t="shared" si="2"/>
        <v>46614.482000000004</v>
      </c>
      <c r="D22" t="str">
        <f t="shared" si="3"/>
        <v>vis</v>
      </c>
      <c r="E22" s="71">
        <f>VLOOKUP(C22,'Active 1'!C$21:E$973,3,FALSE)</f>
        <v>888.00468636026005</v>
      </c>
      <c r="F22" s="6" t="s">
        <v>39</v>
      </c>
      <c r="G22" t="str">
        <f t="shared" si="4"/>
        <v>46614.482</v>
      </c>
      <c r="H22" s="24">
        <f t="shared" si="5"/>
        <v>888</v>
      </c>
      <c r="I22" s="72" t="s">
        <v>283</v>
      </c>
      <c r="J22" s="73" t="s">
        <v>284</v>
      </c>
      <c r="K22" s="72">
        <v>888</v>
      </c>
      <c r="L22" s="72" t="s">
        <v>128</v>
      </c>
      <c r="M22" s="73" t="s">
        <v>163</v>
      </c>
      <c r="N22" s="73" t="s">
        <v>164</v>
      </c>
      <c r="O22" s="74" t="s">
        <v>276</v>
      </c>
      <c r="P22" s="74" t="s">
        <v>285</v>
      </c>
    </row>
    <row r="23" spans="1:16" ht="13.5" thickBot="1">
      <c r="A23" s="24" t="str">
        <f t="shared" si="0"/>
        <v> BBS 89 </v>
      </c>
      <c r="B23" s="6" t="str">
        <f t="shared" si="1"/>
        <v>II</v>
      </c>
      <c r="C23" s="24">
        <f t="shared" si="2"/>
        <v>47368.508000000002</v>
      </c>
      <c r="D23" t="str">
        <f t="shared" si="3"/>
        <v>vis</v>
      </c>
      <c r="E23" s="71">
        <f>VLOOKUP(C23,'Active 1'!C$21:E$973,3,FALSE)</f>
        <v>1348.4974772705179</v>
      </c>
      <c r="F23" s="6" t="s">
        <v>39</v>
      </c>
      <c r="G23" t="str">
        <f t="shared" si="4"/>
        <v>47368.508</v>
      </c>
      <c r="H23" s="24">
        <f t="shared" si="5"/>
        <v>1348.5</v>
      </c>
      <c r="I23" s="72" t="s">
        <v>286</v>
      </c>
      <c r="J23" s="73" t="s">
        <v>287</v>
      </c>
      <c r="K23" s="72">
        <v>1348.5</v>
      </c>
      <c r="L23" s="72" t="s">
        <v>288</v>
      </c>
      <c r="M23" s="73" t="s">
        <v>163</v>
      </c>
      <c r="N23" s="73" t="s">
        <v>164</v>
      </c>
      <c r="O23" s="74" t="s">
        <v>276</v>
      </c>
      <c r="P23" s="74" t="s">
        <v>289</v>
      </c>
    </row>
    <row r="24" spans="1:16" ht="13.5" thickBot="1">
      <c r="A24" s="24" t="str">
        <f t="shared" si="0"/>
        <v> BBS 99 </v>
      </c>
      <c r="B24" s="6" t="str">
        <f t="shared" si="1"/>
        <v>I</v>
      </c>
      <c r="C24" s="24">
        <f t="shared" si="2"/>
        <v>48484.419399999999</v>
      </c>
      <c r="D24" t="str">
        <f t="shared" si="3"/>
        <v>vis</v>
      </c>
      <c r="E24" s="71">
        <f>VLOOKUP(C24,'Active 1'!C$21:E$973,3,FALSE)</f>
        <v>2029.9980554927188</v>
      </c>
      <c r="F24" s="6" t="s">
        <v>39</v>
      </c>
      <c r="G24" t="str">
        <f t="shared" si="4"/>
        <v>48484.4194</v>
      </c>
      <c r="H24" s="24">
        <f t="shared" si="5"/>
        <v>2030</v>
      </c>
      <c r="I24" s="72" t="s">
        <v>319</v>
      </c>
      <c r="J24" s="73" t="s">
        <v>320</v>
      </c>
      <c r="K24" s="72">
        <v>2030</v>
      </c>
      <c r="L24" s="72" t="s">
        <v>321</v>
      </c>
      <c r="M24" s="73" t="s">
        <v>163</v>
      </c>
      <c r="N24" s="73" t="s">
        <v>164</v>
      </c>
      <c r="O24" s="74" t="s">
        <v>322</v>
      </c>
      <c r="P24" s="74" t="s">
        <v>323</v>
      </c>
    </row>
    <row r="25" spans="1:16" ht="13.5" thickBot="1">
      <c r="A25" s="24" t="str">
        <f t="shared" si="0"/>
        <v> BBS 102 </v>
      </c>
      <c r="B25" s="6" t="str">
        <f t="shared" si="1"/>
        <v>I</v>
      </c>
      <c r="C25" s="24">
        <f t="shared" si="2"/>
        <v>48859.389499999997</v>
      </c>
      <c r="D25" t="str">
        <f t="shared" si="3"/>
        <v>vis</v>
      </c>
      <c r="E25" s="71">
        <f>VLOOKUP(C25,'Active 1'!C$21:E$973,3,FALSE)</f>
        <v>2258.9968272285719</v>
      </c>
      <c r="F25" s="6" t="s">
        <v>39</v>
      </c>
      <c r="G25" t="str">
        <f t="shared" si="4"/>
        <v>48859.3895</v>
      </c>
      <c r="H25" s="24">
        <f t="shared" si="5"/>
        <v>2259</v>
      </c>
      <c r="I25" s="72" t="s">
        <v>331</v>
      </c>
      <c r="J25" s="73" t="s">
        <v>332</v>
      </c>
      <c r="K25" s="72">
        <v>2259</v>
      </c>
      <c r="L25" s="72" t="s">
        <v>333</v>
      </c>
      <c r="M25" s="73" t="s">
        <v>163</v>
      </c>
      <c r="N25" s="73" t="s">
        <v>44</v>
      </c>
      <c r="O25" s="74" t="s">
        <v>334</v>
      </c>
      <c r="P25" s="74" t="s">
        <v>335</v>
      </c>
    </row>
    <row r="26" spans="1:16" ht="13.5" thickBot="1">
      <c r="A26" s="24" t="str">
        <f t="shared" si="0"/>
        <v>BAVM 68 </v>
      </c>
      <c r="B26" s="6" t="str">
        <f t="shared" si="1"/>
        <v>I</v>
      </c>
      <c r="C26" s="24">
        <f t="shared" si="2"/>
        <v>49193.425199999998</v>
      </c>
      <c r="D26" t="str">
        <f t="shared" si="3"/>
        <v>vis</v>
      </c>
      <c r="E26" s="71">
        <f>VLOOKUP(C26,'Active 1'!C$21:E$973,3,FALSE)</f>
        <v>2462.9964661755871</v>
      </c>
      <c r="F26" s="6" t="s">
        <v>39</v>
      </c>
      <c r="G26" t="str">
        <f t="shared" si="4"/>
        <v>49193.4252</v>
      </c>
      <c r="H26" s="24">
        <f t="shared" si="5"/>
        <v>2463</v>
      </c>
      <c r="I26" s="72" t="s">
        <v>339</v>
      </c>
      <c r="J26" s="73" t="s">
        <v>340</v>
      </c>
      <c r="K26" s="72">
        <v>2463</v>
      </c>
      <c r="L26" s="72" t="s">
        <v>341</v>
      </c>
      <c r="M26" s="73" t="s">
        <v>163</v>
      </c>
      <c r="N26" s="73" t="s">
        <v>342</v>
      </c>
      <c r="O26" s="74" t="s">
        <v>343</v>
      </c>
      <c r="P26" s="75" t="s">
        <v>344</v>
      </c>
    </row>
    <row r="27" spans="1:16" ht="13.5" thickBot="1">
      <c r="A27" s="24" t="str">
        <f t="shared" si="0"/>
        <v>BAVM 68 </v>
      </c>
      <c r="B27" s="6" t="str">
        <f t="shared" si="1"/>
        <v>I</v>
      </c>
      <c r="C27" s="24">
        <f t="shared" si="2"/>
        <v>49193.425199999998</v>
      </c>
      <c r="D27" t="str">
        <f t="shared" si="3"/>
        <v>vis</v>
      </c>
      <c r="E27" s="71">
        <f>VLOOKUP(C27,'Active 1'!C$21:E$973,3,FALSE)</f>
        <v>2462.9964661755871</v>
      </c>
      <c r="F27" s="6" t="s">
        <v>39</v>
      </c>
      <c r="G27" t="str">
        <f t="shared" si="4"/>
        <v>49193.4252</v>
      </c>
      <c r="H27" s="24">
        <f t="shared" si="5"/>
        <v>2463</v>
      </c>
      <c r="I27" s="72" t="s">
        <v>339</v>
      </c>
      <c r="J27" s="73" t="s">
        <v>340</v>
      </c>
      <c r="K27" s="72">
        <v>2463</v>
      </c>
      <c r="L27" s="72" t="s">
        <v>341</v>
      </c>
      <c r="M27" s="73" t="s">
        <v>163</v>
      </c>
      <c r="N27" s="73" t="s">
        <v>345</v>
      </c>
      <c r="O27" s="74" t="s">
        <v>343</v>
      </c>
      <c r="P27" s="75" t="s">
        <v>344</v>
      </c>
    </row>
    <row r="28" spans="1:16" ht="13.5" thickBot="1">
      <c r="A28" s="24" t="str">
        <f t="shared" si="0"/>
        <v>BAVM 68 </v>
      </c>
      <c r="B28" s="6" t="str">
        <f t="shared" si="1"/>
        <v>II</v>
      </c>
      <c r="C28" s="24">
        <f t="shared" si="2"/>
        <v>49202.426299999999</v>
      </c>
      <c r="D28" t="str">
        <f t="shared" si="3"/>
        <v>vis</v>
      </c>
      <c r="E28" s="71">
        <f>VLOOKUP(C28,'Active 1'!C$21:E$973,3,FALSE)</f>
        <v>2468.4935467275345</v>
      </c>
      <c r="F28" s="6" t="s">
        <v>39</v>
      </c>
      <c r="G28" t="str">
        <f t="shared" si="4"/>
        <v>49202.4263</v>
      </c>
      <c r="H28" s="24">
        <f t="shared" si="5"/>
        <v>2468.5</v>
      </c>
      <c r="I28" s="72" t="s">
        <v>346</v>
      </c>
      <c r="J28" s="73" t="s">
        <v>347</v>
      </c>
      <c r="K28" s="72">
        <v>2468.5</v>
      </c>
      <c r="L28" s="72" t="s">
        <v>313</v>
      </c>
      <c r="M28" s="73" t="s">
        <v>163</v>
      </c>
      <c r="N28" s="73" t="s">
        <v>345</v>
      </c>
      <c r="O28" s="74" t="s">
        <v>343</v>
      </c>
      <c r="P28" s="75" t="s">
        <v>344</v>
      </c>
    </row>
    <row r="29" spans="1:16" ht="13.5" thickBot="1">
      <c r="A29" s="24" t="str">
        <f t="shared" si="0"/>
        <v>BAVM 68 </v>
      </c>
      <c r="B29" s="6" t="str">
        <f t="shared" si="1"/>
        <v>II</v>
      </c>
      <c r="C29" s="24">
        <f t="shared" si="2"/>
        <v>49202.427000000003</v>
      </c>
      <c r="D29" t="str">
        <f t="shared" si="3"/>
        <v>vis</v>
      </c>
      <c r="E29" s="71">
        <f>VLOOKUP(C29,'Active 1'!C$21:E$973,3,FALSE)</f>
        <v>2468.4939742259971</v>
      </c>
      <c r="F29" s="6" t="s">
        <v>39</v>
      </c>
      <c r="G29" t="str">
        <f t="shared" si="4"/>
        <v>49202.4270</v>
      </c>
      <c r="H29" s="24">
        <f t="shared" si="5"/>
        <v>2468.5</v>
      </c>
      <c r="I29" s="72" t="s">
        <v>348</v>
      </c>
      <c r="J29" s="73" t="s">
        <v>349</v>
      </c>
      <c r="K29" s="72">
        <v>2468.5</v>
      </c>
      <c r="L29" s="72" t="s">
        <v>350</v>
      </c>
      <c r="M29" s="73" t="s">
        <v>163</v>
      </c>
      <c r="N29" s="73" t="s">
        <v>342</v>
      </c>
      <c r="O29" s="74" t="s">
        <v>343</v>
      </c>
      <c r="P29" s="75" t="s">
        <v>344</v>
      </c>
    </row>
    <row r="30" spans="1:16" ht="13.5" thickBot="1">
      <c r="A30" s="24" t="str">
        <f t="shared" si="0"/>
        <v>BAVM 68 </v>
      </c>
      <c r="B30" s="6" t="str">
        <f t="shared" si="1"/>
        <v>I</v>
      </c>
      <c r="C30" s="24">
        <f t="shared" si="2"/>
        <v>49229.449699999997</v>
      </c>
      <c r="D30" t="str">
        <f t="shared" si="3"/>
        <v>vis</v>
      </c>
      <c r="E30" s="71">
        <f>VLOOKUP(C30,'Active 1'!C$21:E$973,3,FALSE)</f>
        <v>2484.9970636962912</v>
      </c>
      <c r="F30" s="6" t="s">
        <v>39</v>
      </c>
      <c r="G30" t="str">
        <f t="shared" si="4"/>
        <v>49229.4497</v>
      </c>
      <c r="H30" s="24">
        <f t="shared" si="5"/>
        <v>2485</v>
      </c>
      <c r="I30" s="72" t="s">
        <v>351</v>
      </c>
      <c r="J30" s="73" t="s">
        <v>352</v>
      </c>
      <c r="K30" s="72">
        <v>2485</v>
      </c>
      <c r="L30" s="72" t="s">
        <v>353</v>
      </c>
      <c r="M30" s="73" t="s">
        <v>163</v>
      </c>
      <c r="N30" s="73" t="s">
        <v>345</v>
      </c>
      <c r="O30" s="74" t="s">
        <v>343</v>
      </c>
      <c r="P30" s="75" t="s">
        <v>344</v>
      </c>
    </row>
    <row r="31" spans="1:16" ht="13.5" thickBot="1">
      <c r="A31" s="24" t="str">
        <f t="shared" si="0"/>
        <v>BAVM 68 </v>
      </c>
      <c r="B31" s="6" t="str">
        <f t="shared" si="1"/>
        <v>I</v>
      </c>
      <c r="C31" s="24">
        <f t="shared" si="2"/>
        <v>49229.45</v>
      </c>
      <c r="D31" t="str">
        <f t="shared" si="3"/>
        <v>vis</v>
      </c>
      <c r="E31" s="71">
        <f>VLOOKUP(C31,'Active 1'!C$21:E$973,3,FALSE)</f>
        <v>2484.9972469099166</v>
      </c>
      <c r="F31" s="6" t="s">
        <v>39</v>
      </c>
      <c r="G31" t="str">
        <f t="shared" si="4"/>
        <v>49229.4500</v>
      </c>
      <c r="H31" s="24">
        <f t="shared" si="5"/>
        <v>2485</v>
      </c>
      <c r="I31" s="72" t="s">
        <v>354</v>
      </c>
      <c r="J31" s="73" t="s">
        <v>355</v>
      </c>
      <c r="K31" s="72">
        <v>2485</v>
      </c>
      <c r="L31" s="72" t="s">
        <v>356</v>
      </c>
      <c r="M31" s="73" t="s">
        <v>163</v>
      </c>
      <c r="N31" s="73" t="s">
        <v>342</v>
      </c>
      <c r="O31" s="74" t="s">
        <v>343</v>
      </c>
      <c r="P31" s="75" t="s">
        <v>344</v>
      </c>
    </row>
    <row r="32" spans="1:16" ht="13.5" thickBot="1">
      <c r="A32" s="24" t="str">
        <f t="shared" si="0"/>
        <v>IBVS 4380 </v>
      </c>
      <c r="B32" s="6" t="str">
        <f t="shared" si="1"/>
        <v>I</v>
      </c>
      <c r="C32" s="24">
        <f t="shared" si="2"/>
        <v>49509.4548</v>
      </c>
      <c r="D32" t="str">
        <f t="shared" si="3"/>
        <v>vis</v>
      </c>
      <c r="E32" s="71">
        <f>VLOOKUP(C32,'Active 1'!C$21:E$973,3,FALSE)</f>
        <v>2655.9995622415763</v>
      </c>
      <c r="F32" s="6" t="s">
        <v>39</v>
      </c>
      <c r="G32" t="str">
        <f t="shared" si="4"/>
        <v>49509.4548</v>
      </c>
      <c r="H32" s="24">
        <f t="shared" si="5"/>
        <v>2656</v>
      </c>
      <c r="I32" s="72" t="s">
        <v>357</v>
      </c>
      <c r="J32" s="73" t="s">
        <v>358</v>
      </c>
      <c r="K32" s="72">
        <v>2656</v>
      </c>
      <c r="L32" s="72" t="s">
        <v>359</v>
      </c>
      <c r="M32" s="73" t="s">
        <v>163</v>
      </c>
      <c r="N32" s="73" t="s">
        <v>164</v>
      </c>
      <c r="O32" s="74" t="s">
        <v>360</v>
      </c>
      <c r="P32" s="75" t="s">
        <v>361</v>
      </c>
    </row>
    <row r="33" spans="1:16" ht="13.5" thickBot="1">
      <c r="A33" s="24" t="str">
        <f t="shared" si="0"/>
        <v> BBS 107 </v>
      </c>
      <c r="B33" s="6" t="str">
        <f t="shared" si="1"/>
        <v>II</v>
      </c>
      <c r="C33" s="24">
        <f t="shared" si="2"/>
        <v>49518.453999999998</v>
      </c>
      <c r="D33" t="str">
        <f t="shared" si="3"/>
        <v>vis</v>
      </c>
      <c r="E33" s="71">
        <f>VLOOKUP(C33,'Active 1'!C$21:E$973,3,FALSE)</f>
        <v>2661.49548244056</v>
      </c>
      <c r="F33" s="6" t="s">
        <v>39</v>
      </c>
      <c r="G33" t="str">
        <f t="shared" si="4"/>
        <v>49518.454</v>
      </c>
      <c r="H33" s="24">
        <f t="shared" si="5"/>
        <v>2661.5</v>
      </c>
      <c r="I33" s="72" t="s">
        <v>362</v>
      </c>
      <c r="J33" s="73" t="s">
        <v>363</v>
      </c>
      <c r="K33" s="72">
        <v>2661.5</v>
      </c>
      <c r="L33" s="72" t="s">
        <v>364</v>
      </c>
      <c r="M33" s="73" t="s">
        <v>163</v>
      </c>
      <c r="N33" s="73" t="s">
        <v>44</v>
      </c>
      <c r="O33" s="74" t="s">
        <v>276</v>
      </c>
      <c r="P33" s="74" t="s">
        <v>365</v>
      </c>
    </row>
    <row r="34" spans="1:16" ht="13.5" thickBot="1">
      <c r="A34" s="24" t="str">
        <f t="shared" si="0"/>
        <v>IBVS 4380 </v>
      </c>
      <c r="B34" s="6" t="str">
        <f t="shared" si="1"/>
        <v>II</v>
      </c>
      <c r="C34" s="24">
        <f t="shared" si="2"/>
        <v>49523.375699999997</v>
      </c>
      <c r="D34" t="str">
        <f t="shared" si="3"/>
        <v>vis</v>
      </c>
      <c r="E34" s="71">
        <f>VLOOKUP(C34,'Active 1'!C$21:E$973,3,FALSE)</f>
        <v>2664.5012241113013</v>
      </c>
      <c r="F34" s="6" t="s">
        <v>39</v>
      </c>
      <c r="G34" t="str">
        <f t="shared" si="4"/>
        <v>49523.3757</v>
      </c>
      <c r="H34" s="24">
        <f t="shared" si="5"/>
        <v>2664.5</v>
      </c>
      <c r="I34" s="72" t="s">
        <v>366</v>
      </c>
      <c r="J34" s="73" t="s">
        <v>367</v>
      </c>
      <c r="K34" s="72">
        <v>2664.5</v>
      </c>
      <c r="L34" s="72" t="s">
        <v>368</v>
      </c>
      <c r="M34" s="73" t="s">
        <v>163</v>
      </c>
      <c r="N34" s="73" t="s">
        <v>164</v>
      </c>
      <c r="O34" s="74" t="s">
        <v>305</v>
      </c>
      <c r="P34" s="75" t="s">
        <v>361</v>
      </c>
    </row>
    <row r="35" spans="1:16" ht="13.5" thickBot="1">
      <c r="A35" s="24" t="str">
        <f t="shared" si="0"/>
        <v>IBVS 4380 </v>
      </c>
      <c r="B35" s="6" t="str">
        <f t="shared" si="1"/>
        <v>I</v>
      </c>
      <c r="C35" s="24">
        <f t="shared" si="2"/>
        <v>49545.472600000001</v>
      </c>
      <c r="D35" t="str">
        <f t="shared" si="3"/>
        <v>vis</v>
      </c>
      <c r="E35" s="71">
        <f>VLOOKUP(C35,'Active 1'!C$21:E$973,3,FALSE)</f>
        <v>2677.9960679913092</v>
      </c>
      <c r="F35" s="6" t="s">
        <v>39</v>
      </c>
      <c r="G35" t="str">
        <f t="shared" si="4"/>
        <v>49545.4726</v>
      </c>
      <c r="H35" s="24">
        <f t="shared" si="5"/>
        <v>2678</v>
      </c>
      <c r="I35" s="72" t="s">
        <v>369</v>
      </c>
      <c r="J35" s="73" t="s">
        <v>370</v>
      </c>
      <c r="K35" s="72">
        <v>2678</v>
      </c>
      <c r="L35" s="72" t="s">
        <v>371</v>
      </c>
      <c r="M35" s="73" t="s">
        <v>163</v>
      </c>
      <c r="N35" s="73" t="s">
        <v>164</v>
      </c>
      <c r="O35" s="74" t="s">
        <v>372</v>
      </c>
      <c r="P35" s="75" t="s">
        <v>361</v>
      </c>
    </row>
    <row r="36" spans="1:16" ht="13.5" thickBot="1">
      <c r="A36" s="24" t="str">
        <f t="shared" si="0"/>
        <v>IBVS 4380 </v>
      </c>
      <c r="B36" s="6" t="str">
        <f t="shared" si="1"/>
        <v>II</v>
      </c>
      <c r="C36" s="24">
        <f t="shared" si="2"/>
        <v>49559.3891</v>
      </c>
      <c r="D36" t="str">
        <f t="shared" si="3"/>
        <v>vis</v>
      </c>
      <c r="E36" s="71">
        <f>VLOOKUP(C36,'Active 1'!C$21:E$973,3,FALSE)</f>
        <v>2686.49504272786</v>
      </c>
      <c r="F36" s="6" t="s">
        <v>39</v>
      </c>
      <c r="G36" t="str">
        <f t="shared" si="4"/>
        <v>49559.3891</v>
      </c>
      <c r="H36" s="24">
        <f t="shared" si="5"/>
        <v>2686.5</v>
      </c>
      <c r="I36" s="72" t="s">
        <v>373</v>
      </c>
      <c r="J36" s="73" t="s">
        <v>374</v>
      </c>
      <c r="K36" s="72">
        <v>2686.5</v>
      </c>
      <c r="L36" s="72" t="s">
        <v>375</v>
      </c>
      <c r="M36" s="73" t="s">
        <v>163</v>
      </c>
      <c r="N36" s="73" t="s">
        <v>164</v>
      </c>
      <c r="O36" s="74" t="s">
        <v>372</v>
      </c>
      <c r="P36" s="75" t="s">
        <v>361</v>
      </c>
    </row>
    <row r="37" spans="1:16" ht="13.5" thickBot="1">
      <c r="A37" s="24" t="str">
        <f t="shared" si="0"/>
        <v> BBS 109 </v>
      </c>
      <c r="B37" s="6" t="str">
        <f t="shared" si="1"/>
        <v>I</v>
      </c>
      <c r="C37" s="24">
        <f t="shared" si="2"/>
        <v>49568.394</v>
      </c>
      <c r="D37" t="str">
        <f t="shared" si="3"/>
        <v>vis</v>
      </c>
      <c r="E37" s="71">
        <f>VLOOKUP(C37,'Active 1'!C$21:E$973,3,FALSE)</f>
        <v>2691.9944439857313</v>
      </c>
      <c r="F37" s="6" t="s">
        <v>39</v>
      </c>
      <c r="G37" t="str">
        <f t="shared" si="4"/>
        <v>49568.394</v>
      </c>
      <c r="H37" s="24">
        <f t="shared" si="5"/>
        <v>2692</v>
      </c>
      <c r="I37" s="72" t="s">
        <v>376</v>
      </c>
      <c r="J37" s="73" t="s">
        <v>377</v>
      </c>
      <c r="K37" s="72">
        <v>2692</v>
      </c>
      <c r="L37" s="72" t="s">
        <v>378</v>
      </c>
      <c r="M37" s="73" t="s">
        <v>126</v>
      </c>
      <c r="N37" s="73"/>
      <c r="O37" s="74" t="s">
        <v>379</v>
      </c>
      <c r="P37" s="74" t="s">
        <v>380</v>
      </c>
    </row>
    <row r="38" spans="1:16" ht="13.5" thickBot="1">
      <c r="A38" s="24" t="str">
        <f t="shared" si="0"/>
        <v>IBVS 4340 </v>
      </c>
      <c r="B38" s="6" t="str">
        <f t="shared" si="1"/>
        <v>II</v>
      </c>
      <c r="C38" s="24">
        <f t="shared" si="2"/>
        <v>49811.545599999998</v>
      </c>
      <c r="D38" t="str">
        <f t="shared" si="3"/>
        <v>vis</v>
      </c>
      <c r="E38" s="71">
        <f>VLOOKUP(C38,'Active 1'!C$21:E$973,3,FALSE)</f>
        <v>2840.4900646915075</v>
      </c>
      <c r="F38" s="6" t="s">
        <v>39</v>
      </c>
      <c r="G38" t="str">
        <f t="shared" si="4"/>
        <v>49811.5456</v>
      </c>
      <c r="H38" s="24">
        <f t="shared" si="5"/>
        <v>2840.5</v>
      </c>
      <c r="I38" s="72" t="s">
        <v>381</v>
      </c>
      <c r="J38" s="73" t="s">
        <v>382</v>
      </c>
      <c r="K38" s="72">
        <v>2840.5</v>
      </c>
      <c r="L38" s="72" t="s">
        <v>383</v>
      </c>
      <c r="M38" s="73" t="s">
        <v>163</v>
      </c>
      <c r="N38" s="73" t="s">
        <v>44</v>
      </c>
      <c r="O38" s="74" t="s">
        <v>384</v>
      </c>
      <c r="P38" s="75" t="s">
        <v>385</v>
      </c>
    </row>
    <row r="39" spans="1:16" ht="13.5" thickBot="1">
      <c r="A39" s="24" t="str">
        <f t="shared" si="0"/>
        <v>IBVS 4340 </v>
      </c>
      <c r="B39" s="6" t="str">
        <f t="shared" si="1"/>
        <v>II</v>
      </c>
      <c r="C39" s="24">
        <f t="shared" si="2"/>
        <v>49811.552799999998</v>
      </c>
      <c r="D39" t="str">
        <f t="shared" si="3"/>
        <v>vis</v>
      </c>
      <c r="E39" s="71">
        <f>VLOOKUP(C39,'Active 1'!C$21:E$973,3,FALSE)</f>
        <v>2840.4944618185227</v>
      </c>
      <c r="F39" s="6" t="s">
        <v>39</v>
      </c>
      <c r="G39" t="str">
        <f t="shared" si="4"/>
        <v>49811.5528</v>
      </c>
      <c r="H39" s="24">
        <f t="shared" si="5"/>
        <v>2840.5</v>
      </c>
      <c r="I39" s="72" t="s">
        <v>386</v>
      </c>
      <c r="J39" s="73" t="s">
        <v>387</v>
      </c>
      <c r="K39" s="72">
        <v>2840.5</v>
      </c>
      <c r="L39" s="72" t="s">
        <v>388</v>
      </c>
      <c r="M39" s="73" t="s">
        <v>163</v>
      </c>
      <c r="N39" s="73" t="s">
        <v>345</v>
      </c>
      <c r="O39" s="74" t="s">
        <v>384</v>
      </c>
      <c r="P39" s="75" t="s">
        <v>385</v>
      </c>
    </row>
    <row r="40" spans="1:16" ht="13.5" thickBot="1">
      <c r="A40" s="24" t="str">
        <f t="shared" si="0"/>
        <v>IBVS 4340 </v>
      </c>
      <c r="B40" s="6" t="str">
        <f t="shared" si="1"/>
        <v>I</v>
      </c>
      <c r="C40" s="24">
        <f t="shared" si="2"/>
        <v>49861.500399999997</v>
      </c>
      <c r="D40" t="str">
        <f t="shared" si="3"/>
        <v>vis</v>
      </c>
      <c r="E40" s="71">
        <f>VLOOKUP(C40,'Active 1'!C$21:E$973,3,FALSE)</f>
        <v>2870.9980647755415</v>
      </c>
      <c r="F40" s="6" t="s">
        <v>39</v>
      </c>
      <c r="G40" t="str">
        <f t="shared" si="4"/>
        <v>49861.5004</v>
      </c>
      <c r="H40" s="24">
        <f t="shared" si="5"/>
        <v>2871</v>
      </c>
      <c r="I40" s="72" t="s">
        <v>389</v>
      </c>
      <c r="J40" s="73" t="s">
        <v>390</v>
      </c>
      <c r="K40" s="72">
        <v>2871</v>
      </c>
      <c r="L40" s="72" t="s">
        <v>391</v>
      </c>
      <c r="M40" s="73" t="s">
        <v>163</v>
      </c>
      <c r="N40" s="73" t="s">
        <v>44</v>
      </c>
      <c r="O40" s="74" t="s">
        <v>384</v>
      </c>
      <c r="P40" s="75" t="s">
        <v>385</v>
      </c>
    </row>
    <row r="41" spans="1:16" ht="13.5" thickBot="1">
      <c r="A41" s="24" t="str">
        <f t="shared" si="0"/>
        <v>IBVS 4340 </v>
      </c>
      <c r="B41" s="6" t="str">
        <f t="shared" si="1"/>
        <v>I</v>
      </c>
      <c r="C41" s="24">
        <f t="shared" si="2"/>
        <v>49861.501499999998</v>
      </c>
      <c r="D41" t="str">
        <f t="shared" si="3"/>
        <v>vis</v>
      </c>
      <c r="E41" s="71">
        <f>VLOOKUP(C41,'Active 1'!C$21:E$973,3,FALSE)</f>
        <v>2870.9987365588363</v>
      </c>
      <c r="F41" s="6" t="s">
        <v>39</v>
      </c>
      <c r="G41" t="str">
        <f t="shared" si="4"/>
        <v>49861.5015</v>
      </c>
      <c r="H41" s="24">
        <f t="shared" si="5"/>
        <v>2871</v>
      </c>
      <c r="I41" s="72" t="s">
        <v>392</v>
      </c>
      <c r="J41" s="73" t="s">
        <v>393</v>
      </c>
      <c r="K41" s="72">
        <v>2871</v>
      </c>
      <c r="L41" s="72" t="s">
        <v>300</v>
      </c>
      <c r="M41" s="73" t="s">
        <v>163</v>
      </c>
      <c r="N41" s="73" t="s">
        <v>345</v>
      </c>
      <c r="O41" s="74" t="s">
        <v>384</v>
      </c>
      <c r="P41" s="75" t="s">
        <v>385</v>
      </c>
    </row>
    <row r="42" spans="1:16" ht="13.5" thickBot="1">
      <c r="A42" s="24" t="str">
        <f t="shared" si="0"/>
        <v>BAVM 91 </v>
      </c>
      <c r="B42" s="6" t="str">
        <f t="shared" si="1"/>
        <v>II</v>
      </c>
      <c r="C42" s="24">
        <f t="shared" si="2"/>
        <v>49929.448499999999</v>
      </c>
      <c r="D42" t="str">
        <f t="shared" si="3"/>
        <v>vis</v>
      </c>
      <c r="E42" s="71">
        <f>VLOOKUP(C42,'Active 1'!C$21:E$973,3,FALSE)</f>
        <v>2912.4947906259099</v>
      </c>
      <c r="F42" s="6" t="s">
        <v>39</v>
      </c>
      <c r="G42" t="str">
        <f t="shared" si="4"/>
        <v>49929.4485</v>
      </c>
      <c r="H42" s="24">
        <f t="shared" si="5"/>
        <v>2912.5</v>
      </c>
      <c r="I42" s="72" t="s">
        <v>394</v>
      </c>
      <c r="J42" s="73" t="s">
        <v>395</v>
      </c>
      <c r="K42" s="72">
        <v>2912.5</v>
      </c>
      <c r="L42" s="72" t="s">
        <v>396</v>
      </c>
      <c r="M42" s="73" t="s">
        <v>163</v>
      </c>
      <c r="N42" s="73" t="s">
        <v>44</v>
      </c>
      <c r="O42" s="74" t="s">
        <v>343</v>
      </c>
      <c r="P42" s="75" t="s">
        <v>397</v>
      </c>
    </row>
    <row r="43" spans="1:16" ht="13.5" thickBot="1">
      <c r="A43" s="24" t="str">
        <f t="shared" ref="A43:A74" si="6">P43</f>
        <v>BAVM 91 </v>
      </c>
      <c r="B43" s="6" t="str">
        <f t="shared" ref="B43:B74" si="7">IF(H43=INT(H43),"I","II")</f>
        <v>II</v>
      </c>
      <c r="C43" s="24">
        <f t="shared" ref="C43:C74" si="8">1*G43</f>
        <v>49929.450700000001</v>
      </c>
      <c r="D43" t="str">
        <f t="shared" ref="D43:D74" si="9">VLOOKUP(F43,I$1:J$5,2,FALSE)</f>
        <v>vis</v>
      </c>
      <c r="E43" s="71">
        <f>VLOOKUP(C43,'Active 1'!C$21:E$973,3,FALSE)</f>
        <v>2912.4961341924995</v>
      </c>
      <c r="F43" s="6" t="s">
        <v>39</v>
      </c>
      <c r="G43" t="str">
        <f t="shared" ref="G43:G74" si="10">MID(I43,3,LEN(I43)-3)</f>
        <v>49929.4507</v>
      </c>
      <c r="H43" s="24">
        <f t="shared" ref="H43:H74" si="11">1*K43</f>
        <v>2912.5</v>
      </c>
      <c r="I43" s="72" t="s">
        <v>398</v>
      </c>
      <c r="J43" s="73" t="s">
        <v>399</v>
      </c>
      <c r="K43" s="72">
        <v>2912.5</v>
      </c>
      <c r="L43" s="72" t="s">
        <v>400</v>
      </c>
      <c r="M43" s="73" t="s">
        <v>163</v>
      </c>
      <c r="N43" s="73" t="s">
        <v>342</v>
      </c>
      <c r="O43" s="74" t="s">
        <v>343</v>
      </c>
      <c r="P43" s="75" t="s">
        <v>397</v>
      </c>
    </row>
    <row r="44" spans="1:16" ht="13.5" thickBot="1">
      <c r="A44" s="24" t="str">
        <f t="shared" si="6"/>
        <v>IBVS 4380 </v>
      </c>
      <c r="B44" s="6" t="str">
        <f t="shared" si="7"/>
        <v>I</v>
      </c>
      <c r="C44" s="24">
        <f t="shared" si="8"/>
        <v>49961.376300000004</v>
      </c>
      <c r="D44" t="str">
        <f t="shared" si="9"/>
        <v>vis</v>
      </c>
      <c r="E44" s="71">
        <f>VLOOKUP(C44,'Active 1'!C$21:E$973,3,FALSE)</f>
        <v>2931.9934839463349</v>
      </c>
      <c r="F44" s="6" t="s">
        <v>39</v>
      </c>
      <c r="G44" t="str">
        <f t="shared" si="10"/>
        <v>49961.3763</v>
      </c>
      <c r="H44" s="24">
        <f t="shared" si="11"/>
        <v>2932</v>
      </c>
      <c r="I44" s="72" t="s">
        <v>401</v>
      </c>
      <c r="J44" s="73" t="s">
        <v>402</v>
      </c>
      <c r="K44" s="72">
        <v>2932</v>
      </c>
      <c r="L44" s="72" t="s">
        <v>403</v>
      </c>
      <c r="M44" s="73" t="s">
        <v>163</v>
      </c>
      <c r="N44" s="73" t="s">
        <v>164</v>
      </c>
      <c r="O44" s="74" t="s">
        <v>372</v>
      </c>
      <c r="P44" s="75" t="s">
        <v>361</v>
      </c>
    </row>
    <row r="45" spans="1:16" ht="13.5" thickBot="1">
      <c r="A45" s="24" t="str">
        <f t="shared" si="6"/>
        <v>BAVM 91 </v>
      </c>
      <c r="B45" s="6" t="str">
        <f t="shared" si="7"/>
        <v>I</v>
      </c>
      <c r="C45" s="24">
        <f t="shared" si="8"/>
        <v>49979.3943</v>
      </c>
      <c r="D45" t="str">
        <f t="shared" si="9"/>
        <v>vis</v>
      </c>
      <c r="E45" s="71">
        <f>VLOOKUP(C45,'Active 1'!C$21:E$973,3,FALSE)</f>
        <v>2942.9972943011762</v>
      </c>
      <c r="F45" s="6" t="s">
        <v>39</v>
      </c>
      <c r="G45" t="str">
        <f t="shared" si="10"/>
        <v>49979.3943</v>
      </c>
      <c r="H45" s="24">
        <f t="shared" si="11"/>
        <v>2943</v>
      </c>
      <c r="I45" s="72" t="s">
        <v>404</v>
      </c>
      <c r="J45" s="73" t="s">
        <v>405</v>
      </c>
      <c r="K45" s="72">
        <v>2943</v>
      </c>
      <c r="L45" s="72" t="s">
        <v>406</v>
      </c>
      <c r="M45" s="73" t="s">
        <v>163</v>
      </c>
      <c r="N45" s="73" t="s">
        <v>39</v>
      </c>
      <c r="O45" s="74" t="s">
        <v>343</v>
      </c>
      <c r="P45" s="75" t="s">
        <v>397</v>
      </c>
    </row>
    <row r="46" spans="1:16" ht="13.5" thickBot="1">
      <c r="A46" s="24" t="str">
        <f t="shared" si="6"/>
        <v>BAVM 99 </v>
      </c>
      <c r="B46" s="6" t="str">
        <f t="shared" si="7"/>
        <v>II</v>
      </c>
      <c r="C46" s="24">
        <f t="shared" si="8"/>
        <v>50281.5</v>
      </c>
      <c r="D46" t="str">
        <f t="shared" si="9"/>
        <v>vis</v>
      </c>
      <c r="E46" s="71">
        <f>VLOOKUP(C46,'Active 1'!C$21:E$973,3,FALSE)</f>
        <v>3127.4968963611814</v>
      </c>
      <c r="F46" s="6" t="s">
        <v>39</v>
      </c>
      <c r="G46" t="str">
        <f t="shared" si="10"/>
        <v>50281.500</v>
      </c>
      <c r="H46" s="24">
        <f t="shared" si="11"/>
        <v>3127.5</v>
      </c>
      <c r="I46" s="72" t="s">
        <v>407</v>
      </c>
      <c r="J46" s="73" t="s">
        <v>408</v>
      </c>
      <c r="K46" s="72">
        <v>3127.5</v>
      </c>
      <c r="L46" s="72" t="s">
        <v>409</v>
      </c>
      <c r="M46" s="73" t="s">
        <v>163</v>
      </c>
      <c r="N46" s="73" t="s">
        <v>342</v>
      </c>
      <c r="O46" s="74" t="s">
        <v>343</v>
      </c>
      <c r="P46" s="75" t="s">
        <v>410</v>
      </c>
    </row>
    <row r="47" spans="1:16" ht="13.5" thickBot="1">
      <c r="A47" s="24" t="str">
        <f t="shared" si="6"/>
        <v>BAVM 99 </v>
      </c>
      <c r="B47" s="6" t="str">
        <f t="shared" si="7"/>
        <v>II</v>
      </c>
      <c r="C47" s="24">
        <f t="shared" si="8"/>
        <v>50281.5</v>
      </c>
      <c r="D47" t="str">
        <f t="shared" si="9"/>
        <v>vis</v>
      </c>
      <c r="E47" s="71">
        <f>VLOOKUP(C47,'Active 1'!C$21:E$973,3,FALSE)</f>
        <v>3127.4968963611814</v>
      </c>
      <c r="F47" s="6" t="s">
        <v>39</v>
      </c>
      <c r="G47" t="str">
        <f t="shared" si="10"/>
        <v>50281.500</v>
      </c>
      <c r="H47" s="24">
        <f t="shared" si="11"/>
        <v>3127.5</v>
      </c>
      <c r="I47" s="72" t="s">
        <v>407</v>
      </c>
      <c r="J47" s="73" t="s">
        <v>408</v>
      </c>
      <c r="K47" s="72">
        <v>3127.5</v>
      </c>
      <c r="L47" s="72" t="s">
        <v>409</v>
      </c>
      <c r="M47" s="73" t="s">
        <v>163</v>
      </c>
      <c r="N47" s="73" t="s">
        <v>44</v>
      </c>
      <c r="O47" s="74" t="s">
        <v>343</v>
      </c>
      <c r="P47" s="75" t="s">
        <v>410</v>
      </c>
    </row>
    <row r="48" spans="1:16" ht="13.5" thickBot="1">
      <c r="A48" s="24" t="str">
        <f t="shared" si="6"/>
        <v>BAVM 99 </v>
      </c>
      <c r="B48" s="6" t="str">
        <f t="shared" si="7"/>
        <v>II</v>
      </c>
      <c r="C48" s="24">
        <f t="shared" si="8"/>
        <v>50304.425999999999</v>
      </c>
      <c r="D48" t="str">
        <f t="shared" si="9"/>
        <v>vis</v>
      </c>
      <c r="E48" s="71">
        <f>VLOOKUP(C48,'Active 1'!C$21:E$973,3,FALSE)</f>
        <v>3141.4980816311963</v>
      </c>
      <c r="F48" s="6" t="s">
        <v>39</v>
      </c>
      <c r="G48" t="str">
        <f t="shared" si="10"/>
        <v>50304.426</v>
      </c>
      <c r="H48" s="24">
        <f t="shared" si="11"/>
        <v>3141.5</v>
      </c>
      <c r="I48" s="72" t="s">
        <v>411</v>
      </c>
      <c r="J48" s="73" t="s">
        <v>412</v>
      </c>
      <c r="K48" s="72">
        <v>3141.5</v>
      </c>
      <c r="L48" s="72" t="s">
        <v>413</v>
      </c>
      <c r="M48" s="73" t="s">
        <v>163</v>
      </c>
      <c r="N48" s="73" t="s">
        <v>44</v>
      </c>
      <c r="O48" s="74" t="s">
        <v>343</v>
      </c>
      <c r="P48" s="75" t="s">
        <v>410</v>
      </c>
    </row>
    <row r="49" spans="1:16" ht="13.5" thickBot="1">
      <c r="A49" s="24" t="str">
        <f t="shared" si="6"/>
        <v>BAVM 99 </v>
      </c>
      <c r="B49" s="6" t="str">
        <f t="shared" si="7"/>
        <v>II</v>
      </c>
      <c r="C49" s="24">
        <f t="shared" si="8"/>
        <v>50304.427000000003</v>
      </c>
      <c r="D49" t="str">
        <f t="shared" si="9"/>
        <v>vis</v>
      </c>
      <c r="E49" s="71">
        <f>VLOOKUP(C49,'Active 1'!C$21:E$973,3,FALSE)</f>
        <v>3141.4986923432839</v>
      </c>
      <c r="F49" s="6" t="s">
        <v>39</v>
      </c>
      <c r="G49" t="str">
        <f t="shared" si="10"/>
        <v>50304.427</v>
      </c>
      <c r="H49" s="24">
        <f t="shared" si="11"/>
        <v>3141.5</v>
      </c>
      <c r="I49" s="72" t="s">
        <v>414</v>
      </c>
      <c r="J49" s="73" t="s">
        <v>415</v>
      </c>
      <c r="K49" s="72">
        <v>3141.5</v>
      </c>
      <c r="L49" s="72" t="s">
        <v>416</v>
      </c>
      <c r="M49" s="73" t="s">
        <v>163</v>
      </c>
      <c r="N49" s="73" t="s">
        <v>342</v>
      </c>
      <c r="O49" s="74" t="s">
        <v>343</v>
      </c>
      <c r="P49" s="75" t="s">
        <v>410</v>
      </c>
    </row>
    <row r="50" spans="1:16" ht="13.5" thickBot="1">
      <c r="A50" s="24" t="str">
        <f t="shared" si="6"/>
        <v>BAVM 99 </v>
      </c>
      <c r="B50" s="6" t="str">
        <f t="shared" si="7"/>
        <v>I</v>
      </c>
      <c r="C50" s="24">
        <f t="shared" si="8"/>
        <v>50313.428699999997</v>
      </c>
      <c r="D50" t="str">
        <f t="shared" si="9"/>
        <v>vis</v>
      </c>
      <c r="E50" s="71">
        <f>VLOOKUP(C50,'Active 1'!C$21:E$973,3,FALSE)</f>
        <v>3146.996139322478</v>
      </c>
      <c r="F50" s="6" t="s">
        <v>39</v>
      </c>
      <c r="G50" t="str">
        <f t="shared" si="10"/>
        <v>50313.4287</v>
      </c>
      <c r="H50" s="24">
        <f t="shared" si="11"/>
        <v>3147</v>
      </c>
      <c r="I50" s="72" t="s">
        <v>417</v>
      </c>
      <c r="J50" s="73" t="s">
        <v>418</v>
      </c>
      <c r="K50" s="72">
        <v>3147</v>
      </c>
      <c r="L50" s="72" t="s">
        <v>368</v>
      </c>
      <c r="M50" s="73" t="s">
        <v>163</v>
      </c>
      <c r="N50" s="73" t="s">
        <v>345</v>
      </c>
      <c r="O50" s="74" t="s">
        <v>343</v>
      </c>
      <c r="P50" s="75" t="s">
        <v>410</v>
      </c>
    </row>
    <row r="51" spans="1:16" ht="13.5" thickBot="1">
      <c r="A51" s="24" t="str">
        <f t="shared" si="6"/>
        <v>BAVM 99 </v>
      </c>
      <c r="B51" s="6" t="str">
        <f t="shared" si="7"/>
        <v>I</v>
      </c>
      <c r="C51" s="24">
        <f t="shared" si="8"/>
        <v>50313.429300000003</v>
      </c>
      <c r="D51" t="str">
        <f t="shared" si="9"/>
        <v>vis</v>
      </c>
      <c r="E51" s="71">
        <f>VLOOKUP(C51,'Active 1'!C$21:E$973,3,FALSE)</f>
        <v>3146.9965057497334</v>
      </c>
      <c r="F51" s="6" t="s">
        <v>39</v>
      </c>
      <c r="G51" t="str">
        <f t="shared" si="10"/>
        <v>50313.4293</v>
      </c>
      <c r="H51" s="24">
        <f t="shared" si="11"/>
        <v>3147</v>
      </c>
      <c r="I51" s="72" t="s">
        <v>419</v>
      </c>
      <c r="J51" s="73" t="s">
        <v>420</v>
      </c>
      <c r="K51" s="72">
        <v>3147</v>
      </c>
      <c r="L51" s="72" t="s">
        <v>421</v>
      </c>
      <c r="M51" s="73" t="s">
        <v>163</v>
      </c>
      <c r="N51" s="73" t="s">
        <v>342</v>
      </c>
      <c r="O51" s="74" t="s">
        <v>343</v>
      </c>
      <c r="P51" s="75" t="s">
        <v>410</v>
      </c>
    </row>
    <row r="52" spans="1:16" ht="13.5" thickBot="1">
      <c r="A52" s="24" t="str">
        <f t="shared" si="6"/>
        <v>BAVM 117 </v>
      </c>
      <c r="B52" s="6" t="str">
        <f t="shared" si="7"/>
        <v>I</v>
      </c>
      <c r="C52" s="24">
        <f t="shared" si="8"/>
        <v>50688.403400000003</v>
      </c>
      <c r="D52" t="str">
        <f t="shared" si="9"/>
        <v>vis</v>
      </c>
      <c r="E52" s="71">
        <f>VLOOKUP(C52,'Active 1'!C$21:E$973,3,FALSE)</f>
        <v>3375.9977203339286</v>
      </c>
      <c r="F52" s="6" t="s">
        <v>39</v>
      </c>
      <c r="G52" t="str">
        <f t="shared" si="10"/>
        <v>50688.4034</v>
      </c>
      <c r="H52" s="24">
        <f t="shared" si="11"/>
        <v>3376</v>
      </c>
      <c r="I52" s="72" t="s">
        <v>422</v>
      </c>
      <c r="J52" s="73" t="s">
        <v>423</v>
      </c>
      <c r="K52" s="72">
        <v>3376</v>
      </c>
      <c r="L52" s="72" t="s">
        <v>341</v>
      </c>
      <c r="M52" s="73" t="s">
        <v>163</v>
      </c>
      <c r="N52" s="73" t="s">
        <v>342</v>
      </c>
      <c r="O52" s="74" t="s">
        <v>343</v>
      </c>
      <c r="P52" s="75" t="s">
        <v>424</v>
      </c>
    </row>
    <row r="53" spans="1:16" ht="13.5" thickBot="1">
      <c r="A53" s="24" t="str">
        <f t="shared" si="6"/>
        <v>IBVS 4967 </v>
      </c>
      <c r="B53" s="6" t="str">
        <f t="shared" si="7"/>
        <v>I</v>
      </c>
      <c r="C53" s="24">
        <f t="shared" si="8"/>
        <v>51302.433199999999</v>
      </c>
      <c r="D53" t="str">
        <f t="shared" si="9"/>
        <v>vis</v>
      </c>
      <c r="E53" s="71">
        <f>VLOOKUP(C53,'Active 1'!C$21:E$973,3,FALSE)</f>
        <v>3750.9931399932861</v>
      </c>
      <c r="F53" s="6" t="s">
        <v>39</v>
      </c>
      <c r="G53" t="str">
        <f t="shared" si="10"/>
        <v>51302.4332</v>
      </c>
      <c r="H53" s="24">
        <f t="shared" si="11"/>
        <v>3751</v>
      </c>
      <c r="I53" s="72" t="s">
        <v>435</v>
      </c>
      <c r="J53" s="73" t="s">
        <v>436</v>
      </c>
      <c r="K53" s="72">
        <v>3751</v>
      </c>
      <c r="L53" s="72" t="s">
        <v>437</v>
      </c>
      <c r="M53" s="73" t="s">
        <v>163</v>
      </c>
      <c r="N53" s="73" t="s">
        <v>164</v>
      </c>
      <c r="O53" s="74" t="s">
        <v>384</v>
      </c>
      <c r="P53" s="75" t="s">
        <v>438</v>
      </c>
    </row>
    <row r="54" spans="1:16" ht="13.5" thickBot="1">
      <c r="A54" s="24" t="str">
        <f t="shared" si="6"/>
        <v> JAAVSO 41;122 </v>
      </c>
      <c r="B54" s="6" t="str">
        <f t="shared" si="7"/>
        <v>I</v>
      </c>
      <c r="C54" s="24">
        <f t="shared" si="8"/>
        <v>51364.669000000002</v>
      </c>
      <c r="D54" t="str">
        <f t="shared" si="9"/>
        <v>vis</v>
      </c>
      <c r="E54" s="71">
        <f>VLOOKUP(C54,'Active 1'!C$21:E$973,3,FALSE)</f>
        <v>3789.0012951981912</v>
      </c>
      <c r="F54" s="6" t="s">
        <v>39</v>
      </c>
      <c r="G54" t="str">
        <f t="shared" si="10"/>
        <v>51364.669</v>
      </c>
      <c r="H54" s="24">
        <f t="shared" si="11"/>
        <v>3789</v>
      </c>
      <c r="I54" s="72" t="s">
        <v>439</v>
      </c>
      <c r="J54" s="73" t="s">
        <v>440</v>
      </c>
      <c r="K54" s="72">
        <v>3789</v>
      </c>
      <c r="L54" s="72" t="s">
        <v>441</v>
      </c>
      <c r="M54" s="73" t="s">
        <v>126</v>
      </c>
      <c r="N54" s="73"/>
      <c r="O54" s="74" t="s">
        <v>442</v>
      </c>
      <c r="P54" s="74" t="s">
        <v>443</v>
      </c>
    </row>
    <row r="55" spans="1:16" ht="13.5" thickBot="1">
      <c r="A55" s="24" t="str">
        <f t="shared" si="6"/>
        <v>IBVS 4967 </v>
      </c>
      <c r="B55" s="6" t="str">
        <f t="shared" si="7"/>
        <v>II</v>
      </c>
      <c r="C55" s="24">
        <f t="shared" si="8"/>
        <v>51681.508999999998</v>
      </c>
      <c r="D55" t="str">
        <f t="shared" si="9"/>
        <v>vis</v>
      </c>
      <c r="E55" s="71">
        <f>VLOOKUP(C55,'Active 1'!C$21:E$973,3,FALSE)</f>
        <v>3982.4993123381901</v>
      </c>
      <c r="F55" s="6" t="s">
        <v>39</v>
      </c>
      <c r="G55" t="str">
        <f t="shared" si="10"/>
        <v>51681.509</v>
      </c>
      <c r="H55" s="24">
        <f t="shared" si="11"/>
        <v>3982.5</v>
      </c>
      <c r="I55" s="72" t="s">
        <v>450</v>
      </c>
      <c r="J55" s="73" t="s">
        <v>451</v>
      </c>
      <c r="K55" s="72">
        <v>3982.5</v>
      </c>
      <c r="L55" s="72" t="s">
        <v>413</v>
      </c>
      <c r="M55" s="73" t="s">
        <v>163</v>
      </c>
      <c r="N55" s="73" t="s">
        <v>164</v>
      </c>
      <c r="O55" s="74" t="s">
        <v>384</v>
      </c>
      <c r="P55" s="75" t="s">
        <v>438</v>
      </c>
    </row>
    <row r="56" spans="1:16" ht="13.5" thickBot="1">
      <c r="A56" s="24" t="str">
        <f t="shared" si="6"/>
        <v>BAVM 152 </v>
      </c>
      <c r="B56" s="6" t="str">
        <f t="shared" si="7"/>
        <v>II</v>
      </c>
      <c r="C56" s="24">
        <f t="shared" si="8"/>
        <v>51758.467100000002</v>
      </c>
      <c r="D56" t="str">
        <f t="shared" si="9"/>
        <v>vis</v>
      </c>
      <c r="E56" s="71">
        <f>VLOOKUP(C56,'Active 1'!C$21:E$973,3,FALSE)</f>
        <v>4029.4985540780667</v>
      </c>
      <c r="F56" s="6" t="s">
        <v>39</v>
      </c>
      <c r="G56" t="str">
        <f t="shared" si="10"/>
        <v>51758.4671</v>
      </c>
      <c r="H56" s="24">
        <f t="shared" si="11"/>
        <v>4029.5</v>
      </c>
      <c r="I56" s="72" t="s">
        <v>452</v>
      </c>
      <c r="J56" s="73" t="s">
        <v>453</v>
      </c>
      <c r="K56" s="72">
        <v>4029.5</v>
      </c>
      <c r="L56" s="72" t="s">
        <v>454</v>
      </c>
      <c r="M56" s="73" t="s">
        <v>163</v>
      </c>
      <c r="N56" s="73" t="s">
        <v>39</v>
      </c>
      <c r="O56" s="74" t="s">
        <v>343</v>
      </c>
      <c r="P56" s="75" t="s">
        <v>455</v>
      </c>
    </row>
    <row r="57" spans="1:16" ht="13.5" thickBot="1">
      <c r="A57" s="24" t="str">
        <f t="shared" si="6"/>
        <v>BAVM 152 </v>
      </c>
      <c r="B57" s="6" t="str">
        <f t="shared" si="7"/>
        <v>I</v>
      </c>
      <c r="C57" s="24">
        <f t="shared" si="8"/>
        <v>51767.466500000002</v>
      </c>
      <c r="D57" t="str">
        <f t="shared" si="9"/>
        <v>vis</v>
      </c>
      <c r="E57" s="71">
        <f>VLOOKUP(C57,'Active 1'!C$21:E$973,3,FALSE)</f>
        <v>4034.994596419469</v>
      </c>
      <c r="F57" s="6" t="s">
        <v>39</v>
      </c>
      <c r="G57" t="str">
        <f t="shared" si="10"/>
        <v>51767.4665</v>
      </c>
      <c r="H57" s="24">
        <f t="shared" si="11"/>
        <v>4035</v>
      </c>
      <c r="I57" s="72" t="s">
        <v>456</v>
      </c>
      <c r="J57" s="73" t="s">
        <v>457</v>
      </c>
      <c r="K57" s="72">
        <v>4035</v>
      </c>
      <c r="L57" s="72" t="s">
        <v>458</v>
      </c>
      <c r="M57" s="73" t="s">
        <v>163</v>
      </c>
      <c r="N57" s="73" t="s">
        <v>39</v>
      </c>
      <c r="O57" s="74" t="s">
        <v>343</v>
      </c>
      <c r="P57" s="75" t="s">
        <v>455</v>
      </c>
    </row>
    <row r="58" spans="1:16" ht="26.25" thickBot="1">
      <c r="A58" s="24" t="str">
        <f t="shared" si="6"/>
        <v> AAP 383,533-539 </v>
      </c>
      <c r="B58" s="6" t="str">
        <f t="shared" si="7"/>
        <v>I</v>
      </c>
      <c r="C58" s="24">
        <f t="shared" si="8"/>
        <v>52063.842100000002</v>
      </c>
      <c r="D58" t="str">
        <f t="shared" si="9"/>
        <v>vis</v>
      </c>
      <c r="E58" s="71">
        <f>VLOOKUP(C58,'Active 1'!C$21:E$973,3,FALSE)</f>
        <v>4215.9947571588891</v>
      </c>
      <c r="F58" s="6" t="s">
        <v>39</v>
      </c>
      <c r="G58" t="str">
        <f t="shared" si="10"/>
        <v>52063.8421</v>
      </c>
      <c r="H58" s="24">
        <f t="shared" si="11"/>
        <v>4216</v>
      </c>
      <c r="I58" s="72" t="s">
        <v>459</v>
      </c>
      <c r="J58" s="73" t="s">
        <v>460</v>
      </c>
      <c r="K58" s="72">
        <v>4216</v>
      </c>
      <c r="L58" s="72" t="s">
        <v>461</v>
      </c>
      <c r="M58" s="73" t="s">
        <v>163</v>
      </c>
      <c r="N58" s="73" t="s">
        <v>462</v>
      </c>
      <c r="O58" s="74" t="s">
        <v>463</v>
      </c>
      <c r="P58" s="74" t="s">
        <v>464</v>
      </c>
    </row>
    <row r="59" spans="1:16" ht="26.25" thickBot="1">
      <c r="A59" s="24" t="str">
        <f t="shared" si="6"/>
        <v> AAP 383,533-539 </v>
      </c>
      <c r="B59" s="6" t="str">
        <f t="shared" si="7"/>
        <v>I</v>
      </c>
      <c r="C59" s="24">
        <f t="shared" si="8"/>
        <v>52068.753799999999</v>
      </c>
      <c r="D59" t="str">
        <f t="shared" si="9"/>
        <v>vis</v>
      </c>
      <c r="E59" s="71">
        <f>VLOOKUP(C59,'Active 1'!C$21:E$973,3,FALSE)</f>
        <v>4218.9943917087758</v>
      </c>
      <c r="F59" s="6" t="s">
        <v>39</v>
      </c>
      <c r="G59" t="str">
        <f t="shared" si="10"/>
        <v>52068.7538</v>
      </c>
      <c r="H59" s="24">
        <f t="shared" si="11"/>
        <v>4219</v>
      </c>
      <c r="I59" s="72" t="s">
        <v>465</v>
      </c>
      <c r="J59" s="73" t="s">
        <v>466</v>
      </c>
      <c r="K59" s="72">
        <v>4219</v>
      </c>
      <c r="L59" s="72" t="s">
        <v>467</v>
      </c>
      <c r="M59" s="73" t="s">
        <v>163</v>
      </c>
      <c r="N59" s="73" t="s">
        <v>462</v>
      </c>
      <c r="O59" s="74" t="s">
        <v>463</v>
      </c>
      <c r="P59" s="74" t="s">
        <v>464</v>
      </c>
    </row>
    <row r="60" spans="1:16" ht="26.25" thickBot="1">
      <c r="A60" s="24" t="str">
        <f t="shared" si="6"/>
        <v> AAP 383,533-539 </v>
      </c>
      <c r="B60" s="6" t="str">
        <f t="shared" si="7"/>
        <v>II</v>
      </c>
      <c r="C60" s="24">
        <f t="shared" si="8"/>
        <v>52151.453699999998</v>
      </c>
      <c r="D60" t="str">
        <f t="shared" si="9"/>
        <v>vis</v>
      </c>
      <c r="E60" s="71">
        <f>VLOOKUP(C60,'Active 1'!C$21:E$973,3,FALSE)</f>
        <v>4269.5002201006337</v>
      </c>
      <c r="F60" s="6" t="s">
        <v>39</v>
      </c>
      <c r="G60" t="str">
        <f t="shared" si="10"/>
        <v>52151.4537</v>
      </c>
      <c r="H60" s="24">
        <f t="shared" si="11"/>
        <v>4269.5</v>
      </c>
      <c r="I60" s="72" t="s">
        <v>472</v>
      </c>
      <c r="J60" s="73" t="s">
        <v>473</v>
      </c>
      <c r="K60" s="72">
        <v>4269.5</v>
      </c>
      <c r="L60" s="72" t="s">
        <v>474</v>
      </c>
      <c r="M60" s="73" t="s">
        <v>470</v>
      </c>
      <c r="N60" s="73" t="s">
        <v>471</v>
      </c>
      <c r="O60" s="74" t="s">
        <v>463</v>
      </c>
      <c r="P60" s="74" t="s">
        <v>464</v>
      </c>
    </row>
    <row r="61" spans="1:16" ht="13.5" thickBot="1">
      <c r="A61" s="24" t="str">
        <f t="shared" si="6"/>
        <v>IBVS 5313 </v>
      </c>
      <c r="B61" s="6" t="str">
        <f t="shared" si="7"/>
        <v>I</v>
      </c>
      <c r="C61" s="24">
        <f t="shared" si="8"/>
        <v>52417.527499999997</v>
      </c>
      <c r="D61" t="str">
        <f t="shared" si="9"/>
        <v>vis</v>
      </c>
      <c r="E61" s="71">
        <f>VLOOKUP(C61,'Active 1'!C$21:E$973,3,FALSE)</f>
        <v>4431.9947053705018</v>
      </c>
      <c r="F61" s="6" t="s">
        <v>39</v>
      </c>
      <c r="G61" t="str">
        <f t="shared" si="10"/>
        <v>52417.5275</v>
      </c>
      <c r="H61" s="24">
        <f t="shared" si="11"/>
        <v>4432</v>
      </c>
      <c r="I61" s="72" t="s">
        <v>475</v>
      </c>
      <c r="J61" s="73" t="s">
        <v>476</v>
      </c>
      <c r="K61" s="72">
        <v>4432</v>
      </c>
      <c r="L61" s="72" t="s">
        <v>474</v>
      </c>
      <c r="M61" s="73" t="s">
        <v>163</v>
      </c>
      <c r="N61" s="73" t="s">
        <v>345</v>
      </c>
      <c r="O61" s="74" t="s">
        <v>428</v>
      </c>
      <c r="P61" s="75" t="s">
        <v>477</v>
      </c>
    </row>
    <row r="62" spans="1:16" ht="13.5" thickBot="1">
      <c r="A62" s="24" t="str">
        <f t="shared" si="6"/>
        <v>IBVS 5684 </v>
      </c>
      <c r="B62" s="6" t="str">
        <f t="shared" si="7"/>
        <v>I</v>
      </c>
      <c r="C62" s="24">
        <f t="shared" si="8"/>
        <v>53208.405899999998</v>
      </c>
      <c r="D62" t="str">
        <f t="shared" si="9"/>
        <v>vis</v>
      </c>
      <c r="E62" s="71">
        <f>VLOOKUP(C62,'Active 1'!C$21:E$973,3,FALSE)</f>
        <v>4914.993702336973</v>
      </c>
      <c r="F62" s="6" t="s">
        <v>39</v>
      </c>
      <c r="G62" t="str">
        <f t="shared" si="10"/>
        <v>53208.4059</v>
      </c>
      <c r="H62" s="24">
        <f t="shared" si="11"/>
        <v>4915</v>
      </c>
      <c r="I62" s="72" t="s">
        <v>495</v>
      </c>
      <c r="J62" s="73" t="s">
        <v>496</v>
      </c>
      <c r="K62" s="72">
        <v>4915</v>
      </c>
      <c r="L62" s="72" t="s">
        <v>497</v>
      </c>
      <c r="M62" s="73" t="s">
        <v>163</v>
      </c>
      <c r="N62" s="73" t="s">
        <v>164</v>
      </c>
      <c r="O62" s="74" t="s">
        <v>498</v>
      </c>
      <c r="P62" s="75" t="s">
        <v>499</v>
      </c>
    </row>
    <row r="63" spans="1:16" ht="13.5" thickBot="1">
      <c r="A63" s="24" t="str">
        <f t="shared" si="6"/>
        <v>OEJV 0074 </v>
      </c>
      <c r="B63" s="6" t="str">
        <f t="shared" si="7"/>
        <v>II</v>
      </c>
      <c r="C63" s="24">
        <f t="shared" si="8"/>
        <v>53451.587200000002</v>
      </c>
      <c r="D63" t="str">
        <f t="shared" si="9"/>
        <v>vis</v>
      </c>
      <c r="E63" s="71">
        <f>VLOOKUP(C63,'Active 1'!C$21:E$973,3,FALSE)</f>
        <v>5063.5074611916898</v>
      </c>
      <c r="F63" s="6" t="s">
        <v>39</v>
      </c>
      <c r="G63" t="str">
        <f t="shared" si="10"/>
        <v>53451.58720</v>
      </c>
      <c r="H63" s="24">
        <f t="shared" si="11"/>
        <v>5063.5</v>
      </c>
      <c r="I63" s="72" t="s">
        <v>505</v>
      </c>
      <c r="J63" s="73" t="s">
        <v>506</v>
      </c>
      <c r="K63" s="72">
        <v>5063.5</v>
      </c>
      <c r="L63" s="72" t="s">
        <v>507</v>
      </c>
      <c r="M63" s="73" t="s">
        <v>470</v>
      </c>
      <c r="N63" s="73" t="s">
        <v>120</v>
      </c>
      <c r="O63" s="74" t="s">
        <v>508</v>
      </c>
      <c r="P63" s="75" t="s">
        <v>509</v>
      </c>
    </row>
    <row r="64" spans="1:16" ht="13.5" thickBot="1">
      <c r="A64" s="24" t="str">
        <f t="shared" si="6"/>
        <v>BAVM 178 </v>
      </c>
      <c r="B64" s="6" t="str">
        <f t="shared" si="7"/>
        <v>I</v>
      </c>
      <c r="C64" s="24">
        <f t="shared" si="8"/>
        <v>53542.442000000003</v>
      </c>
      <c r="D64" t="str">
        <f t="shared" si="9"/>
        <v>vis</v>
      </c>
      <c r="E64" s="71">
        <f>VLOOKUP(C64,'Active 1'!C$21:E$973,3,FALSE)</f>
        <v>5118.9935855688254</v>
      </c>
      <c r="F64" s="6" t="s">
        <v>39</v>
      </c>
      <c r="G64" t="str">
        <f t="shared" si="10"/>
        <v>53542.442</v>
      </c>
      <c r="H64" s="24">
        <f t="shared" si="11"/>
        <v>5119</v>
      </c>
      <c r="I64" s="72" t="s">
        <v>510</v>
      </c>
      <c r="J64" s="73" t="s">
        <v>511</v>
      </c>
      <c r="K64" s="72">
        <v>5119</v>
      </c>
      <c r="L64" s="72" t="s">
        <v>512</v>
      </c>
      <c r="M64" s="73" t="s">
        <v>470</v>
      </c>
      <c r="N64" s="73" t="s">
        <v>513</v>
      </c>
      <c r="O64" s="74" t="s">
        <v>514</v>
      </c>
      <c r="P64" s="75" t="s">
        <v>515</v>
      </c>
    </row>
    <row r="65" spans="1:16" ht="13.5" thickBot="1">
      <c r="A65" s="24" t="str">
        <f t="shared" si="6"/>
        <v>BAVM 178 </v>
      </c>
      <c r="B65" s="6" t="str">
        <f t="shared" si="7"/>
        <v>I</v>
      </c>
      <c r="C65" s="24">
        <f t="shared" si="8"/>
        <v>53555.542000000001</v>
      </c>
      <c r="D65" t="str">
        <f t="shared" si="9"/>
        <v>vis</v>
      </c>
      <c r="E65" s="71">
        <f>VLOOKUP(C65,'Active 1'!C$21:E$973,3,FALSE)</f>
        <v>5126.9939138876416</v>
      </c>
      <c r="F65" s="6" t="s">
        <v>39</v>
      </c>
      <c r="G65" t="str">
        <f t="shared" si="10"/>
        <v>53555.542</v>
      </c>
      <c r="H65" s="24">
        <f t="shared" si="11"/>
        <v>5127</v>
      </c>
      <c r="I65" s="72" t="s">
        <v>516</v>
      </c>
      <c r="J65" s="73" t="s">
        <v>517</v>
      </c>
      <c r="K65" s="72">
        <v>5127</v>
      </c>
      <c r="L65" s="72" t="s">
        <v>409</v>
      </c>
      <c r="M65" s="73" t="s">
        <v>470</v>
      </c>
      <c r="N65" s="73" t="s">
        <v>513</v>
      </c>
      <c r="O65" s="74" t="s">
        <v>514</v>
      </c>
      <c r="P65" s="75" t="s">
        <v>515</v>
      </c>
    </row>
    <row r="66" spans="1:16" ht="13.5" thickBot="1">
      <c r="A66" s="24" t="str">
        <f t="shared" si="6"/>
        <v>IBVS 5649 </v>
      </c>
      <c r="B66" s="6" t="str">
        <f t="shared" si="7"/>
        <v>I</v>
      </c>
      <c r="C66" s="24">
        <f t="shared" si="8"/>
        <v>53601.390200000002</v>
      </c>
      <c r="D66" t="str">
        <f t="shared" si="9"/>
        <v>vis</v>
      </c>
      <c r="E66" s="71">
        <f>VLOOKUP(C66,'Active 1'!C$21:E$973,3,FALSE)</f>
        <v>5154.9939637217485</v>
      </c>
      <c r="F66" s="6" t="s">
        <v>39</v>
      </c>
      <c r="G66" t="str">
        <f t="shared" si="10"/>
        <v>53601.3902</v>
      </c>
      <c r="H66" s="24">
        <f t="shared" si="11"/>
        <v>5155</v>
      </c>
      <c r="I66" s="72" t="s">
        <v>518</v>
      </c>
      <c r="J66" s="73" t="s">
        <v>519</v>
      </c>
      <c r="K66" s="72">
        <v>5155</v>
      </c>
      <c r="L66" s="72" t="s">
        <v>520</v>
      </c>
      <c r="M66" s="73" t="s">
        <v>163</v>
      </c>
      <c r="N66" s="73" t="s">
        <v>164</v>
      </c>
      <c r="O66" s="74" t="s">
        <v>521</v>
      </c>
      <c r="P66" s="75" t="s">
        <v>522</v>
      </c>
    </row>
    <row r="67" spans="1:16" ht="13.5" thickBot="1">
      <c r="A67" s="24" t="str">
        <f t="shared" si="6"/>
        <v>IBVS 5753 </v>
      </c>
      <c r="B67" s="6" t="str">
        <f t="shared" si="7"/>
        <v>I</v>
      </c>
      <c r="C67" s="24">
        <f t="shared" si="8"/>
        <v>53935.4277</v>
      </c>
      <c r="D67" t="str">
        <f t="shared" si="9"/>
        <v>vis</v>
      </c>
      <c r="E67" s="71">
        <f>VLOOKUP(C67,'Active 1'!C$21:E$973,3,FALSE)</f>
        <v>5358.9947019505162</v>
      </c>
      <c r="F67" s="6" t="s">
        <v>39</v>
      </c>
      <c r="G67" t="str">
        <f t="shared" si="10"/>
        <v>53935.4277</v>
      </c>
      <c r="H67" s="24">
        <f t="shared" si="11"/>
        <v>5359</v>
      </c>
      <c r="I67" s="72" t="s">
        <v>523</v>
      </c>
      <c r="J67" s="73" t="s">
        <v>524</v>
      </c>
      <c r="K67" s="72">
        <v>5359</v>
      </c>
      <c r="L67" s="72" t="s">
        <v>525</v>
      </c>
      <c r="M67" s="73" t="s">
        <v>163</v>
      </c>
      <c r="N67" s="73" t="s">
        <v>164</v>
      </c>
      <c r="O67" s="74" t="s">
        <v>526</v>
      </c>
      <c r="P67" s="75" t="s">
        <v>527</v>
      </c>
    </row>
    <row r="68" spans="1:16" ht="13.5" thickBot="1">
      <c r="A68" s="24" t="str">
        <f t="shared" si="6"/>
        <v>BAVM 183 </v>
      </c>
      <c r="B68" s="6" t="str">
        <f t="shared" si="7"/>
        <v>I</v>
      </c>
      <c r="C68" s="24">
        <f t="shared" si="8"/>
        <v>54017.294399999999</v>
      </c>
      <c r="D68" t="str">
        <f t="shared" si="9"/>
        <v>vis</v>
      </c>
      <c r="E68" s="71">
        <f>VLOOKUP(C68,'Active 1'!C$21:E$973,3,FALSE)</f>
        <v>5408.9916850328136</v>
      </c>
      <c r="F68" s="6" t="s">
        <v>39</v>
      </c>
      <c r="G68" t="str">
        <f t="shared" si="10"/>
        <v>54017.2944</v>
      </c>
      <c r="H68" s="24">
        <f t="shared" si="11"/>
        <v>5409</v>
      </c>
      <c r="I68" s="72" t="s">
        <v>528</v>
      </c>
      <c r="J68" s="73" t="s">
        <v>529</v>
      </c>
      <c r="K68" s="72">
        <v>5409</v>
      </c>
      <c r="L68" s="72" t="s">
        <v>219</v>
      </c>
      <c r="M68" s="73" t="s">
        <v>470</v>
      </c>
      <c r="N68" s="73" t="s">
        <v>513</v>
      </c>
      <c r="O68" s="74" t="s">
        <v>530</v>
      </c>
      <c r="P68" s="75" t="s">
        <v>531</v>
      </c>
    </row>
    <row r="69" spans="1:16" ht="13.5" thickBot="1">
      <c r="A69" s="24" t="str">
        <f t="shared" si="6"/>
        <v>OEJV 0074 </v>
      </c>
      <c r="B69" s="6" t="str">
        <f t="shared" si="7"/>
        <v>II</v>
      </c>
      <c r="C69" s="24">
        <f t="shared" si="8"/>
        <v>54260.472829999999</v>
      </c>
      <c r="D69" t="str">
        <f t="shared" si="9"/>
        <v>vis</v>
      </c>
      <c r="E69" s="71">
        <f>VLOOKUP(C69,'Active 1'!C$21:E$973,3,FALSE)</f>
        <v>5557.5036911438428</v>
      </c>
      <c r="F69" s="6" t="s">
        <v>39</v>
      </c>
      <c r="G69" t="str">
        <f t="shared" si="10"/>
        <v>54260.47283</v>
      </c>
      <c r="H69" s="24">
        <f t="shared" si="11"/>
        <v>5557.5</v>
      </c>
      <c r="I69" s="72" t="s">
        <v>532</v>
      </c>
      <c r="J69" s="73" t="s">
        <v>533</v>
      </c>
      <c r="K69" s="72">
        <v>5557.5</v>
      </c>
      <c r="L69" s="72" t="s">
        <v>534</v>
      </c>
      <c r="M69" s="73" t="s">
        <v>470</v>
      </c>
      <c r="N69" s="73" t="s">
        <v>471</v>
      </c>
      <c r="O69" s="74" t="s">
        <v>508</v>
      </c>
      <c r="P69" s="75" t="s">
        <v>509</v>
      </c>
    </row>
    <row r="70" spans="1:16" ht="13.5" thickBot="1">
      <c r="A70" s="24" t="str">
        <f t="shared" si="6"/>
        <v>OEJV 0074 </v>
      </c>
      <c r="B70" s="6" t="str">
        <f t="shared" si="7"/>
        <v>I</v>
      </c>
      <c r="C70" s="24">
        <f t="shared" si="8"/>
        <v>54328.412929999999</v>
      </c>
      <c r="D70" t="str">
        <f t="shared" si="9"/>
        <v>vis</v>
      </c>
      <c r="E70" s="71">
        <f>VLOOKUP(C70,'Active 1'!C$21:E$973,3,FALSE)</f>
        <v>5598.9955312975271</v>
      </c>
      <c r="F70" s="6" t="s">
        <v>39</v>
      </c>
      <c r="G70" t="str">
        <f t="shared" si="10"/>
        <v>54328.41293</v>
      </c>
      <c r="H70" s="24">
        <f t="shared" si="11"/>
        <v>5599</v>
      </c>
      <c r="I70" s="72" t="s">
        <v>535</v>
      </c>
      <c r="J70" s="73" t="s">
        <v>536</v>
      </c>
      <c r="K70" s="72">
        <v>5599</v>
      </c>
      <c r="L70" s="72" t="s">
        <v>537</v>
      </c>
      <c r="M70" s="73" t="s">
        <v>470</v>
      </c>
      <c r="N70" s="73" t="s">
        <v>471</v>
      </c>
      <c r="O70" s="74" t="s">
        <v>538</v>
      </c>
      <c r="P70" s="75" t="s">
        <v>509</v>
      </c>
    </row>
    <row r="71" spans="1:16" ht="13.5" thickBot="1">
      <c r="A71" s="24" t="str">
        <f t="shared" si="6"/>
        <v>IBVS 5887 </v>
      </c>
      <c r="B71" s="6" t="str">
        <f t="shared" si="7"/>
        <v>I</v>
      </c>
      <c r="C71" s="24">
        <f t="shared" si="8"/>
        <v>54685.3698</v>
      </c>
      <c r="D71" t="str">
        <f t="shared" si="9"/>
        <v>vis</v>
      </c>
      <c r="E71" s="71">
        <f>VLOOKUP(C71,'Active 1'!C$21:E$973,3,FALSE)</f>
        <v>5816.9934057751861</v>
      </c>
      <c r="F71" s="6" t="s">
        <v>39</v>
      </c>
      <c r="G71" t="str">
        <f t="shared" si="10"/>
        <v>54685.3698</v>
      </c>
      <c r="H71" s="24">
        <f t="shared" si="11"/>
        <v>5817</v>
      </c>
      <c r="I71" s="72" t="s">
        <v>539</v>
      </c>
      <c r="J71" s="73" t="s">
        <v>540</v>
      </c>
      <c r="K71" s="72">
        <v>5817</v>
      </c>
      <c r="L71" s="72" t="s">
        <v>541</v>
      </c>
      <c r="M71" s="73" t="s">
        <v>163</v>
      </c>
      <c r="N71" s="73" t="s">
        <v>342</v>
      </c>
      <c r="O71" s="74" t="s">
        <v>542</v>
      </c>
      <c r="P71" s="75" t="s">
        <v>543</v>
      </c>
    </row>
    <row r="72" spans="1:16" ht="13.5" thickBot="1">
      <c r="A72" s="24" t="str">
        <f t="shared" si="6"/>
        <v>IBVS 5945 </v>
      </c>
      <c r="B72" s="6" t="str">
        <f t="shared" si="7"/>
        <v>II</v>
      </c>
      <c r="C72" s="24">
        <f t="shared" si="8"/>
        <v>55342.818700000003</v>
      </c>
      <c r="D72" t="str">
        <f t="shared" si="9"/>
        <v>vis</v>
      </c>
      <c r="E72" s="71">
        <f>VLOOKUP(C72,'Active 1'!C$21:E$973,3,FALSE)</f>
        <v>6218.5053945419941</v>
      </c>
      <c r="F72" s="6" t="s">
        <v>39</v>
      </c>
      <c r="G72" t="str">
        <f t="shared" si="10"/>
        <v>55342.8187</v>
      </c>
      <c r="H72" s="24">
        <f t="shared" si="11"/>
        <v>6218.5</v>
      </c>
      <c r="I72" s="72" t="s">
        <v>562</v>
      </c>
      <c r="J72" s="73" t="s">
        <v>563</v>
      </c>
      <c r="K72" s="72">
        <v>6218.5</v>
      </c>
      <c r="L72" s="72" t="s">
        <v>564</v>
      </c>
      <c r="M72" s="73" t="s">
        <v>470</v>
      </c>
      <c r="N72" s="73" t="s">
        <v>39</v>
      </c>
      <c r="O72" s="74" t="s">
        <v>276</v>
      </c>
      <c r="P72" s="75" t="s">
        <v>565</v>
      </c>
    </row>
    <row r="73" spans="1:16" ht="13.5" thickBot="1">
      <c r="A73" s="24" t="str">
        <f t="shared" si="6"/>
        <v>IBVS 5979 </v>
      </c>
      <c r="B73" s="6" t="str">
        <f t="shared" si="7"/>
        <v>II</v>
      </c>
      <c r="C73" s="24">
        <f t="shared" si="8"/>
        <v>55362.4683</v>
      </c>
      <c r="D73" t="str">
        <f t="shared" si="9"/>
        <v>vis</v>
      </c>
      <c r="E73" s="71">
        <f>VLOOKUP(C73,'Active 1'!C$21:E$973,3,FALSE)</f>
        <v>6230.5056427353838</v>
      </c>
      <c r="F73" s="6" t="s">
        <v>39</v>
      </c>
      <c r="G73" t="str">
        <f t="shared" si="10"/>
        <v>55362.4683</v>
      </c>
      <c r="H73" s="24">
        <f t="shared" si="11"/>
        <v>6230.5</v>
      </c>
      <c r="I73" s="72" t="s">
        <v>574</v>
      </c>
      <c r="J73" s="73" t="s">
        <v>575</v>
      </c>
      <c r="K73" s="72">
        <v>6230.5</v>
      </c>
      <c r="L73" s="72" t="s">
        <v>576</v>
      </c>
      <c r="M73" s="73" t="s">
        <v>470</v>
      </c>
      <c r="N73" s="73" t="s">
        <v>471</v>
      </c>
      <c r="O73" s="74" t="s">
        <v>577</v>
      </c>
      <c r="P73" s="75" t="s">
        <v>578</v>
      </c>
    </row>
    <row r="74" spans="1:16" ht="13.5" thickBot="1">
      <c r="A74" s="24" t="str">
        <f t="shared" si="6"/>
        <v>IBVS 5979 </v>
      </c>
      <c r="B74" s="6" t="str">
        <f t="shared" si="7"/>
        <v>I</v>
      </c>
      <c r="C74" s="24">
        <f t="shared" si="8"/>
        <v>55430.402000000002</v>
      </c>
      <c r="D74" t="str">
        <f t="shared" si="9"/>
        <v>vis</v>
      </c>
      <c r="E74" s="71">
        <f>VLOOKUP(C74,'Active 1'!C$21:E$973,3,FALSE)</f>
        <v>6271.9935743317228</v>
      </c>
      <c r="F74" s="6" t="s">
        <v>39</v>
      </c>
      <c r="G74" t="str">
        <f t="shared" si="10"/>
        <v>55430.402</v>
      </c>
      <c r="H74" s="24">
        <f t="shared" si="11"/>
        <v>6272</v>
      </c>
      <c r="I74" s="72" t="s">
        <v>579</v>
      </c>
      <c r="J74" s="73" t="s">
        <v>580</v>
      </c>
      <c r="K74" s="72">
        <v>6272</v>
      </c>
      <c r="L74" s="72" t="s">
        <v>581</v>
      </c>
      <c r="M74" s="73" t="s">
        <v>470</v>
      </c>
      <c r="N74" s="73" t="s">
        <v>471</v>
      </c>
      <c r="O74" s="74" t="s">
        <v>577</v>
      </c>
      <c r="P74" s="75" t="s">
        <v>578</v>
      </c>
    </row>
    <row r="75" spans="1:16" ht="13.5" thickBot="1">
      <c r="A75" s="24" t="str">
        <f t="shared" ref="A75:A106" si="12">P75</f>
        <v>OEJV 0160 </v>
      </c>
      <c r="B75" s="6" t="str">
        <f t="shared" ref="B75:B106" si="13">IF(H75=INT(H75),"I","II")</f>
        <v>II</v>
      </c>
      <c r="C75" s="24">
        <f t="shared" ref="C75:C106" si="14">1*G75</f>
        <v>55701.416230000003</v>
      </c>
      <c r="D75" t="str">
        <f t="shared" ref="D75:D106" si="15">VLOOKUP(F75,I$1:J$5,2,FALSE)</f>
        <v>vis</v>
      </c>
      <c r="E75" s="71">
        <f>VLOOKUP(C75,'Active 1'!C$21:E$973,3,FALSE)</f>
        <v>6437.505239909694</v>
      </c>
      <c r="F75" s="6" t="s">
        <v>39</v>
      </c>
      <c r="G75" t="str">
        <f t="shared" ref="G75:G106" si="16">MID(I75,3,LEN(I75)-3)</f>
        <v>55701.41623</v>
      </c>
      <c r="H75" s="24">
        <f t="shared" ref="H75:H106" si="17">1*K75</f>
        <v>6437.5</v>
      </c>
      <c r="I75" s="72" t="s">
        <v>591</v>
      </c>
      <c r="J75" s="73" t="s">
        <v>592</v>
      </c>
      <c r="K75" s="72">
        <v>6437.5</v>
      </c>
      <c r="L75" s="72" t="s">
        <v>593</v>
      </c>
      <c r="M75" s="73" t="s">
        <v>470</v>
      </c>
      <c r="N75" s="73" t="s">
        <v>39</v>
      </c>
      <c r="O75" s="74" t="s">
        <v>547</v>
      </c>
      <c r="P75" s="75" t="s">
        <v>594</v>
      </c>
    </row>
    <row r="76" spans="1:16" ht="13.5" thickBot="1">
      <c r="A76" s="24" t="str">
        <f t="shared" si="12"/>
        <v>OEJV 0160 </v>
      </c>
      <c r="B76" s="6" t="str">
        <f t="shared" si="13"/>
        <v>II</v>
      </c>
      <c r="C76" s="24">
        <f t="shared" si="14"/>
        <v>55701.416230000003</v>
      </c>
      <c r="D76" t="str">
        <f t="shared" si="15"/>
        <v>vis</v>
      </c>
      <c r="E76" s="71">
        <f>VLOOKUP(C76,'Active 1'!C$21:E$973,3,FALSE)</f>
        <v>6437.505239909694</v>
      </c>
      <c r="F76" s="6" t="s">
        <v>39</v>
      </c>
      <c r="G76" t="str">
        <f t="shared" si="16"/>
        <v>55701.41623</v>
      </c>
      <c r="H76" s="24">
        <f t="shared" si="17"/>
        <v>6437.5</v>
      </c>
      <c r="I76" s="72" t="s">
        <v>591</v>
      </c>
      <c r="J76" s="73" t="s">
        <v>592</v>
      </c>
      <c r="K76" s="72">
        <v>6437.5</v>
      </c>
      <c r="L76" s="72" t="s">
        <v>593</v>
      </c>
      <c r="M76" s="73" t="s">
        <v>470</v>
      </c>
      <c r="N76" s="73" t="s">
        <v>471</v>
      </c>
      <c r="O76" s="74" t="s">
        <v>547</v>
      </c>
      <c r="P76" s="75" t="s">
        <v>594</v>
      </c>
    </row>
    <row r="77" spans="1:16" ht="13.5" thickBot="1">
      <c r="A77" s="24" t="str">
        <f t="shared" si="12"/>
        <v>OEJV 0160 </v>
      </c>
      <c r="B77" s="6" t="str">
        <f t="shared" si="13"/>
        <v>II</v>
      </c>
      <c r="C77" s="24">
        <f t="shared" si="14"/>
        <v>55701.417430000001</v>
      </c>
      <c r="D77" t="str">
        <f t="shared" si="15"/>
        <v>vis</v>
      </c>
      <c r="E77" s="71">
        <f>VLOOKUP(C77,'Active 1'!C$21:E$973,3,FALSE)</f>
        <v>6437.5059727641956</v>
      </c>
      <c r="F77" s="6" t="s">
        <v>39</v>
      </c>
      <c r="G77" t="str">
        <f t="shared" si="16"/>
        <v>55701.41743</v>
      </c>
      <c r="H77" s="24">
        <f t="shared" si="17"/>
        <v>6437.5</v>
      </c>
      <c r="I77" s="72" t="s">
        <v>595</v>
      </c>
      <c r="J77" s="73" t="s">
        <v>596</v>
      </c>
      <c r="K77" s="72">
        <v>6437.5</v>
      </c>
      <c r="L77" s="72" t="s">
        <v>597</v>
      </c>
      <c r="M77" s="73" t="s">
        <v>470</v>
      </c>
      <c r="N77" s="73" t="s">
        <v>72</v>
      </c>
      <c r="O77" s="74" t="s">
        <v>547</v>
      </c>
      <c r="P77" s="75" t="s">
        <v>594</v>
      </c>
    </row>
    <row r="78" spans="1:16" ht="13.5" thickBot="1">
      <c r="A78" s="24" t="str">
        <f t="shared" si="12"/>
        <v>OEJV 0160 </v>
      </c>
      <c r="B78" s="6" t="str">
        <f t="shared" si="13"/>
        <v>I</v>
      </c>
      <c r="C78" s="24">
        <f t="shared" si="14"/>
        <v>55705.490030000001</v>
      </c>
      <c r="D78" t="str">
        <f t="shared" si="15"/>
        <v>vis</v>
      </c>
      <c r="E78" s="71">
        <f>VLOOKUP(C78,'Active 1'!C$21:E$973,3,FALSE)</f>
        <v>6439.9931588032186</v>
      </c>
      <c r="F78" s="6" t="s">
        <v>39</v>
      </c>
      <c r="G78" t="str">
        <f t="shared" si="16"/>
        <v>55705.49003</v>
      </c>
      <c r="H78" s="24">
        <f t="shared" si="17"/>
        <v>6440</v>
      </c>
      <c r="I78" s="72" t="s">
        <v>598</v>
      </c>
      <c r="J78" s="73" t="s">
        <v>599</v>
      </c>
      <c r="K78" s="72">
        <v>6440</v>
      </c>
      <c r="L78" s="72" t="s">
        <v>600</v>
      </c>
      <c r="M78" s="73" t="s">
        <v>470</v>
      </c>
      <c r="N78" s="73" t="s">
        <v>39</v>
      </c>
      <c r="O78" s="74" t="s">
        <v>547</v>
      </c>
      <c r="P78" s="75" t="s">
        <v>594</v>
      </c>
    </row>
    <row r="79" spans="1:16" ht="13.5" thickBot="1">
      <c r="A79" s="24" t="str">
        <f t="shared" si="12"/>
        <v>OEJV 0160 </v>
      </c>
      <c r="B79" s="6" t="str">
        <f t="shared" si="13"/>
        <v>I</v>
      </c>
      <c r="C79" s="24">
        <f t="shared" si="14"/>
        <v>55705.490429999998</v>
      </c>
      <c r="D79" t="str">
        <f t="shared" si="15"/>
        <v>vis</v>
      </c>
      <c r="E79" s="71">
        <f>VLOOKUP(C79,'Active 1'!C$21:E$973,3,FALSE)</f>
        <v>6439.9934030880513</v>
      </c>
      <c r="F79" s="6" t="s">
        <v>39</v>
      </c>
      <c r="G79" t="str">
        <f t="shared" si="16"/>
        <v>55705.49043</v>
      </c>
      <c r="H79" s="24">
        <f t="shared" si="17"/>
        <v>6440</v>
      </c>
      <c r="I79" s="72" t="s">
        <v>601</v>
      </c>
      <c r="J79" s="73" t="s">
        <v>602</v>
      </c>
      <c r="K79" s="72">
        <v>6440</v>
      </c>
      <c r="L79" s="72" t="s">
        <v>603</v>
      </c>
      <c r="M79" s="73" t="s">
        <v>470</v>
      </c>
      <c r="N79" s="73" t="s">
        <v>471</v>
      </c>
      <c r="O79" s="74" t="s">
        <v>547</v>
      </c>
      <c r="P79" s="75" t="s">
        <v>594</v>
      </c>
    </row>
    <row r="80" spans="1:16" ht="13.5" thickBot="1">
      <c r="A80" s="24" t="str">
        <f t="shared" si="12"/>
        <v>IBVS 5992 </v>
      </c>
      <c r="B80" s="6" t="str">
        <f t="shared" si="13"/>
        <v>I</v>
      </c>
      <c r="C80" s="24">
        <f t="shared" si="14"/>
        <v>55726.775900000001</v>
      </c>
      <c r="D80" t="str">
        <f t="shared" si="15"/>
        <v>vis</v>
      </c>
      <c r="E80" s="71">
        <f>VLOOKUP(C80,'Active 1'!C$21:E$973,3,FALSE)</f>
        <v>6452.9926968605978</v>
      </c>
      <c r="F80" s="6" t="s">
        <v>39</v>
      </c>
      <c r="G80" t="str">
        <f t="shared" si="16"/>
        <v>55726.7759</v>
      </c>
      <c r="H80" s="24">
        <f t="shared" si="17"/>
        <v>6453</v>
      </c>
      <c r="I80" s="72" t="s">
        <v>604</v>
      </c>
      <c r="J80" s="73" t="s">
        <v>605</v>
      </c>
      <c r="K80" s="72">
        <v>6453</v>
      </c>
      <c r="L80" s="72" t="s">
        <v>606</v>
      </c>
      <c r="M80" s="73" t="s">
        <v>470</v>
      </c>
      <c r="N80" s="73" t="s">
        <v>39</v>
      </c>
      <c r="O80" s="74" t="s">
        <v>276</v>
      </c>
      <c r="P80" s="75" t="s">
        <v>607</v>
      </c>
    </row>
    <row r="81" spans="1:16" ht="13.5" thickBot="1">
      <c r="A81" s="24" t="str">
        <f t="shared" si="12"/>
        <v>IBVS 6029 </v>
      </c>
      <c r="B81" s="6" t="str">
        <f t="shared" si="13"/>
        <v>II</v>
      </c>
      <c r="C81" s="24">
        <f t="shared" si="14"/>
        <v>56046.911999999997</v>
      </c>
      <c r="D81" t="str">
        <f t="shared" si="15"/>
        <v>vis</v>
      </c>
      <c r="E81" s="71">
        <f>VLOOKUP(C81,'Active 1'!C$21:E$973,3,FALSE)</f>
        <v>6648.5036821053027</v>
      </c>
      <c r="F81" s="6" t="s">
        <v>39</v>
      </c>
      <c r="G81" t="str">
        <f t="shared" si="16"/>
        <v>56046.912</v>
      </c>
      <c r="H81" s="24">
        <f t="shared" si="17"/>
        <v>6648.5</v>
      </c>
      <c r="I81" s="72" t="s">
        <v>608</v>
      </c>
      <c r="J81" s="73" t="s">
        <v>609</v>
      </c>
      <c r="K81" s="72">
        <v>6648.5</v>
      </c>
      <c r="L81" s="72" t="s">
        <v>416</v>
      </c>
      <c r="M81" s="73" t="s">
        <v>470</v>
      </c>
      <c r="N81" s="73" t="s">
        <v>39</v>
      </c>
      <c r="O81" s="74" t="s">
        <v>276</v>
      </c>
      <c r="P81" s="75" t="s">
        <v>610</v>
      </c>
    </row>
    <row r="82" spans="1:16" ht="13.5" thickBot="1">
      <c r="A82" s="24" t="str">
        <f t="shared" si="12"/>
        <v>IBVS 6029 </v>
      </c>
      <c r="B82" s="6" t="str">
        <f t="shared" si="13"/>
        <v>I</v>
      </c>
      <c r="C82" s="24">
        <f t="shared" si="14"/>
        <v>56073.913999999997</v>
      </c>
      <c r="D82" t="str">
        <f t="shared" si="15"/>
        <v>vis</v>
      </c>
      <c r="E82" s="71">
        <f>VLOOKUP(C82,'Active 1'!C$21:E$973,3,FALSE)</f>
        <v>6664.9941298354324</v>
      </c>
      <c r="F82" s="6" t="s">
        <v>39</v>
      </c>
      <c r="G82" t="str">
        <f t="shared" si="16"/>
        <v>56073.914</v>
      </c>
      <c r="H82" s="24">
        <f t="shared" si="17"/>
        <v>6665</v>
      </c>
      <c r="I82" s="72" t="s">
        <v>611</v>
      </c>
      <c r="J82" s="73" t="s">
        <v>612</v>
      </c>
      <c r="K82" s="72">
        <v>6665</v>
      </c>
      <c r="L82" s="72" t="s">
        <v>581</v>
      </c>
      <c r="M82" s="73" t="s">
        <v>470</v>
      </c>
      <c r="N82" s="73" t="s">
        <v>39</v>
      </c>
      <c r="O82" s="74" t="s">
        <v>276</v>
      </c>
      <c r="P82" s="75" t="s">
        <v>610</v>
      </c>
    </row>
    <row r="83" spans="1:16" ht="13.5" thickBot="1">
      <c r="A83" s="24" t="str">
        <f t="shared" si="12"/>
        <v>OEJV 0160 </v>
      </c>
      <c r="B83" s="6" t="str">
        <f t="shared" si="13"/>
        <v>II</v>
      </c>
      <c r="C83" s="24">
        <f t="shared" si="14"/>
        <v>56148.43694</v>
      </c>
      <c r="D83" t="str">
        <f t="shared" si="15"/>
        <v>vis</v>
      </c>
      <c r="E83" s="71">
        <f>VLOOKUP(C83,'Active 1'!C$21:E$973,3,FALSE)</f>
        <v>6710.5061899334114</v>
      </c>
      <c r="F83" s="6" t="s">
        <v>39</v>
      </c>
      <c r="G83" t="str">
        <f t="shared" si="16"/>
        <v>56148.43694</v>
      </c>
      <c r="H83" s="24">
        <f t="shared" si="17"/>
        <v>6710.5</v>
      </c>
      <c r="I83" s="72" t="s">
        <v>613</v>
      </c>
      <c r="J83" s="73" t="s">
        <v>614</v>
      </c>
      <c r="K83" s="72">
        <v>6710.5</v>
      </c>
      <c r="L83" s="72" t="s">
        <v>615</v>
      </c>
      <c r="M83" s="73" t="s">
        <v>470</v>
      </c>
      <c r="N83" s="73" t="s">
        <v>120</v>
      </c>
      <c r="O83" s="74" t="s">
        <v>547</v>
      </c>
      <c r="P83" s="75" t="s">
        <v>594</v>
      </c>
    </row>
    <row r="84" spans="1:16" ht="13.5" thickBot="1">
      <c r="A84" s="24" t="str">
        <f t="shared" si="12"/>
        <v>BAVM 232 </v>
      </c>
      <c r="B84" s="6" t="str">
        <f t="shared" si="13"/>
        <v>I</v>
      </c>
      <c r="C84" s="24">
        <f t="shared" si="14"/>
        <v>56491.456400000003</v>
      </c>
      <c r="D84" t="str">
        <f t="shared" si="15"/>
        <v>vis</v>
      </c>
      <c r="E84" s="71">
        <f>VLOOKUP(C84,'Active 1'!C$21:E$973,3,FALSE)</f>
        <v>6919.9923196848149</v>
      </c>
      <c r="F84" s="6" t="s">
        <v>39</v>
      </c>
      <c r="G84" t="str">
        <f t="shared" si="16"/>
        <v>56491.4564</v>
      </c>
      <c r="H84" s="24">
        <f t="shared" si="17"/>
        <v>6920</v>
      </c>
      <c r="I84" s="72" t="s">
        <v>616</v>
      </c>
      <c r="J84" s="73" t="s">
        <v>617</v>
      </c>
      <c r="K84" s="72">
        <v>6920</v>
      </c>
      <c r="L84" s="72" t="s">
        <v>618</v>
      </c>
      <c r="M84" s="73" t="s">
        <v>470</v>
      </c>
      <c r="N84" s="73" t="s">
        <v>619</v>
      </c>
      <c r="O84" s="74" t="s">
        <v>343</v>
      </c>
      <c r="P84" s="75" t="s">
        <v>620</v>
      </c>
    </row>
    <row r="85" spans="1:16" ht="13.5" thickBot="1">
      <c r="A85" s="24" t="str">
        <f t="shared" si="12"/>
        <v> HB 912.20 </v>
      </c>
      <c r="B85" s="6" t="str">
        <f t="shared" si="13"/>
        <v>I</v>
      </c>
      <c r="C85" s="24">
        <f t="shared" si="14"/>
        <v>15609.666999999999</v>
      </c>
      <c r="D85" t="str">
        <f t="shared" si="15"/>
        <v>pg</v>
      </c>
      <c r="E85" s="71">
        <f>VLOOKUP(C85,'Active 1'!C$21:E$973,3,FALSE)</f>
        <v>-18047.010539913455</v>
      </c>
      <c r="F85" s="6" t="str">
        <f>LEFT(M85,1)</f>
        <v>F</v>
      </c>
      <c r="G85" t="str">
        <f t="shared" si="16"/>
        <v>15609.667</v>
      </c>
      <c r="H85" s="24">
        <f t="shared" si="17"/>
        <v>-18047</v>
      </c>
      <c r="I85" s="72" t="s">
        <v>129</v>
      </c>
      <c r="J85" s="73" t="s">
        <v>130</v>
      </c>
      <c r="K85" s="72">
        <v>-18047</v>
      </c>
      <c r="L85" s="72" t="s">
        <v>131</v>
      </c>
      <c r="M85" s="73" t="s">
        <v>132</v>
      </c>
      <c r="N85" s="73"/>
      <c r="O85" s="74" t="s">
        <v>133</v>
      </c>
      <c r="P85" s="74" t="s">
        <v>134</v>
      </c>
    </row>
    <row r="86" spans="1:16" ht="13.5" thickBot="1">
      <c r="A86" s="24" t="str">
        <f t="shared" si="12"/>
        <v> BKZ 18.40 </v>
      </c>
      <c r="B86" s="6" t="str">
        <f t="shared" si="13"/>
        <v>I</v>
      </c>
      <c r="C86" s="24">
        <f t="shared" si="14"/>
        <v>27687.388999999999</v>
      </c>
      <c r="D86" t="str">
        <f t="shared" si="15"/>
        <v>vis</v>
      </c>
      <c r="E86" s="71">
        <f>VLOOKUP(C86,'Active 1'!C$21:E$973,3,FALSE)</f>
        <v>-10670.999750340901</v>
      </c>
      <c r="F86" s="6" t="str">
        <f>LEFT(M86,1)</f>
        <v>V</v>
      </c>
      <c r="G86" t="str">
        <f t="shared" si="16"/>
        <v>27687.389</v>
      </c>
      <c r="H86" s="24">
        <f t="shared" si="17"/>
        <v>-10671</v>
      </c>
      <c r="I86" s="72" t="s">
        <v>135</v>
      </c>
      <c r="J86" s="73" t="s">
        <v>136</v>
      </c>
      <c r="K86" s="72">
        <v>-10671</v>
      </c>
      <c r="L86" s="72" t="s">
        <v>137</v>
      </c>
      <c r="M86" s="73" t="s">
        <v>126</v>
      </c>
      <c r="N86" s="73"/>
      <c r="O86" s="74" t="s">
        <v>138</v>
      </c>
      <c r="P86" s="74" t="s">
        <v>139</v>
      </c>
    </row>
    <row r="87" spans="1:16" ht="13.5" thickBot="1">
      <c r="A87" s="24" t="str">
        <f t="shared" si="12"/>
        <v> BKZ 18.40 </v>
      </c>
      <c r="B87" s="6" t="str">
        <f t="shared" si="13"/>
        <v>I</v>
      </c>
      <c r="C87" s="24">
        <f t="shared" si="14"/>
        <v>28753.348000000002</v>
      </c>
      <c r="D87" t="str">
        <f t="shared" si="15"/>
        <v>vis</v>
      </c>
      <c r="E87" s="71">
        <f>VLOOKUP(C87,'Active 1'!C$21:E$973,3,FALSE)</f>
        <v>-10020.005706493726</v>
      </c>
      <c r="F87" s="6" t="str">
        <f>LEFT(M87,1)</f>
        <v>V</v>
      </c>
      <c r="G87" t="str">
        <f t="shared" si="16"/>
        <v>28753.348</v>
      </c>
      <c r="H87" s="24">
        <f t="shared" si="17"/>
        <v>-10020</v>
      </c>
      <c r="I87" s="72" t="s">
        <v>140</v>
      </c>
      <c r="J87" s="73" t="s">
        <v>141</v>
      </c>
      <c r="K87" s="72">
        <v>-10020</v>
      </c>
      <c r="L87" s="72" t="s">
        <v>125</v>
      </c>
      <c r="M87" s="73" t="s">
        <v>126</v>
      </c>
      <c r="N87" s="73"/>
      <c r="O87" s="74" t="s">
        <v>138</v>
      </c>
      <c r="P87" s="74" t="s">
        <v>139</v>
      </c>
    </row>
    <row r="88" spans="1:16" ht="13.5" thickBot="1">
      <c r="A88" s="24" t="str">
        <f t="shared" si="12"/>
        <v> BKZ 18.40 </v>
      </c>
      <c r="B88" s="6" t="str">
        <f t="shared" si="13"/>
        <v>I</v>
      </c>
      <c r="C88" s="24">
        <f t="shared" si="14"/>
        <v>28771.365000000002</v>
      </c>
      <c r="D88" t="str">
        <f t="shared" si="15"/>
        <v>vis</v>
      </c>
      <c r="E88" s="71">
        <f>VLOOKUP(C88,'Active 1'!C$21:E$973,3,FALSE)</f>
        <v>-10009.002506850968</v>
      </c>
      <c r="F88" s="6" t="str">
        <f>LEFT(M88,1)</f>
        <v>V</v>
      </c>
      <c r="G88" t="str">
        <f t="shared" si="16"/>
        <v>28771.365</v>
      </c>
      <c r="H88" s="24">
        <f t="shared" si="17"/>
        <v>-10009</v>
      </c>
      <c r="I88" s="72" t="s">
        <v>142</v>
      </c>
      <c r="J88" s="73" t="s">
        <v>143</v>
      </c>
      <c r="K88" s="72">
        <v>-10009</v>
      </c>
      <c r="L88" s="72" t="s">
        <v>144</v>
      </c>
      <c r="M88" s="73" t="s">
        <v>126</v>
      </c>
      <c r="N88" s="73"/>
      <c r="O88" s="74" t="s">
        <v>138</v>
      </c>
      <c r="P88" s="74" t="s">
        <v>139</v>
      </c>
    </row>
    <row r="89" spans="1:16" ht="13.5" thickBot="1">
      <c r="A89" s="24" t="str">
        <f t="shared" si="12"/>
        <v> BKZ 18.40 </v>
      </c>
      <c r="B89" s="6" t="str">
        <f t="shared" si="13"/>
        <v>I</v>
      </c>
      <c r="C89" s="24">
        <f t="shared" si="14"/>
        <v>28812.298999999999</v>
      </c>
      <c r="D89" t="str">
        <f t="shared" si="15"/>
        <v>vis</v>
      </c>
      <c r="E89" s="71">
        <f>VLOOKUP(C89,'Active 1'!C$21:E$973,3,FALSE)</f>
        <v>-9984.0036183469656</v>
      </c>
      <c r="F89" s="6" t="str">
        <f>LEFT(M89,1)</f>
        <v>V</v>
      </c>
      <c r="G89" t="str">
        <f t="shared" si="16"/>
        <v>28812.299</v>
      </c>
      <c r="H89" s="24">
        <f t="shared" si="17"/>
        <v>-9984</v>
      </c>
      <c r="I89" s="72" t="s">
        <v>145</v>
      </c>
      <c r="J89" s="73" t="s">
        <v>146</v>
      </c>
      <c r="K89" s="72">
        <v>-9984</v>
      </c>
      <c r="L89" s="72" t="s">
        <v>147</v>
      </c>
      <c r="M89" s="73" t="s">
        <v>126</v>
      </c>
      <c r="N89" s="73"/>
      <c r="O89" s="74" t="s">
        <v>138</v>
      </c>
      <c r="P89" s="74" t="s">
        <v>139</v>
      </c>
    </row>
    <row r="90" spans="1:16" ht="13.5" thickBot="1">
      <c r="A90" s="24" t="str">
        <f t="shared" si="12"/>
        <v> BKZ 18.40 </v>
      </c>
      <c r="B90" s="6" t="str">
        <f t="shared" si="13"/>
        <v>I</v>
      </c>
      <c r="C90" s="24">
        <f t="shared" si="14"/>
        <v>28992.411</v>
      </c>
      <c r="D90" t="str">
        <f t="shared" si="15"/>
        <v>vis</v>
      </c>
      <c r="E90" s="71">
        <f>VLOOKUP(C90,'Active 1'!C$21:E$973,3,FALSE)</f>
        <v>-9874.0070432203393</v>
      </c>
      <c r="F90" s="6" t="s">
        <v>39</v>
      </c>
      <c r="G90" t="str">
        <f t="shared" si="16"/>
        <v>28992.411</v>
      </c>
      <c r="H90" s="24">
        <f t="shared" si="17"/>
        <v>-9874</v>
      </c>
      <c r="I90" s="72" t="s">
        <v>148</v>
      </c>
      <c r="J90" s="73" t="s">
        <v>149</v>
      </c>
      <c r="K90" s="72">
        <v>-9874</v>
      </c>
      <c r="L90" s="72" t="s">
        <v>127</v>
      </c>
      <c r="M90" s="73" t="s">
        <v>126</v>
      </c>
      <c r="N90" s="73"/>
      <c r="O90" s="74" t="s">
        <v>138</v>
      </c>
      <c r="P90" s="74" t="s">
        <v>139</v>
      </c>
    </row>
    <row r="91" spans="1:16" ht="13.5" thickBot="1">
      <c r="A91" s="24" t="str">
        <f t="shared" si="12"/>
        <v> BKZ 18.40 </v>
      </c>
      <c r="B91" s="6" t="str">
        <f t="shared" si="13"/>
        <v>I</v>
      </c>
      <c r="C91" s="24">
        <f t="shared" si="14"/>
        <v>29367.384999999998</v>
      </c>
      <c r="D91" t="str">
        <f t="shared" si="15"/>
        <v>vis</v>
      </c>
      <c r="E91" s="71">
        <f>VLOOKUP(C91,'Active 1'!C$21:E$973,3,FALSE)</f>
        <v>-9645.0058897073541</v>
      </c>
      <c r="F91" s="6" t="s">
        <v>39</v>
      </c>
      <c r="G91" t="str">
        <f t="shared" si="16"/>
        <v>29367.385</v>
      </c>
      <c r="H91" s="24">
        <f t="shared" si="17"/>
        <v>-9645</v>
      </c>
      <c r="I91" s="72" t="s">
        <v>150</v>
      </c>
      <c r="J91" s="73" t="s">
        <v>151</v>
      </c>
      <c r="K91" s="72">
        <v>-9645</v>
      </c>
      <c r="L91" s="72" t="s">
        <v>152</v>
      </c>
      <c r="M91" s="73" t="s">
        <v>126</v>
      </c>
      <c r="N91" s="73"/>
      <c r="O91" s="74" t="s">
        <v>138</v>
      </c>
      <c r="P91" s="74" t="s">
        <v>139</v>
      </c>
    </row>
    <row r="92" spans="1:16" ht="13.5" thickBot="1">
      <c r="A92" s="24" t="str">
        <f t="shared" si="12"/>
        <v> BKZ 18.40 </v>
      </c>
      <c r="B92" s="6" t="str">
        <f t="shared" si="13"/>
        <v>I</v>
      </c>
      <c r="C92" s="24">
        <f t="shared" si="14"/>
        <v>29562.227999999999</v>
      </c>
      <c r="D92" t="str">
        <f t="shared" si="15"/>
        <v>vis</v>
      </c>
      <c r="E92" s="71">
        <f>VLOOKUP(C92,'Active 1'!C$21:E$973,3,FALSE)</f>
        <v>-9526.012914850613</v>
      </c>
      <c r="F92" s="6" t="s">
        <v>39</v>
      </c>
      <c r="G92" t="str">
        <f t="shared" si="16"/>
        <v>29562.228</v>
      </c>
      <c r="H92" s="24">
        <f t="shared" si="17"/>
        <v>-9526</v>
      </c>
      <c r="I92" s="72" t="s">
        <v>153</v>
      </c>
      <c r="J92" s="73" t="s">
        <v>154</v>
      </c>
      <c r="K92" s="72">
        <v>-9526</v>
      </c>
      <c r="L92" s="72" t="s">
        <v>155</v>
      </c>
      <c r="M92" s="73" t="s">
        <v>126</v>
      </c>
      <c r="N92" s="73"/>
      <c r="O92" s="74" t="s">
        <v>138</v>
      </c>
      <c r="P92" s="74" t="s">
        <v>139</v>
      </c>
    </row>
    <row r="93" spans="1:16" ht="13.5" thickBot="1">
      <c r="A93" s="24" t="str">
        <f t="shared" si="12"/>
        <v> IKZ 26.48 </v>
      </c>
      <c r="B93" s="6" t="str">
        <f t="shared" si="13"/>
        <v>I</v>
      </c>
      <c r="C93" s="24">
        <f t="shared" si="14"/>
        <v>30880.348999999998</v>
      </c>
      <c r="D93" t="str">
        <f t="shared" si="15"/>
        <v>vis</v>
      </c>
      <c r="E93" s="71">
        <f>VLOOKUP(C93,'Active 1'!C$21:E$973,3,FALSE)</f>
        <v>-8721.020490123321</v>
      </c>
      <c r="F93" s="6" t="s">
        <v>39</v>
      </c>
      <c r="G93" t="str">
        <f t="shared" si="16"/>
        <v>30880.349</v>
      </c>
      <c r="H93" s="24">
        <f t="shared" si="17"/>
        <v>-8721</v>
      </c>
      <c r="I93" s="72" t="s">
        <v>156</v>
      </c>
      <c r="J93" s="73" t="s">
        <v>157</v>
      </c>
      <c r="K93" s="72">
        <v>-8721</v>
      </c>
      <c r="L93" s="72" t="s">
        <v>158</v>
      </c>
      <c r="M93" s="73" t="s">
        <v>126</v>
      </c>
      <c r="N93" s="73"/>
      <c r="O93" s="74" t="s">
        <v>138</v>
      </c>
      <c r="P93" s="74" t="s">
        <v>159</v>
      </c>
    </row>
    <row r="94" spans="1:16" ht="13.5" thickBot="1">
      <c r="A94" s="24" t="str">
        <f t="shared" si="12"/>
        <v> PASP 79.631 </v>
      </c>
      <c r="B94" s="6" t="str">
        <f t="shared" si="13"/>
        <v>I</v>
      </c>
      <c r="C94" s="24">
        <f t="shared" si="14"/>
        <v>38240.633999999998</v>
      </c>
      <c r="D94" t="str">
        <f t="shared" si="15"/>
        <v>vis</v>
      </c>
      <c r="E94" s="71">
        <f>VLOOKUP(C94,'Active 1'!C$21:E$973,3,FALSE)</f>
        <v>-4226.0054885916561</v>
      </c>
      <c r="F94" s="6" t="s">
        <v>39</v>
      </c>
      <c r="G94" t="str">
        <f t="shared" si="16"/>
        <v>38240.634</v>
      </c>
      <c r="H94" s="24">
        <f t="shared" si="17"/>
        <v>-4226</v>
      </c>
      <c r="I94" s="72" t="s">
        <v>160</v>
      </c>
      <c r="J94" s="73" t="s">
        <v>161</v>
      </c>
      <c r="K94" s="72">
        <v>-4226</v>
      </c>
      <c r="L94" s="72" t="s">
        <v>162</v>
      </c>
      <c r="M94" s="73" t="s">
        <v>163</v>
      </c>
      <c r="N94" s="73" t="s">
        <v>164</v>
      </c>
      <c r="O94" s="74" t="s">
        <v>165</v>
      </c>
      <c r="P94" s="74" t="s">
        <v>166</v>
      </c>
    </row>
    <row r="95" spans="1:16" ht="13.5" thickBot="1">
      <c r="A95" s="24" t="str">
        <f t="shared" si="12"/>
        <v> PASP 83.459 </v>
      </c>
      <c r="B95" s="6" t="str">
        <f t="shared" si="13"/>
        <v>I</v>
      </c>
      <c r="C95" s="24">
        <f t="shared" si="14"/>
        <v>40146.609799999998</v>
      </c>
      <c r="D95" t="str">
        <f t="shared" si="15"/>
        <v>vis</v>
      </c>
      <c r="E95" s="71">
        <f>VLOOKUP(C95,'Active 1'!C$21:E$973,3,FALSE)</f>
        <v>-3062.0030330405025</v>
      </c>
      <c r="F95" s="6" t="s">
        <v>39</v>
      </c>
      <c r="G95" t="str">
        <f t="shared" si="16"/>
        <v>40146.6098</v>
      </c>
      <c r="H95" s="24">
        <f t="shared" si="17"/>
        <v>-3062</v>
      </c>
      <c r="I95" s="72" t="s">
        <v>167</v>
      </c>
      <c r="J95" s="73" t="s">
        <v>168</v>
      </c>
      <c r="K95" s="72">
        <v>-3062</v>
      </c>
      <c r="L95" s="72" t="s">
        <v>169</v>
      </c>
      <c r="M95" s="73" t="s">
        <v>163</v>
      </c>
      <c r="N95" s="73" t="s">
        <v>164</v>
      </c>
      <c r="O95" s="74" t="s">
        <v>170</v>
      </c>
      <c r="P95" s="74" t="s">
        <v>171</v>
      </c>
    </row>
    <row r="96" spans="1:16" ht="13.5" thickBot="1">
      <c r="A96" s="24" t="str">
        <f t="shared" si="12"/>
        <v> PASP 83 </v>
      </c>
      <c r="B96" s="6" t="str">
        <f t="shared" si="13"/>
        <v>I</v>
      </c>
      <c r="C96" s="24">
        <f t="shared" si="14"/>
        <v>40393.857600000003</v>
      </c>
      <c r="D96" t="str">
        <f t="shared" si="15"/>
        <v>vis</v>
      </c>
      <c r="E96" s="71">
        <f>VLOOKUP(C96,'Active 1'!C$21:E$973,3,FALSE)</f>
        <v>-2911.0058134904821</v>
      </c>
      <c r="F96" s="6" t="s">
        <v>39</v>
      </c>
      <c r="G96" t="str">
        <f t="shared" si="16"/>
        <v>40393.8576</v>
      </c>
      <c r="H96" s="24">
        <f t="shared" si="17"/>
        <v>-2911</v>
      </c>
      <c r="I96" s="72" t="s">
        <v>172</v>
      </c>
      <c r="J96" s="73" t="s">
        <v>173</v>
      </c>
      <c r="K96" s="72">
        <v>-2911</v>
      </c>
      <c r="L96" s="72" t="s">
        <v>174</v>
      </c>
      <c r="M96" s="73" t="s">
        <v>163</v>
      </c>
      <c r="N96" s="73" t="s">
        <v>164</v>
      </c>
      <c r="O96" s="74" t="s">
        <v>175</v>
      </c>
      <c r="P96" s="74" t="s">
        <v>176</v>
      </c>
    </row>
    <row r="97" spans="1:16" ht="13.5" thickBot="1">
      <c r="A97" s="24" t="str">
        <f t="shared" si="12"/>
        <v> AC 651.2 </v>
      </c>
      <c r="B97" s="6" t="str">
        <f t="shared" si="13"/>
        <v>I</v>
      </c>
      <c r="C97" s="24">
        <f t="shared" si="14"/>
        <v>40441.347999999998</v>
      </c>
      <c r="D97" t="str">
        <f t="shared" si="15"/>
        <v>vis</v>
      </c>
      <c r="E97" s="71">
        <f>VLOOKUP(C97,'Active 1'!C$21:E$973,3,FALSE)</f>
        <v>-2882.0028522697253</v>
      </c>
      <c r="F97" s="6" t="s">
        <v>39</v>
      </c>
      <c r="G97" t="str">
        <f t="shared" si="16"/>
        <v>40441.3480</v>
      </c>
      <c r="H97" s="24">
        <f t="shared" si="17"/>
        <v>-2882</v>
      </c>
      <c r="I97" s="72" t="s">
        <v>177</v>
      </c>
      <c r="J97" s="73" t="s">
        <v>178</v>
      </c>
      <c r="K97" s="72">
        <v>-2882</v>
      </c>
      <c r="L97" s="72" t="s">
        <v>179</v>
      </c>
      <c r="M97" s="73" t="s">
        <v>163</v>
      </c>
      <c r="N97" s="73" t="s">
        <v>164</v>
      </c>
      <c r="O97" s="74" t="s">
        <v>138</v>
      </c>
      <c r="P97" s="74" t="s">
        <v>180</v>
      </c>
    </row>
    <row r="98" spans="1:16" ht="13.5" thickBot="1">
      <c r="A98" s="24" t="str">
        <f t="shared" si="12"/>
        <v> AC 651.2 </v>
      </c>
      <c r="B98" s="6" t="str">
        <f t="shared" si="13"/>
        <v>I</v>
      </c>
      <c r="C98" s="24">
        <f t="shared" si="14"/>
        <v>40446.260199999997</v>
      </c>
      <c r="D98" t="str">
        <f t="shared" si="15"/>
        <v>vis</v>
      </c>
      <c r="E98" s="71">
        <f>VLOOKUP(C98,'Active 1'!C$21:E$973,3,FALSE)</f>
        <v>-2879.0029123637955</v>
      </c>
      <c r="F98" s="6" t="s">
        <v>39</v>
      </c>
      <c r="G98" t="str">
        <f t="shared" si="16"/>
        <v>40446.2602</v>
      </c>
      <c r="H98" s="24">
        <f t="shared" si="17"/>
        <v>-2879</v>
      </c>
      <c r="I98" s="72" t="s">
        <v>181</v>
      </c>
      <c r="J98" s="73" t="s">
        <v>182</v>
      </c>
      <c r="K98" s="72">
        <v>-2879</v>
      </c>
      <c r="L98" s="72" t="s">
        <v>183</v>
      </c>
      <c r="M98" s="73" t="s">
        <v>163</v>
      </c>
      <c r="N98" s="73" t="s">
        <v>164</v>
      </c>
      <c r="O98" s="74" t="s">
        <v>138</v>
      </c>
      <c r="P98" s="74" t="s">
        <v>180</v>
      </c>
    </row>
    <row r="99" spans="1:16" ht="13.5" thickBot="1">
      <c r="A99" s="24" t="str">
        <f t="shared" si="12"/>
        <v> AC 651.2 </v>
      </c>
      <c r="B99" s="6" t="str">
        <f t="shared" si="13"/>
        <v>I</v>
      </c>
      <c r="C99" s="24">
        <f t="shared" si="14"/>
        <v>40449.531900000002</v>
      </c>
      <c r="D99" t="str">
        <f t="shared" si="15"/>
        <v>vis</v>
      </c>
      <c r="E99" s="71">
        <f>VLOOKUP(C99,'Active 1'!C$21:E$973,3,FALSE)</f>
        <v>-2877.00484563397</v>
      </c>
      <c r="F99" s="6" t="s">
        <v>39</v>
      </c>
      <c r="G99" t="str">
        <f t="shared" si="16"/>
        <v>40449.5319</v>
      </c>
      <c r="H99" s="24">
        <f t="shared" si="17"/>
        <v>-2877</v>
      </c>
      <c r="I99" s="72" t="s">
        <v>184</v>
      </c>
      <c r="J99" s="73" t="s">
        <v>185</v>
      </c>
      <c r="K99" s="72">
        <v>-2877</v>
      </c>
      <c r="L99" s="72" t="s">
        <v>186</v>
      </c>
      <c r="M99" s="73" t="s">
        <v>163</v>
      </c>
      <c r="N99" s="73" t="s">
        <v>164</v>
      </c>
      <c r="O99" s="74" t="s">
        <v>138</v>
      </c>
      <c r="P99" s="74" t="s">
        <v>180</v>
      </c>
    </row>
    <row r="100" spans="1:16" ht="13.5" thickBot="1">
      <c r="A100" s="24" t="str">
        <f t="shared" si="12"/>
        <v> AC 651.2 </v>
      </c>
      <c r="B100" s="6" t="str">
        <f t="shared" si="13"/>
        <v>I</v>
      </c>
      <c r="C100" s="24">
        <f t="shared" si="14"/>
        <v>40454.446499999998</v>
      </c>
      <c r="D100" t="str">
        <f t="shared" si="15"/>
        <v>vis</v>
      </c>
      <c r="E100" s="71">
        <f>VLOOKUP(C100,'Active 1'!C$21:E$973,3,FALSE)</f>
        <v>-2874.0034400190366</v>
      </c>
      <c r="F100" s="6" t="s">
        <v>39</v>
      </c>
      <c r="G100" t="str">
        <f t="shared" si="16"/>
        <v>40454.4465</v>
      </c>
      <c r="H100" s="24">
        <f t="shared" si="17"/>
        <v>-2874</v>
      </c>
      <c r="I100" s="72" t="s">
        <v>187</v>
      </c>
      <c r="J100" s="73" t="s">
        <v>188</v>
      </c>
      <c r="K100" s="72">
        <v>-2874</v>
      </c>
      <c r="L100" s="72" t="s">
        <v>189</v>
      </c>
      <c r="M100" s="73" t="s">
        <v>163</v>
      </c>
      <c r="N100" s="73" t="s">
        <v>164</v>
      </c>
      <c r="O100" s="74" t="s">
        <v>138</v>
      </c>
      <c r="P100" s="74" t="s">
        <v>180</v>
      </c>
    </row>
    <row r="101" spans="1:16" ht="13.5" thickBot="1">
      <c r="A101" s="24" t="str">
        <f t="shared" si="12"/>
        <v> AC 651.2 </v>
      </c>
      <c r="B101" s="6" t="str">
        <f t="shared" si="13"/>
        <v>I</v>
      </c>
      <c r="C101" s="24">
        <f t="shared" si="14"/>
        <v>40459.358999999997</v>
      </c>
      <c r="D101" t="str">
        <f t="shared" si="15"/>
        <v>vis</v>
      </c>
      <c r="E101" s="71">
        <f>VLOOKUP(C101,'Active 1'!C$21:E$973,3,FALSE)</f>
        <v>-2871.003316899481</v>
      </c>
      <c r="F101" s="6" t="s">
        <v>39</v>
      </c>
      <c r="G101" t="str">
        <f t="shared" si="16"/>
        <v>40459.3590</v>
      </c>
      <c r="H101" s="24">
        <f t="shared" si="17"/>
        <v>-2871</v>
      </c>
      <c r="I101" s="72" t="s">
        <v>190</v>
      </c>
      <c r="J101" s="73" t="s">
        <v>191</v>
      </c>
      <c r="K101" s="72">
        <v>-2871</v>
      </c>
      <c r="L101" s="72" t="s">
        <v>192</v>
      </c>
      <c r="M101" s="73" t="s">
        <v>163</v>
      </c>
      <c r="N101" s="73" t="s">
        <v>164</v>
      </c>
      <c r="O101" s="74" t="s">
        <v>138</v>
      </c>
      <c r="P101" s="74" t="s">
        <v>180</v>
      </c>
    </row>
    <row r="102" spans="1:16" ht="13.5" thickBot="1">
      <c r="A102" s="24" t="str">
        <f t="shared" si="12"/>
        <v> AC 651.2 </v>
      </c>
      <c r="B102" s="6" t="str">
        <f t="shared" si="13"/>
        <v>I</v>
      </c>
      <c r="C102" s="24">
        <f t="shared" si="14"/>
        <v>40477.371800000001</v>
      </c>
      <c r="D102" t="str">
        <f t="shared" si="15"/>
        <v>vis</v>
      </c>
      <c r="E102" s="71">
        <f>VLOOKUP(C102,'Active 1'!C$21:E$973,3,FALSE)</f>
        <v>-2860.0026822474792</v>
      </c>
      <c r="F102" s="6" t="s">
        <v>39</v>
      </c>
      <c r="G102" t="str">
        <f t="shared" si="16"/>
        <v>40477.3718</v>
      </c>
      <c r="H102" s="24">
        <f t="shared" si="17"/>
        <v>-2860</v>
      </c>
      <c r="I102" s="72" t="s">
        <v>193</v>
      </c>
      <c r="J102" s="73" t="s">
        <v>194</v>
      </c>
      <c r="K102" s="72">
        <v>-2860</v>
      </c>
      <c r="L102" s="72" t="s">
        <v>195</v>
      </c>
      <c r="M102" s="73" t="s">
        <v>163</v>
      </c>
      <c r="N102" s="73" t="s">
        <v>164</v>
      </c>
      <c r="O102" s="74" t="s">
        <v>138</v>
      </c>
      <c r="P102" s="74" t="s">
        <v>180</v>
      </c>
    </row>
    <row r="103" spans="1:16" ht="13.5" thickBot="1">
      <c r="A103" s="24" t="str">
        <f t="shared" si="12"/>
        <v> AC 651.2 </v>
      </c>
      <c r="B103" s="6" t="str">
        <f t="shared" si="13"/>
        <v>I</v>
      </c>
      <c r="C103" s="24">
        <f t="shared" si="14"/>
        <v>40490.468000000001</v>
      </c>
      <c r="D103" t="str">
        <f t="shared" si="15"/>
        <v>vis</v>
      </c>
      <c r="E103" s="71">
        <f>VLOOKUP(C103,'Active 1'!C$21:E$973,3,FALSE)</f>
        <v>-2852.0046746345865</v>
      </c>
      <c r="F103" s="6" t="s">
        <v>39</v>
      </c>
      <c r="G103" t="str">
        <f t="shared" si="16"/>
        <v>40490.4680</v>
      </c>
      <c r="H103" s="24">
        <f t="shared" si="17"/>
        <v>-2852</v>
      </c>
      <c r="I103" s="72" t="s">
        <v>196</v>
      </c>
      <c r="J103" s="73" t="s">
        <v>197</v>
      </c>
      <c r="K103" s="72">
        <v>-2852</v>
      </c>
      <c r="L103" s="72" t="s">
        <v>198</v>
      </c>
      <c r="M103" s="73" t="s">
        <v>163</v>
      </c>
      <c r="N103" s="73" t="s">
        <v>164</v>
      </c>
      <c r="O103" s="74" t="s">
        <v>138</v>
      </c>
      <c r="P103" s="74" t="s">
        <v>180</v>
      </c>
    </row>
    <row r="104" spans="1:16" ht="13.5" thickBot="1">
      <c r="A104" s="24" t="str">
        <f t="shared" si="12"/>
        <v> AC 651.2 </v>
      </c>
      <c r="B104" s="6" t="str">
        <f t="shared" si="13"/>
        <v>I</v>
      </c>
      <c r="C104" s="24">
        <f t="shared" si="14"/>
        <v>41163.458500000001</v>
      </c>
      <c r="D104" t="str">
        <f t="shared" si="15"/>
        <v>vis</v>
      </c>
      <c r="E104" s="71">
        <f>VLOOKUP(C104,'Active 1'!C$21:E$973,3,FALSE)</f>
        <v>-2441.0012429212366</v>
      </c>
      <c r="F104" s="6" t="s">
        <v>39</v>
      </c>
      <c r="G104" t="str">
        <f t="shared" si="16"/>
        <v>41163.4585</v>
      </c>
      <c r="H104" s="24">
        <f t="shared" si="17"/>
        <v>-2441</v>
      </c>
      <c r="I104" s="72" t="s">
        <v>199</v>
      </c>
      <c r="J104" s="73" t="s">
        <v>200</v>
      </c>
      <c r="K104" s="72">
        <v>-2441</v>
      </c>
      <c r="L104" s="72" t="s">
        <v>201</v>
      </c>
      <c r="M104" s="73" t="s">
        <v>163</v>
      </c>
      <c r="N104" s="73" t="s">
        <v>164</v>
      </c>
      <c r="O104" s="74" t="s">
        <v>138</v>
      </c>
      <c r="P104" s="74" t="s">
        <v>180</v>
      </c>
    </row>
    <row r="105" spans="1:16" ht="13.5" thickBot="1">
      <c r="A105" s="24" t="str">
        <f t="shared" si="12"/>
        <v> PSMO 185.4 </v>
      </c>
      <c r="B105" s="6" t="str">
        <f t="shared" si="13"/>
        <v>I</v>
      </c>
      <c r="C105" s="24">
        <f t="shared" si="14"/>
        <v>41204.393199999999</v>
      </c>
      <c r="D105" t="str">
        <f t="shared" si="15"/>
        <v>vis</v>
      </c>
      <c r="E105" s="71">
        <f>VLOOKUP(C105,'Active 1'!C$21:E$973,3,FALSE)</f>
        <v>-2416.0019269187733</v>
      </c>
      <c r="F105" s="6" t="s">
        <v>39</v>
      </c>
      <c r="G105" t="str">
        <f t="shared" si="16"/>
        <v>41204.3932</v>
      </c>
      <c r="H105" s="24">
        <f t="shared" si="17"/>
        <v>-2416</v>
      </c>
      <c r="I105" s="72" t="s">
        <v>202</v>
      </c>
      <c r="J105" s="73" t="s">
        <v>203</v>
      </c>
      <c r="K105" s="72">
        <v>-2416</v>
      </c>
      <c r="L105" s="72" t="s">
        <v>204</v>
      </c>
      <c r="M105" s="73" t="s">
        <v>163</v>
      </c>
      <c r="N105" s="73" t="s">
        <v>164</v>
      </c>
      <c r="O105" s="74" t="s">
        <v>138</v>
      </c>
      <c r="P105" s="74" t="s">
        <v>205</v>
      </c>
    </row>
    <row r="106" spans="1:16" ht="13.5" thickBot="1">
      <c r="A106" s="24" t="str">
        <f t="shared" si="12"/>
        <v> PSMO 185.4 </v>
      </c>
      <c r="B106" s="6" t="str">
        <f t="shared" si="13"/>
        <v>II</v>
      </c>
      <c r="C106" s="24">
        <f t="shared" si="14"/>
        <v>41205.194100000001</v>
      </c>
      <c r="D106" t="str">
        <f t="shared" si="15"/>
        <v>vis</v>
      </c>
      <c r="E106" s="71">
        <f>VLOOKUP(C106,'Active 1'!C$21:E$973,3,FALSE)</f>
        <v>-2415.5128076095707</v>
      </c>
      <c r="F106" s="6" t="s">
        <v>39</v>
      </c>
      <c r="G106" t="str">
        <f t="shared" si="16"/>
        <v>41205.1941</v>
      </c>
      <c r="H106" s="24">
        <f t="shared" si="17"/>
        <v>-2415.5</v>
      </c>
      <c r="I106" s="72" t="s">
        <v>206</v>
      </c>
      <c r="J106" s="73" t="s">
        <v>207</v>
      </c>
      <c r="K106" s="72">
        <v>-2415.5</v>
      </c>
      <c r="L106" s="72" t="s">
        <v>208</v>
      </c>
      <c r="M106" s="73" t="s">
        <v>163</v>
      </c>
      <c r="N106" s="73" t="s">
        <v>164</v>
      </c>
      <c r="O106" s="74" t="s">
        <v>138</v>
      </c>
      <c r="P106" s="74" t="s">
        <v>205</v>
      </c>
    </row>
    <row r="107" spans="1:16" ht="13.5" thickBot="1">
      <c r="A107" s="24" t="str">
        <f t="shared" ref="A107:A138" si="18">P107</f>
        <v> PASP 86.181 </v>
      </c>
      <c r="B107" s="6" t="str">
        <f t="shared" ref="B107:B138" si="19">IF(H107=INT(H107),"I","II")</f>
        <v>I</v>
      </c>
      <c r="C107" s="24">
        <f t="shared" ref="C107:C138" si="20">1*G107</f>
        <v>41829.892699999997</v>
      </c>
      <c r="D107" t="str">
        <f t="shared" ref="D107:D138" si="21">VLOOKUP(F107,I$1:J$5,2,FALSE)</f>
        <v>vis</v>
      </c>
      <c r="E107" s="71">
        <f>VLOOKUP(C107,'Active 1'!C$21:E$973,3,FALSE)</f>
        <v>-2034.0018228534352</v>
      </c>
      <c r="F107" s="6" t="s">
        <v>39</v>
      </c>
      <c r="G107" t="str">
        <f t="shared" ref="G107:G138" si="22">MID(I107,3,LEN(I107)-3)</f>
        <v>41829.8927</v>
      </c>
      <c r="H107" s="24">
        <f t="shared" ref="H107:H138" si="23">1*K107</f>
        <v>-2034</v>
      </c>
      <c r="I107" s="72" t="s">
        <v>209</v>
      </c>
      <c r="J107" s="73" t="s">
        <v>210</v>
      </c>
      <c r="K107" s="72">
        <v>-2034</v>
      </c>
      <c r="L107" s="72" t="s">
        <v>211</v>
      </c>
      <c r="M107" s="73" t="s">
        <v>163</v>
      </c>
      <c r="N107" s="73" t="s">
        <v>164</v>
      </c>
      <c r="O107" s="74" t="s">
        <v>212</v>
      </c>
      <c r="P107" s="74" t="s">
        <v>213</v>
      </c>
    </row>
    <row r="108" spans="1:16" ht="13.5" thickBot="1">
      <c r="A108" s="24" t="str">
        <f t="shared" si="18"/>
        <v> PASP 86.181 </v>
      </c>
      <c r="B108" s="6" t="str">
        <f t="shared" si="19"/>
        <v>II</v>
      </c>
      <c r="C108" s="24">
        <f t="shared" si="20"/>
        <v>41879.816700000003</v>
      </c>
      <c r="D108" t="str">
        <f t="shared" si="21"/>
        <v>vis</v>
      </c>
      <c r="E108" s="71">
        <f>VLOOKUP(C108,'Active 1'!C$21:E$973,3,FALSE)</f>
        <v>-2003.5126327016278</v>
      </c>
      <c r="F108" s="6" t="s">
        <v>39</v>
      </c>
      <c r="G108" t="str">
        <f t="shared" si="22"/>
        <v>41879.8167</v>
      </c>
      <c r="H108" s="24">
        <f t="shared" si="23"/>
        <v>-2003.5</v>
      </c>
      <c r="I108" s="72" t="s">
        <v>214</v>
      </c>
      <c r="J108" s="73" t="s">
        <v>215</v>
      </c>
      <c r="K108" s="72">
        <v>-2003.5</v>
      </c>
      <c r="L108" s="72" t="s">
        <v>216</v>
      </c>
      <c r="M108" s="73" t="s">
        <v>163</v>
      </c>
      <c r="N108" s="73" t="s">
        <v>164</v>
      </c>
      <c r="O108" s="74" t="s">
        <v>212</v>
      </c>
      <c r="P108" s="74" t="s">
        <v>213</v>
      </c>
    </row>
    <row r="109" spans="1:16" ht="13.5" thickBot="1">
      <c r="A109" s="24" t="str">
        <f t="shared" si="18"/>
        <v> PASP 86.181 </v>
      </c>
      <c r="B109" s="6" t="str">
        <f t="shared" si="19"/>
        <v>II</v>
      </c>
      <c r="C109" s="24">
        <f t="shared" si="20"/>
        <v>41897.828600000001</v>
      </c>
      <c r="D109" t="str">
        <f t="shared" si="21"/>
        <v>vis</v>
      </c>
      <c r="E109" s="71">
        <f>VLOOKUP(C109,'Active 1'!C$21:E$973,3,FALSE)</f>
        <v>-1992.5125476905071</v>
      </c>
      <c r="F109" s="6" t="s">
        <v>39</v>
      </c>
      <c r="G109" t="str">
        <f t="shared" si="22"/>
        <v>41897.8286</v>
      </c>
      <c r="H109" s="24">
        <f t="shared" si="23"/>
        <v>-1992.5</v>
      </c>
      <c r="I109" s="72" t="s">
        <v>217</v>
      </c>
      <c r="J109" s="73" t="s">
        <v>218</v>
      </c>
      <c r="K109" s="72">
        <v>-1992.5</v>
      </c>
      <c r="L109" s="72" t="s">
        <v>219</v>
      </c>
      <c r="M109" s="73" t="s">
        <v>163</v>
      </c>
      <c r="N109" s="73" t="s">
        <v>164</v>
      </c>
      <c r="O109" s="74" t="s">
        <v>212</v>
      </c>
      <c r="P109" s="74" t="s">
        <v>213</v>
      </c>
    </row>
    <row r="110" spans="1:16" ht="13.5" thickBot="1">
      <c r="A110" s="24" t="str">
        <f t="shared" si="18"/>
        <v> PASP 86.181 </v>
      </c>
      <c r="B110" s="6" t="str">
        <f t="shared" si="19"/>
        <v>I</v>
      </c>
      <c r="C110" s="24">
        <f t="shared" si="20"/>
        <v>41906.8531</v>
      </c>
      <c r="D110" t="str">
        <f t="shared" si="21"/>
        <v>vis</v>
      </c>
      <c r="E110" s="71">
        <f>VLOOKUP(C110,'Active 1'!C$21:E$973,3,FALSE)</f>
        <v>-1987.0011764757619</v>
      </c>
      <c r="F110" s="6" t="s">
        <v>39</v>
      </c>
      <c r="G110" t="str">
        <f t="shared" si="22"/>
        <v>41906.8531</v>
      </c>
      <c r="H110" s="24">
        <f t="shared" si="23"/>
        <v>-1987</v>
      </c>
      <c r="I110" s="72" t="s">
        <v>220</v>
      </c>
      <c r="J110" s="73" t="s">
        <v>221</v>
      </c>
      <c r="K110" s="72">
        <v>-1987</v>
      </c>
      <c r="L110" s="72" t="s">
        <v>222</v>
      </c>
      <c r="M110" s="73" t="s">
        <v>163</v>
      </c>
      <c r="N110" s="73" t="s">
        <v>164</v>
      </c>
      <c r="O110" s="74" t="s">
        <v>212</v>
      </c>
      <c r="P110" s="74" t="s">
        <v>213</v>
      </c>
    </row>
    <row r="111" spans="1:16" ht="13.5" thickBot="1">
      <c r="A111" s="24" t="str">
        <f t="shared" si="18"/>
        <v> AC 1402.2 </v>
      </c>
      <c r="B111" s="6" t="str">
        <f t="shared" si="19"/>
        <v>II</v>
      </c>
      <c r="C111" s="24">
        <f t="shared" si="20"/>
        <v>41909.286699999997</v>
      </c>
      <c r="D111" t="str">
        <f t="shared" si="21"/>
        <v>vis</v>
      </c>
      <c r="E111" s="71">
        <f>VLOOKUP(C111,'Active 1'!C$21:E$973,3,FALSE)</f>
        <v>-1985.5149475447201</v>
      </c>
      <c r="F111" s="6" t="s">
        <v>39</v>
      </c>
      <c r="G111" t="str">
        <f t="shared" si="22"/>
        <v>41909.2867</v>
      </c>
      <c r="H111" s="24">
        <f t="shared" si="23"/>
        <v>-1985.5</v>
      </c>
      <c r="I111" s="72" t="s">
        <v>223</v>
      </c>
      <c r="J111" s="73" t="s">
        <v>224</v>
      </c>
      <c r="K111" s="72">
        <v>-1985.5</v>
      </c>
      <c r="L111" s="72" t="s">
        <v>225</v>
      </c>
      <c r="M111" s="73" t="s">
        <v>163</v>
      </c>
      <c r="N111" s="73" t="s">
        <v>164</v>
      </c>
      <c r="O111" s="74" t="s">
        <v>138</v>
      </c>
      <c r="P111" s="74" t="s">
        <v>226</v>
      </c>
    </row>
    <row r="112" spans="1:16" ht="13.5" thickBot="1">
      <c r="A112" s="24" t="str">
        <f t="shared" si="18"/>
        <v> PASP 86.181 </v>
      </c>
      <c r="B112" s="6" t="str">
        <f t="shared" si="19"/>
        <v>I</v>
      </c>
      <c r="C112" s="24">
        <f t="shared" si="20"/>
        <v>41929.777800000003</v>
      </c>
      <c r="D112" t="str">
        <f t="shared" si="21"/>
        <v>vis</v>
      </c>
      <c r="E112" s="71">
        <f>VLOOKUP(C112,'Active 1'!C$21:E$973,3,FALSE)</f>
        <v>-1973.0007851314556</v>
      </c>
      <c r="F112" s="6" t="s">
        <v>39</v>
      </c>
      <c r="G112" t="str">
        <f t="shared" si="22"/>
        <v>41929.7778</v>
      </c>
      <c r="H112" s="24">
        <f t="shared" si="23"/>
        <v>-1973</v>
      </c>
      <c r="I112" s="72" t="s">
        <v>227</v>
      </c>
      <c r="J112" s="73" t="s">
        <v>228</v>
      </c>
      <c r="K112" s="72">
        <v>-1973</v>
      </c>
      <c r="L112" s="72" t="s">
        <v>229</v>
      </c>
      <c r="M112" s="73" t="s">
        <v>163</v>
      </c>
      <c r="N112" s="73" t="s">
        <v>164</v>
      </c>
      <c r="O112" s="74" t="s">
        <v>212</v>
      </c>
      <c r="P112" s="74" t="s">
        <v>213</v>
      </c>
    </row>
    <row r="113" spans="1:16" ht="13.5" thickBot="1">
      <c r="A113" s="24" t="str">
        <f t="shared" si="18"/>
        <v> AC 1402.2 </v>
      </c>
      <c r="B113" s="6" t="str">
        <f t="shared" si="19"/>
        <v>I</v>
      </c>
      <c r="C113" s="24">
        <f t="shared" si="20"/>
        <v>44515.285600000003</v>
      </c>
      <c r="D113" t="str">
        <f t="shared" si="21"/>
        <v>vis</v>
      </c>
      <c r="E113" s="71">
        <f>VLOOKUP(C113,'Active 1'!C$21:E$973,3,FALSE)</f>
        <v>-393.99992476027001</v>
      </c>
      <c r="F113" s="6" t="s">
        <v>39</v>
      </c>
      <c r="G113" t="str">
        <f t="shared" si="22"/>
        <v>44515.2856</v>
      </c>
      <c r="H113" s="24">
        <f t="shared" si="23"/>
        <v>-394</v>
      </c>
      <c r="I113" s="72" t="s">
        <v>246</v>
      </c>
      <c r="J113" s="73" t="s">
        <v>247</v>
      </c>
      <c r="K113" s="72">
        <v>-394</v>
      </c>
      <c r="L113" s="72" t="s">
        <v>248</v>
      </c>
      <c r="M113" s="73" t="s">
        <v>163</v>
      </c>
      <c r="N113" s="73" t="s">
        <v>164</v>
      </c>
      <c r="O113" s="74" t="s">
        <v>138</v>
      </c>
      <c r="P113" s="74" t="s">
        <v>226</v>
      </c>
    </row>
    <row r="114" spans="1:16" ht="13.5" thickBot="1">
      <c r="A114" s="24" t="str">
        <f t="shared" si="18"/>
        <v> AC 1402.2 </v>
      </c>
      <c r="B114" s="6" t="str">
        <f t="shared" si="19"/>
        <v>II</v>
      </c>
      <c r="C114" s="24">
        <f t="shared" si="20"/>
        <v>44812.463000000003</v>
      </c>
      <c r="D114" t="str">
        <f t="shared" si="21"/>
        <v>vis</v>
      </c>
      <c r="E114" s="71">
        <f>VLOOKUP(C114,'Active 1'!C$21:E$973,3,FALSE)</f>
        <v>-212.51009507077038</v>
      </c>
      <c r="F114" s="6" t="s">
        <v>39</v>
      </c>
      <c r="G114" t="str">
        <f t="shared" si="22"/>
        <v>44812.463</v>
      </c>
      <c r="H114" s="24">
        <f t="shared" si="23"/>
        <v>-212.5</v>
      </c>
      <c r="I114" s="72" t="s">
        <v>249</v>
      </c>
      <c r="J114" s="73" t="s">
        <v>250</v>
      </c>
      <c r="K114" s="72">
        <v>-212.5</v>
      </c>
      <c r="L114" s="72" t="s">
        <v>251</v>
      </c>
      <c r="M114" s="73" t="s">
        <v>163</v>
      </c>
      <c r="N114" s="73" t="s">
        <v>164</v>
      </c>
      <c r="O114" s="74" t="s">
        <v>252</v>
      </c>
      <c r="P114" s="74" t="s">
        <v>226</v>
      </c>
    </row>
    <row r="115" spans="1:16" ht="13.5" thickBot="1">
      <c r="A115" s="24" t="str">
        <f t="shared" si="18"/>
        <v> AC 1402.2 </v>
      </c>
      <c r="B115" s="6" t="str">
        <f t="shared" si="19"/>
        <v>I</v>
      </c>
      <c r="C115" s="24">
        <f t="shared" si="20"/>
        <v>44836.222999999998</v>
      </c>
      <c r="D115" t="str">
        <f t="shared" si="21"/>
        <v>vis</v>
      </c>
      <c r="E115" s="71">
        <f>VLOOKUP(C115,'Active 1'!C$21:E$973,3,FALSE)</f>
        <v>-197.9995759215297</v>
      </c>
      <c r="F115" s="6" t="s">
        <v>39</v>
      </c>
      <c r="G115" t="str">
        <f t="shared" si="22"/>
        <v>44836.2230</v>
      </c>
      <c r="H115" s="24">
        <f t="shared" si="23"/>
        <v>-198</v>
      </c>
      <c r="I115" s="72" t="s">
        <v>253</v>
      </c>
      <c r="J115" s="73" t="s">
        <v>254</v>
      </c>
      <c r="K115" s="72">
        <v>-198</v>
      </c>
      <c r="L115" s="72" t="s">
        <v>255</v>
      </c>
      <c r="M115" s="73" t="s">
        <v>163</v>
      </c>
      <c r="N115" s="73" t="s">
        <v>164</v>
      </c>
      <c r="O115" s="74" t="s">
        <v>138</v>
      </c>
      <c r="P115" s="74" t="s">
        <v>226</v>
      </c>
    </row>
    <row r="116" spans="1:16" ht="13.5" thickBot="1">
      <c r="A116" s="24" t="str">
        <f t="shared" si="18"/>
        <v> AC 1402.2 </v>
      </c>
      <c r="B116" s="6" t="str">
        <f t="shared" si="19"/>
        <v>I</v>
      </c>
      <c r="C116" s="24">
        <f t="shared" si="20"/>
        <v>45178.446900000003</v>
      </c>
      <c r="D116" t="str">
        <f t="shared" si="21"/>
        <v>vis</v>
      </c>
      <c r="E116" s="71">
        <f>VLOOKUP(C116,'Active 1'!C$21:E$973,3,FALSE)</f>
        <v>11.000695723208633</v>
      </c>
      <c r="F116" s="6" t="s">
        <v>39</v>
      </c>
      <c r="G116" t="str">
        <f t="shared" si="22"/>
        <v>45178.4469</v>
      </c>
      <c r="H116" s="24">
        <f t="shared" si="23"/>
        <v>11</v>
      </c>
      <c r="I116" s="72" t="s">
        <v>263</v>
      </c>
      <c r="J116" s="73" t="s">
        <v>264</v>
      </c>
      <c r="K116" s="72">
        <v>11</v>
      </c>
      <c r="L116" s="72" t="s">
        <v>255</v>
      </c>
      <c r="M116" s="73" t="s">
        <v>163</v>
      </c>
      <c r="N116" s="73" t="s">
        <v>164</v>
      </c>
      <c r="O116" s="74" t="s">
        <v>138</v>
      </c>
      <c r="P116" s="74" t="s">
        <v>226</v>
      </c>
    </row>
    <row r="117" spans="1:16" ht="13.5" thickBot="1">
      <c r="A117" s="24" t="str">
        <f t="shared" si="18"/>
        <v> AC 1402.2 </v>
      </c>
      <c r="B117" s="6" t="str">
        <f t="shared" si="19"/>
        <v>I</v>
      </c>
      <c r="C117" s="24">
        <f t="shared" si="20"/>
        <v>45283.2431</v>
      </c>
      <c r="D117" t="str">
        <f t="shared" si="21"/>
        <v>vis</v>
      </c>
      <c r="E117" s="71">
        <f>VLOOKUP(C117,'Active 1'!C$21:E$973,3,FALSE)</f>
        <v>75.001001567819202</v>
      </c>
      <c r="F117" s="6" t="s">
        <v>39</v>
      </c>
      <c r="G117" t="str">
        <f t="shared" si="22"/>
        <v>45283.2431</v>
      </c>
      <c r="H117" s="24">
        <f t="shared" si="23"/>
        <v>75</v>
      </c>
      <c r="I117" s="72" t="s">
        <v>265</v>
      </c>
      <c r="J117" s="73" t="s">
        <v>266</v>
      </c>
      <c r="K117" s="72">
        <v>75</v>
      </c>
      <c r="L117" s="72" t="s">
        <v>211</v>
      </c>
      <c r="M117" s="73" t="s">
        <v>163</v>
      </c>
      <c r="N117" s="73" t="s">
        <v>164</v>
      </c>
      <c r="O117" s="74" t="s">
        <v>138</v>
      </c>
      <c r="P117" s="74" t="s">
        <v>226</v>
      </c>
    </row>
    <row r="118" spans="1:16" ht="13.5" thickBot="1">
      <c r="A118" s="24" t="str">
        <f t="shared" si="18"/>
        <v> AC 1552.15 </v>
      </c>
      <c r="B118" s="6" t="str">
        <f t="shared" si="19"/>
        <v>II</v>
      </c>
      <c r="C118" s="24">
        <f t="shared" si="20"/>
        <v>47373.414799999999</v>
      </c>
      <c r="D118" t="str">
        <f t="shared" si="21"/>
        <v>vis</v>
      </c>
      <c r="E118" s="71">
        <f>VLOOKUP(C118,'Active 1'!C$21:E$973,3,FALSE)</f>
        <v>1351.4941193311856</v>
      </c>
      <c r="F118" s="6" t="s">
        <v>39</v>
      </c>
      <c r="G118" t="str">
        <f t="shared" si="22"/>
        <v>47373.4148</v>
      </c>
      <c r="H118" s="24">
        <f t="shared" si="23"/>
        <v>1351.5</v>
      </c>
      <c r="I118" s="72" t="s">
        <v>290</v>
      </c>
      <c r="J118" s="73" t="s">
        <v>291</v>
      </c>
      <c r="K118" s="72">
        <v>1351.5</v>
      </c>
      <c r="L118" s="72" t="s">
        <v>292</v>
      </c>
      <c r="M118" s="73" t="s">
        <v>163</v>
      </c>
      <c r="N118" s="73" t="s">
        <v>164</v>
      </c>
      <c r="O118" s="74" t="s">
        <v>293</v>
      </c>
      <c r="P118" s="74" t="s">
        <v>294</v>
      </c>
    </row>
    <row r="119" spans="1:16" ht="13.5" thickBot="1">
      <c r="A119" s="24" t="str">
        <f t="shared" si="18"/>
        <v> AC 1552.15 </v>
      </c>
      <c r="B119" s="6" t="str">
        <f t="shared" si="19"/>
        <v>I</v>
      </c>
      <c r="C119" s="24">
        <f t="shared" si="20"/>
        <v>47382.4283</v>
      </c>
      <c r="D119" t="str">
        <f t="shared" si="21"/>
        <v>vis</v>
      </c>
      <c r="E119" s="71">
        <f>VLOOKUP(C119,'Active 1'!C$21:E$973,3,FALSE)</f>
        <v>1356.9987727129921</v>
      </c>
      <c r="F119" s="6" t="s">
        <v>39</v>
      </c>
      <c r="G119" t="str">
        <f t="shared" si="22"/>
        <v>47382.4283</v>
      </c>
      <c r="H119" s="24">
        <f t="shared" si="23"/>
        <v>1357</v>
      </c>
      <c r="I119" s="72" t="s">
        <v>295</v>
      </c>
      <c r="J119" s="73" t="s">
        <v>296</v>
      </c>
      <c r="K119" s="72">
        <v>1357</v>
      </c>
      <c r="L119" s="72" t="s">
        <v>297</v>
      </c>
      <c r="M119" s="73" t="s">
        <v>163</v>
      </c>
      <c r="N119" s="73" t="s">
        <v>164</v>
      </c>
      <c r="O119" s="74" t="s">
        <v>293</v>
      </c>
      <c r="P119" s="74" t="s">
        <v>294</v>
      </c>
    </row>
    <row r="120" spans="1:16" ht="13.5" thickBot="1">
      <c r="A120" s="24" t="str">
        <f t="shared" si="18"/>
        <v>IBVS 4027 </v>
      </c>
      <c r="B120" s="6" t="str">
        <f t="shared" si="19"/>
        <v>I</v>
      </c>
      <c r="C120" s="24">
        <f t="shared" si="20"/>
        <v>47387.337200000002</v>
      </c>
      <c r="D120" t="str">
        <f t="shared" si="21"/>
        <v>vis</v>
      </c>
      <c r="E120" s="71">
        <f>VLOOKUP(C120,'Active 1'!C$21:E$973,3,FALSE)</f>
        <v>1359.9966972690424</v>
      </c>
      <c r="F120" s="6" t="s">
        <v>39</v>
      </c>
      <c r="G120" t="str">
        <f t="shared" si="22"/>
        <v>47387.3372</v>
      </c>
      <c r="H120" s="24">
        <f t="shared" si="23"/>
        <v>1360</v>
      </c>
      <c r="I120" s="72" t="s">
        <v>298</v>
      </c>
      <c r="J120" s="73" t="s">
        <v>299</v>
      </c>
      <c r="K120" s="72">
        <v>1360</v>
      </c>
      <c r="L120" s="72" t="s">
        <v>300</v>
      </c>
      <c r="M120" s="73" t="s">
        <v>163</v>
      </c>
      <c r="N120" s="73" t="s">
        <v>164</v>
      </c>
      <c r="O120" s="74" t="s">
        <v>301</v>
      </c>
      <c r="P120" s="75" t="s">
        <v>302</v>
      </c>
    </row>
    <row r="121" spans="1:16" ht="13.5" thickBot="1">
      <c r="A121" s="24" t="str">
        <f t="shared" si="18"/>
        <v>IBVS 4027 </v>
      </c>
      <c r="B121" s="6" t="str">
        <f t="shared" si="19"/>
        <v>I</v>
      </c>
      <c r="C121" s="24">
        <f t="shared" si="20"/>
        <v>47657.517899999999</v>
      </c>
      <c r="D121" t="str">
        <f t="shared" si="21"/>
        <v>vis</v>
      </c>
      <c r="E121" s="71">
        <f>VLOOKUP(C121,'Active 1'!C$21:E$973,3,FALSE)</f>
        <v>1524.999316002463</v>
      </c>
      <c r="F121" s="6" t="s">
        <v>39</v>
      </c>
      <c r="G121" t="str">
        <f t="shared" si="22"/>
        <v>47657.5179</v>
      </c>
      <c r="H121" s="24">
        <f t="shared" si="23"/>
        <v>1525</v>
      </c>
      <c r="I121" s="72" t="s">
        <v>303</v>
      </c>
      <c r="J121" s="73" t="s">
        <v>304</v>
      </c>
      <c r="K121" s="72">
        <v>1525</v>
      </c>
      <c r="L121" s="72" t="s">
        <v>280</v>
      </c>
      <c r="M121" s="73" t="s">
        <v>163</v>
      </c>
      <c r="N121" s="73" t="s">
        <v>164</v>
      </c>
      <c r="O121" s="74" t="s">
        <v>305</v>
      </c>
      <c r="P121" s="75" t="s">
        <v>302</v>
      </c>
    </row>
    <row r="122" spans="1:16" ht="13.5" thickBot="1">
      <c r="A122" s="24" t="str">
        <f t="shared" si="18"/>
        <v> VSSC 73 </v>
      </c>
      <c r="B122" s="6" t="str">
        <f t="shared" si="19"/>
        <v>I</v>
      </c>
      <c r="C122" s="24">
        <f t="shared" si="20"/>
        <v>47775.411999999997</v>
      </c>
      <c r="D122" t="str">
        <f t="shared" si="21"/>
        <v>vis</v>
      </c>
      <c r="E122" s="71">
        <f>VLOOKUP(C122,'Active 1'!C$21:E$973,3,FALSE)</f>
        <v>1596.9986676705116</v>
      </c>
      <c r="F122" s="6" t="s">
        <v>39</v>
      </c>
      <c r="G122" t="str">
        <f t="shared" si="22"/>
        <v>47775.4120</v>
      </c>
      <c r="H122" s="24">
        <f t="shared" si="23"/>
        <v>1597</v>
      </c>
      <c r="I122" s="72" t="s">
        <v>306</v>
      </c>
      <c r="J122" s="73" t="s">
        <v>307</v>
      </c>
      <c r="K122" s="72">
        <v>1597</v>
      </c>
      <c r="L122" s="72" t="s">
        <v>308</v>
      </c>
      <c r="M122" s="73" t="s">
        <v>163</v>
      </c>
      <c r="N122" s="73" t="s">
        <v>164</v>
      </c>
      <c r="O122" s="74" t="s">
        <v>309</v>
      </c>
      <c r="P122" s="74" t="s">
        <v>310</v>
      </c>
    </row>
    <row r="123" spans="1:16" ht="13.5" thickBot="1">
      <c r="A123" s="24" t="str">
        <f t="shared" si="18"/>
        <v> AC 1552.15 </v>
      </c>
      <c r="B123" s="6" t="str">
        <f t="shared" si="19"/>
        <v>II</v>
      </c>
      <c r="C123" s="24">
        <f t="shared" si="20"/>
        <v>48475.405200000001</v>
      </c>
      <c r="D123" t="str">
        <f t="shared" si="21"/>
        <v>vis</v>
      </c>
      <c r="E123" s="71">
        <f>VLOOKUP(C123,'Active 1'!C$21:E$973,3,FALSE)</f>
        <v>2024.4929746124542</v>
      </c>
      <c r="F123" s="6" t="s">
        <v>39</v>
      </c>
      <c r="G123" t="str">
        <f t="shared" si="22"/>
        <v>48475.4052</v>
      </c>
      <c r="H123" s="24">
        <f t="shared" si="23"/>
        <v>2024.5</v>
      </c>
      <c r="I123" s="72" t="s">
        <v>311</v>
      </c>
      <c r="J123" s="73" t="s">
        <v>312</v>
      </c>
      <c r="K123" s="72">
        <v>2024.5</v>
      </c>
      <c r="L123" s="72" t="s">
        <v>313</v>
      </c>
      <c r="M123" s="73" t="s">
        <v>163</v>
      </c>
      <c r="N123" s="73" t="s">
        <v>164</v>
      </c>
      <c r="O123" s="74" t="s">
        <v>293</v>
      </c>
      <c r="P123" s="74" t="s">
        <v>294</v>
      </c>
    </row>
    <row r="124" spans="1:16" ht="13.5" thickBot="1">
      <c r="A124" s="24" t="str">
        <f t="shared" si="18"/>
        <v> AC 1552.15 </v>
      </c>
      <c r="B124" s="6" t="str">
        <f t="shared" si="19"/>
        <v>I</v>
      </c>
      <c r="C124" s="24">
        <f t="shared" si="20"/>
        <v>48479.508300000001</v>
      </c>
      <c r="D124" t="str">
        <f t="shared" si="21"/>
        <v>vis</v>
      </c>
      <c r="E124" s="71">
        <f>VLOOKUP(C124,'Active 1'!C$21:E$973,3,FALSE)</f>
        <v>2026.9987873700834</v>
      </c>
      <c r="F124" s="6" t="s">
        <v>39</v>
      </c>
      <c r="G124" t="str">
        <f t="shared" si="22"/>
        <v>48479.5083</v>
      </c>
      <c r="H124" s="24">
        <f t="shared" si="23"/>
        <v>2027</v>
      </c>
      <c r="I124" s="72" t="s">
        <v>314</v>
      </c>
      <c r="J124" s="73" t="s">
        <v>315</v>
      </c>
      <c r="K124" s="72">
        <v>2027</v>
      </c>
      <c r="L124" s="72" t="s">
        <v>316</v>
      </c>
      <c r="M124" s="73" t="s">
        <v>163</v>
      </c>
      <c r="N124" s="73" t="s">
        <v>164</v>
      </c>
      <c r="O124" s="74" t="s">
        <v>293</v>
      </c>
      <c r="P124" s="74" t="s">
        <v>294</v>
      </c>
    </row>
    <row r="125" spans="1:16" ht="13.5" thickBot="1">
      <c r="A125" s="24" t="str">
        <f t="shared" si="18"/>
        <v> AC 1552.15 </v>
      </c>
      <c r="B125" s="6" t="str">
        <f t="shared" si="19"/>
        <v>II</v>
      </c>
      <c r="C125" s="24">
        <f t="shared" si="20"/>
        <v>48480.317499999997</v>
      </c>
      <c r="D125" t="str">
        <f t="shared" si="21"/>
        <v>vis</v>
      </c>
      <c r="E125" s="71">
        <f>VLOOKUP(C125,'Active 1'!C$21:E$973,3,FALSE)</f>
        <v>2027.4929755895914</v>
      </c>
      <c r="F125" s="6" t="s">
        <v>39</v>
      </c>
      <c r="G125" t="str">
        <f t="shared" si="22"/>
        <v>48480.3175</v>
      </c>
      <c r="H125" s="24">
        <f t="shared" si="23"/>
        <v>2027.5</v>
      </c>
      <c r="I125" s="72" t="s">
        <v>317</v>
      </c>
      <c r="J125" s="73" t="s">
        <v>318</v>
      </c>
      <c r="K125" s="72">
        <v>2027.5</v>
      </c>
      <c r="L125" s="72" t="s">
        <v>313</v>
      </c>
      <c r="M125" s="73" t="s">
        <v>163</v>
      </c>
      <c r="N125" s="73" t="s">
        <v>164</v>
      </c>
      <c r="O125" s="74" t="s">
        <v>293</v>
      </c>
      <c r="P125" s="74" t="s">
        <v>294</v>
      </c>
    </row>
    <row r="126" spans="1:16" ht="13.5" thickBot="1">
      <c r="A126" s="24" t="str">
        <f t="shared" si="18"/>
        <v> AC 1552.15 </v>
      </c>
      <c r="B126" s="6" t="str">
        <f t="shared" si="19"/>
        <v>I</v>
      </c>
      <c r="C126" s="24">
        <f t="shared" si="20"/>
        <v>48484.420599999998</v>
      </c>
      <c r="D126" t="str">
        <f t="shared" si="21"/>
        <v>vis</v>
      </c>
      <c r="E126" s="71">
        <f>VLOOKUP(C126,'Active 1'!C$21:E$973,3,FALSE)</f>
        <v>2029.9987883472204</v>
      </c>
      <c r="F126" s="6" t="s">
        <v>39</v>
      </c>
      <c r="G126" t="str">
        <f t="shared" si="22"/>
        <v>48484.4206</v>
      </c>
      <c r="H126" s="24">
        <f t="shared" si="23"/>
        <v>2030</v>
      </c>
      <c r="I126" s="72" t="s">
        <v>324</v>
      </c>
      <c r="J126" s="73" t="s">
        <v>325</v>
      </c>
      <c r="K126" s="72">
        <v>2030</v>
      </c>
      <c r="L126" s="72" t="s">
        <v>316</v>
      </c>
      <c r="M126" s="73" t="s">
        <v>163</v>
      </c>
      <c r="N126" s="73" t="s">
        <v>164</v>
      </c>
      <c r="O126" s="74" t="s">
        <v>293</v>
      </c>
      <c r="P126" s="74" t="s">
        <v>294</v>
      </c>
    </row>
    <row r="127" spans="1:16" ht="13.5" thickBot="1">
      <c r="A127" s="24" t="str">
        <f t="shared" si="18"/>
        <v>IBVS 3900 </v>
      </c>
      <c r="B127" s="6" t="str">
        <f t="shared" si="19"/>
        <v>I</v>
      </c>
      <c r="C127" s="24">
        <f t="shared" si="20"/>
        <v>48744.7719</v>
      </c>
      <c r="D127" t="str">
        <f t="shared" si="21"/>
        <v>vis</v>
      </c>
      <c r="E127" s="71">
        <f>VLOOKUP(C127,'Active 1'!C$21:E$973,3,FALSE)</f>
        <v>2188.9984737083555</v>
      </c>
      <c r="F127" s="6" t="s">
        <v>39</v>
      </c>
      <c r="G127" t="str">
        <f t="shared" si="22"/>
        <v>48744.7719</v>
      </c>
      <c r="H127" s="24">
        <f t="shared" si="23"/>
        <v>2189</v>
      </c>
      <c r="I127" s="72" t="s">
        <v>326</v>
      </c>
      <c r="J127" s="73" t="s">
        <v>327</v>
      </c>
      <c r="K127" s="72">
        <v>2189</v>
      </c>
      <c r="L127" s="72" t="s">
        <v>328</v>
      </c>
      <c r="M127" s="73" t="s">
        <v>163</v>
      </c>
      <c r="N127" s="73" t="s">
        <v>164</v>
      </c>
      <c r="O127" s="74" t="s">
        <v>329</v>
      </c>
      <c r="P127" s="75" t="s">
        <v>330</v>
      </c>
    </row>
    <row r="128" spans="1:16" ht="13.5" thickBot="1">
      <c r="A128" s="24" t="str">
        <f t="shared" si="18"/>
        <v>IBVS 3900 </v>
      </c>
      <c r="B128" s="6" t="str">
        <f t="shared" si="19"/>
        <v>II</v>
      </c>
      <c r="C128" s="24">
        <f t="shared" si="20"/>
        <v>49105.816099999996</v>
      </c>
      <c r="D128" t="str">
        <f t="shared" si="21"/>
        <v>vis</v>
      </c>
      <c r="E128" s="71">
        <f>VLOOKUP(C128,'Active 1'!C$21:E$973,3,FALSE)</f>
        <v>2409.492530014053</v>
      </c>
      <c r="F128" s="6" t="s">
        <v>39</v>
      </c>
      <c r="G128" t="str">
        <f t="shared" si="22"/>
        <v>49105.8161</v>
      </c>
      <c r="H128" s="24">
        <f t="shared" si="23"/>
        <v>2409.5</v>
      </c>
      <c r="I128" s="72" t="s">
        <v>336</v>
      </c>
      <c r="J128" s="73" t="s">
        <v>337</v>
      </c>
      <c r="K128" s="72">
        <v>2409.5</v>
      </c>
      <c r="L128" s="72" t="s">
        <v>338</v>
      </c>
      <c r="M128" s="73" t="s">
        <v>163</v>
      </c>
      <c r="N128" s="73" t="s">
        <v>164</v>
      </c>
      <c r="O128" s="74" t="s">
        <v>329</v>
      </c>
      <c r="P128" s="75" t="s">
        <v>330</v>
      </c>
    </row>
    <row r="129" spans="1:16" ht="13.5" thickBot="1">
      <c r="A129" s="24" t="str">
        <f t="shared" si="18"/>
        <v>IBVS 4633/4653 </v>
      </c>
      <c r="B129" s="6" t="str">
        <f t="shared" si="19"/>
        <v>I</v>
      </c>
      <c r="C129" s="24">
        <f t="shared" si="20"/>
        <v>50945.474900000001</v>
      </c>
      <c r="D129" t="str">
        <f t="shared" si="21"/>
        <v>vis</v>
      </c>
      <c r="E129" s="71">
        <f>VLOOKUP(C129,'Active 1'!C$21:E$973,3,FALSE)</f>
        <v>3532.9943921973468</v>
      </c>
      <c r="F129" s="6" t="s">
        <v>39</v>
      </c>
      <c r="G129" t="str">
        <f t="shared" si="22"/>
        <v>50945.4749</v>
      </c>
      <c r="H129" s="24">
        <f t="shared" si="23"/>
        <v>3533</v>
      </c>
      <c r="I129" s="72" t="s">
        <v>425</v>
      </c>
      <c r="J129" s="73" t="s">
        <v>426</v>
      </c>
      <c r="K129" s="72">
        <v>3533</v>
      </c>
      <c r="L129" s="72" t="s">
        <v>427</v>
      </c>
      <c r="M129" s="73" t="s">
        <v>163</v>
      </c>
      <c r="N129" s="73" t="s">
        <v>345</v>
      </c>
      <c r="O129" s="74" t="s">
        <v>428</v>
      </c>
      <c r="P129" s="75" t="s">
        <v>429</v>
      </c>
    </row>
    <row r="130" spans="1:16" ht="13.5" thickBot="1">
      <c r="A130" s="24" t="str">
        <f t="shared" si="18"/>
        <v>IBVS 4633/4653 </v>
      </c>
      <c r="B130" s="6" t="str">
        <f t="shared" si="19"/>
        <v>II</v>
      </c>
      <c r="C130" s="24">
        <f t="shared" si="20"/>
        <v>50972.494599999998</v>
      </c>
      <c r="D130" t="str">
        <f t="shared" si="21"/>
        <v>vis</v>
      </c>
      <c r="E130" s="71">
        <f>VLOOKUP(C130,'Active 1'!C$21:E$973,3,FALSE)</f>
        <v>3549.4956495313868</v>
      </c>
      <c r="F130" s="6" t="s">
        <v>39</v>
      </c>
      <c r="G130" t="str">
        <f t="shared" si="22"/>
        <v>50972.4946</v>
      </c>
      <c r="H130" s="24">
        <f t="shared" si="23"/>
        <v>3549.5</v>
      </c>
      <c r="I130" s="72" t="s">
        <v>430</v>
      </c>
      <c r="J130" s="73" t="s">
        <v>431</v>
      </c>
      <c r="K130" s="72">
        <v>3549.5</v>
      </c>
      <c r="L130" s="72" t="s">
        <v>396</v>
      </c>
      <c r="M130" s="73" t="s">
        <v>163</v>
      </c>
      <c r="N130" s="73" t="s">
        <v>345</v>
      </c>
      <c r="O130" s="74" t="s">
        <v>428</v>
      </c>
      <c r="P130" s="75" t="s">
        <v>429</v>
      </c>
    </row>
    <row r="131" spans="1:16" ht="13.5" thickBot="1">
      <c r="A131" s="24" t="str">
        <f t="shared" si="18"/>
        <v>IBVS 4633/4653 </v>
      </c>
      <c r="B131" s="6" t="str">
        <f t="shared" si="19"/>
        <v>I</v>
      </c>
      <c r="C131" s="24">
        <f t="shared" si="20"/>
        <v>50981.501100000001</v>
      </c>
      <c r="D131" t="str">
        <f t="shared" si="21"/>
        <v>vis</v>
      </c>
      <c r="E131" s="71">
        <f>VLOOKUP(C131,'Active 1'!C$21:E$973,3,FALSE)</f>
        <v>3554.9960279285965</v>
      </c>
      <c r="F131" s="6" t="s">
        <v>39</v>
      </c>
      <c r="G131" t="str">
        <f t="shared" si="22"/>
        <v>50981.5011</v>
      </c>
      <c r="H131" s="24">
        <f t="shared" si="23"/>
        <v>3555</v>
      </c>
      <c r="I131" s="72" t="s">
        <v>432</v>
      </c>
      <c r="J131" s="73" t="s">
        <v>433</v>
      </c>
      <c r="K131" s="72">
        <v>3555</v>
      </c>
      <c r="L131" s="72" t="s">
        <v>434</v>
      </c>
      <c r="M131" s="73" t="s">
        <v>163</v>
      </c>
      <c r="N131" s="73" t="s">
        <v>345</v>
      </c>
      <c r="O131" s="74" t="s">
        <v>428</v>
      </c>
      <c r="P131" s="75" t="s">
        <v>429</v>
      </c>
    </row>
    <row r="132" spans="1:16" ht="13.5" thickBot="1">
      <c r="A132" s="24" t="str">
        <f t="shared" si="18"/>
        <v>BAVM 133 </v>
      </c>
      <c r="B132" s="6" t="str">
        <f t="shared" si="19"/>
        <v>I</v>
      </c>
      <c r="C132" s="24">
        <f t="shared" si="20"/>
        <v>51397.406799999997</v>
      </c>
      <c r="D132" t="str">
        <f t="shared" si="21"/>
        <v>vis</v>
      </c>
      <c r="E132" s="71">
        <f>VLOOKUP(C132,'Active 1'!C$21:E$973,3,FALSE)</f>
        <v>3808.9946653077891</v>
      </c>
      <c r="F132" s="6" t="s">
        <v>39</v>
      </c>
      <c r="G132" t="str">
        <f t="shared" si="22"/>
        <v>51397.4068</v>
      </c>
      <c r="H132" s="24">
        <f t="shared" si="23"/>
        <v>3809</v>
      </c>
      <c r="I132" s="72" t="s">
        <v>444</v>
      </c>
      <c r="J132" s="73" t="s">
        <v>445</v>
      </c>
      <c r="K132" s="72">
        <v>3809</v>
      </c>
      <c r="L132" s="72" t="s">
        <v>403</v>
      </c>
      <c r="M132" s="73" t="s">
        <v>163</v>
      </c>
      <c r="N132" s="73" t="s">
        <v>44</v>
      </c>
      <c r="O132" s="74" t="s">
        <v>343</v>
      </c>
      <c r="P132" s="75" t="s">
        <v>446</v>
      </c>
    </row>
    <row r="133" spans="1:16" ht="13.5" thickBot="1">
      <c r="A133" s="24" t="str">
        <f t="shared" si="18"/>
        <v>BAVM 133 </v>
      </c>
      <c r="B133" s="6" t="str">
        <f t="shared" si="19"/>
        <v>I</v>
      </c>
      <c r="C133" s="24">
        <f t="shared" si="20"/>
        <v>51397.408000000003</v>
      </c>
      <c r="D133" t="str">
        <f t="shared" si="21"/>
        <v>vis</v>
      </c>
      <c r="E133" s="71">
        <f>VLOOKUP(C133,'Active 1'!C$21:E$973,3,FALSE)</f>
        <v>3808.9953981622953</v>
      </c>
      <c r="F133" s="6" t="s">
        <v>39</v>
      </c>
      <c r="G133" t="str">
        <f t="shared" si="22"/>
        <v>51397.4080</v>
      </c>
      <c r="H133" s="24">
        <f t="shared" si="23"/>
        <v>3809</v>
      </c>
      <c r="I133" s="72" t="s">
        <v>447</v>
      </c>
      <c r="J133" s="73" t="s">
        <v>448</v>
      </c>
      <c r="K133" s="72">
        <v>3809</v>
      </c>
      <c r="L133" s="72" t="s">
        <v>449</v>
      </c>
      <c r="M133" s="73" t="s">
        <v>163</v>
      </c>
      <c r="N133" s="73" t="s">
        <v>342</v>
      </c>
      <c r="O133" s="74" t="s">
        <v>343</v>
      </c>
      <c r="P133" s="75" t="s">
        <v>446</v>
      </c>
    </row>
    <row r="134" spans="1:16" ht="26.25" thickBot="1">
      <c r="A134" s="24" t="str">
        <f t="shared" si="18"/>
        <v> AAP 383,533-539 </v>
      </c>
      <c r="B134" s="6" t="str">
        <f t="shared" si="19"/>
        <v>II</v>
      </c>
      <c r="C134" s="24">
        <f t="shared" si="20"/>
        <v>52097.414799999999</v>
      </c>
      <c r="D134" t="str">
        <f t="shared" si="21"/>
        <v>vis</v>
      </c>
      <c r="E134" s="71">
        <f>VLOOKUP(C134,'Active 1'!C$21:E$973,3,FALSE)</f>
        <v>4236.498010788594</v>
      </c>
      <c r="F134" s="6" t="s">
        <v>39</v>
      </c>
      <c r="G134" t="str">
        <f t="shared" si="22"/>
        <v>52097.4148</v>
      </c>
      <c r="H134" s="24">
        <f t="shared" si="23"/>
        <v>4236.5</v>
      </c>
      <c r="I134" s="72" t="s">
        <v>468</v>
      </c>
      <c r="J134" s="73" t="s">
        <v>469</v>
      </c>
      <c r="K134" s="72">
        <v>4236.5</v>
      </c>
      <c r="L134" s="72" t="s">
        <v>292</v>
      </c>
      <c r="M134" s="73" t="s">
        <v>470</v>
      </c>
      <c r="N134" s="73" t="s">
        <v>471</v>
      </c>
      <c r="O134" s="74" t="s">
        <v>463</v>
      </c>
      <c r="P134" s="74" t="s">
        <v>464</v>
      </c>
    </row>
    <row r="135" spans="1:16" ht="13.5" thickBot="1">
      <c r="A135" s="24" t="str">
        <f t="shared" si="18"/>
        <v>IBVS 5619 </v>
      </c>
      <c r="B135" s="6" t="str">
        <f t="shared" si="19"/>
        <v>II</v>
      </c>
      <c r="C135" s="24">
        <f t="shared" si="20"/>
        <v>52472.3943</v>
      </c>
      <c r="D135" t="str">
        <f t="shared" si="21"/>
        <v>vis</v>
      </c>
      <c r="E135" s="71">
        <f>VLOOKUP(C135,'Active 1'!C$21:E$973,3,FALSE)</f>
        <v>4465.5025232180515</v>
      </c>
      <c r="F135" s="6" t="s">
        <v>39</v>
      </c>
      <c r="G135" t="str">
        <f t="shared" si="22"/>
        <v>52472.3943</v>
      </c>
      <c r="H135" s="24">
        <f t="shared" si="23"/>
        <v>4465.5</v>
      </c>
      <c r="I135" s="72" t="s">
        <v>478</v>
      </c>
      <c r="J135" s="73" t="s">
        <v>479</v>
      </c>
      <c r="K135" s="72">
        <v>4465.5</v>
      </c>
      <c r="L135" s="72" t="s">
        <v>480</v>
      </c>
      <c r="M135" s="73" t="s">
        <v>163</v>
      </c>
      <c r="N135" s="73" t="s">
        <v>164</v>
      </c>
      <c r="O135" s="74" t="s">
        <v>481</v>
      </c>
      <c r="P135" s="75" t="s">
        <v>482</v>
      </c>
    </row>
    <row r="136" spans="1:16" ht="13.5" thickBot="1">
      <c r="A136" s="24" t="str">
        <f t="shared" si="18"/>
        <v>IBVS 5619 </v>
      </c>
      <c r="B136" s="6" t="str">
        <f t="shared" si="19"/>
        <v>II</v>
      </c>
      <c r="C136" s="24">
        <f t="shared" si="20"/>
        <v>52513.3223</v>
      </c>
      <c r="D136" t="str">
        <f t="shared" si="21"/>
        <v>vis</v>
      </c>
      <c r="E136" s="71">
        <f>VLOOKUP(C136,'Active 1'!C$21:E$973,3,FALSE)</f>
        <v>4490.4977474495436</v>
      </c>
      <c r="F136" s="6" t="s">
        <v>39</v>
      </c>
      <c r="G136" t="str">
        <f t="shared" si="22"/>
        <v>52513.3223</v>
      </c>
      <c r="H136" s="24">
        <f t="shared" si="23"/>
        <v>4490.5</v>
      </c>
      <c r="I136" s="72" t="s">
        <v>483</v>
      </c>
      <c r="J136" s="73" t="s">
        <v>484</v>
      </c>
      <c r="K136" s="72">
        <v>4490.5</v>
      </c>
      <c r="L136" s="72" t="s">
        <v>485</v>
      </c>
      <c r="M136" s="73" t="s">
        <v>163</v>
      </c>
      <c r="N136" s="73" t="s">
        <v>164</v>
      </c>
      <c r="O136" s="74" t="s">
        <v>481</v>
      </c>
      <c r="P136" s="75" t="s">
        <v>482</v>
      </c>
    </row>
    <row r="137" spans="1:16" ht="13.5" thickBot="1">
      <c r="A137" s="24" t="str">
        <f t="shared" si="18"/>
        <v>IBVS 5619 </v>
      </c>
      <c r="B137" s="6" t="str">
        <f t="shared" si="19"/>
        <v>I</v>
      </c>
      <c r="C137" s="24">
        <f t="shared" si="20"/>
        <v>52833.434300000001</v>
      </c>
      <c r="D137" t="str">
        <f t="shared" si="21"/>
        <v>vis</v>
      </c>
      <c r="E137" s="71">
        <f>VLOOKUP(C137,'Active 1'!C$21:E$973,3,FALSE)</f>
        <v>4685.9940145329929</v>
      </c>
      <c r="F137" s="6" t="s">
        <v>39</v>
      </c>
      <c r="G137" t="str">
        <f t="shared" si="22"/>
        <v>52833.4343</v>
      </c>
      <c r="H137" s="24">
        <f t="shared" si="23"/>
        <v>4686</v>
      </c>
      <c r="I137" s="72" t="s">
        <v>486</v>
      </c>
      <c r="J137" s="73" t="s">
        <v>487</v>
      </c>
      <c r="K137" s="72">
        <v>4686</v>
      </c>
      <c r="L137" s="72" t="s">
        <v>488</v>
      </c>
      <c r="M137" s="73" t="s">
        <v>163</v>
      </c>
      <c r="N137" s="73" t="s">
        <v>164</v>
      </c>
      <c r="O137" s="74" t="s">
        <v>481</v>
      </c>
      <c r="P137" s="75" t="s">
        <v>482</v>
      </c>
    </row>
    <row r="138" spans="1:16" ht="13.5" thickBot="1">
      <c r="A138" s="24" t="str">
        <f t="shared" si="18"/>
        <v>IBVS 5619 </v>
      </c>
      <c r="B138" s="6" t="str">
        <f t="shared" si="19"/>
        <v>II</v>
      </c>
      <c r="C138" s="24">
        <f t="shared" si="20"/>
        <v>52842.453099999999</v>
      </c>
      <c r="D138" t="str">
        <f t="shared" si="21"/>
        <v>vis</v>
      </c>
      <c r="E138" s="71">
        <f>VLOOKUP(C138,'Active 1'!C$21:E$973,3,FALSE)</f>
        <v>4691.5019046888501</v>
      </c>
      <c r="F138" s="6" t="s">
        <v>39</v>
      </c>
      <c r="G138" t="str">
        <f t="shared" si="22"/>
        <v>52842.4531</v>
      </c>
      <c r="H138" s="24">
        <f t="shared" si="23"/>
        <v>4691.5</v>
      </c>
      <c r="I138" s="72" t="s">
        <v>489</v>
      </c>
      <c r="J138" s="73" t="s">
        <v>490</v>
      </c>
      <c r="K138" s="72">
        <v>4691.5</v>
      </c>
      <c r="L138" s="72" t="s">
        <v>491</v>
      </c>
      <c r="M138" s="73" t="s">
        <v>163</v>
      </c>
      <c r="N138" s="73" t="s">
        <v>164</v>
      </c>
      <c r="O138" s="74" t="s">
        <v>481</v>
      </c>
      <c r="P138" s="75" t="s">
        <v>482</v>
      </c>
    </row>
    <row r="139" spans="1:16" ht="13.5" thickBot="1">
      <c r="A139" s="24" t="str">
        <f t="shared" ref="A139:A153" si="24">P139</f>
        <v>IBVS 5619 </v>
      </c>
      <c r="B139" s="6" t="str">
        <f t="shared" ref="B139:B153" si="25">IF(H139=INT(H139),"I","II")</f>
        <v>I</v>
      </c>
      <c r="C139" s="24">
        <f t="shared" ref="C139:C153" si="26">1*G139</f>
        <v>52856.359400000001</v>
      </c>
      <c r="D139" t="str">
        <f t="shared" ref="D139:D153" si="27">VLOOKUP(F139,I$1:J$5,2,FALSE)</f>
        <v>vis</v>
      </c>
      <c r="E139" s="71">
        <f>VLOOKUP(C139,'Active 1'!C$21:E$973,3,FALSE)</f>
        <v>4699.9946501621316</v>
      </c>
      <c r="F139" s="6" t="s">
        <v>39</v>
      </c>
      <c r="G139" t="str">
        <f t="shared" ref="G139:G153" si="28">MID(I139,3,LEN(I139)-3)</f>
        <v>52856.3594</v>
      </c>
      <c r="H139" s="24">
        <f t="shared" ref="H139:H153" si="29">1*K139</f>
        <v>4700</v>
      </c>
      <c r="I139" s="72" t="s">
        <v>492</v>
      </c>
      <c r="J139" s="73" t="s">
        <v>493</v>
      </c>
      <c r="K139" s="72">
        <v>4700</v>
      </c>
      <c r="L139" s="72" t="s">
        <v>494</v>
      </c>
      <c r="M139" s="73" t="s">
        <v>163</v>
      </c>
      <c r="N139" s="73" t="s">
        <v>164</v>
      </c>
      <c r="O139" s="74" t="s">
        <v>481</v>
      </c>
      <c r="P139" s="75" t="s">
        <v>482</v>
      </c>
    </row>
    <row r="140" spans="1:16" ht="13.5" thickBot="1">
      <c r="A140" s="24" t="str">
        <f t="shared" si="24"/>
        <v>VSB 43 </v>
      </c>
      <c r="B140" s="6" t="str">
        <f t="shared" si="25"/>
        <v>I</v>
      </c>
      <c r="C140" s="24">
        <f t="shared" si="26"/>
        <v>53228.056199999999</v>
      </c>
      <c r="D140" t="str">
        <f t="shared" si="27"/>
        <v>vis</v>
      </c>
      <c r="E140" s="71">
        <f>VLOOKUP(C140,'Active 1'!C$21:E$973,3,FALSE)</f>
        <v>4926.9943780288249</v>
      </c>
      <c r="F140" s="6" t="s">
        <v>39</v>
      </c>
      <c r="G140" t="str">
        <f t="shared" si="28"/>
        <v>53228.0562</v>
      </c>
      <c r="H140" s="24">
        <f t="shared" si="29"/>
        <v>4927</v>
      </c>
      <c r="I140" s="72" t="s">
        <v>500</v>
      </c>
      <c r="J140" s="73" t="s">
        <v>501</v>
      </c>
      <c r="K140" s="72">
        <v>4927</v>
      </c>
      <c r="L140" s="72" t="s">
        <v>502</v>
      </c>
      <c r="M140" s="73" t="s">
        <v>163</v>
      </c>
      <c r="N140" s="73" t="s">
        <v>164</v>
      </c>
      <c r="O140" s="74" t="s">
        <v>503</v>
      </c>
      <c r="P140" s="75" t="s">
        <v>504</v>
      </c>
    </row>
    <row r="141" spans="1:16" ht="13.5" thickBot="1">
      <c r="A141" s="24" t="str">
        <f t="shared" si="24"/>
        <v>OEJV 0137 </v>
      </c>
      <c r="B141" s="6" t="str">
        <f t="shared" si="25"/>
        <v>I</v>
      </c>
      <c r="C141" s="24">
        <f t="shared" si="26"/>
        <v>55060.340900000003</v>
      </c>
      <c r="D141" t="str">
        <f t="shared" si="27"/>
        <v>vis</v>
      </c>
      <c r="E141" s="71">
        <f>VLOOKUP(C141,'Active 1'!C$21:E$973,3,FALSE)</f>
        <v>6045.9927882231268</v>
      </c>
      <c r="F141" s="6" t="s">
        <v>39</v>
      </c>
      <c r="G141" t="str">
        <f t="shared" si="28"/>
        <v>55060.3409</v>
      </c>
      <c r="H141" s="24">
        <f t="shared" si="29"/>
        <v>6046</v>
      </c>
      <c r="I141" s="72" t="s">
        <v>544</v>
      </c>
      <c r="J141" s="73" t="s">
        <v>545</v>
      </c>
      <c r="K141" s="72">
        <v>6046</v>
      </c>
      <c r="L141" s="72" t="s">
        <v>546</v>
      </c>
      <c r="M141" s="73" t="s">
        <v>470</v>
      </c>
      <c r="N141" s="73" t="s">
        <v>72</v>
      </c>
      <c r="O141" s="74" t="s">
        <v>547</v>
      </c>
      <c r="P141" s="75" t="s">
        <v>548</v>
      </c>
    </row>
    <row r="142" spans="1:16" ht="13.5" thickBot="1">
      <c r="A142" s="24" t="str">
        <f t="shared" si="24"/>
        <v>OEJV 0137 </v>
      </c>
      <c r="B142" s="6" t="str">
        <f t="shared" si="25"/>
        <v>I</v>
      </c>
      <c r="C142" s="24">
        <f t="shared" si="26"/>
        <v>55060.341500000002</v>
      </c>
      <c r="D142" t="str">
        <f t="shared" si="27"/>
        <v>vis</v>
      </c>
      <c r="E142" s="71">
        <f>VLOOKUP(C142,'Active 1'!C$21:E$973,3,FALSE)</f>
        <v>6045.9931546503776</v>
      </c>
      <c r="F142" s="6" t="s">
        <v>39</v>
      </c>
      <c r="G142" t="str">
        <f t="shared" si="28"/>
        <v>55060.3415</v>
      </c>
      <c r="H142" s="24">
        <f t="shared" si="29"/>
        <v>6046</v>
      </c>
      <c r="I142" s="72" t="s">
        <v>549</v>
      </c>
      <c r="J142" s="73" t="s">
        <v>550</v>
      </c>
      <c r="K142" s="72">
        <v>6046</v>
      </c>
      <c r="L142" s="72" t="s">
        <v>551</v>
      </c>
      <c r="M142" s="73" t="s">
        <v>470</v>
      </c>
      <c r="N142" s="73" t="s">
        <v>471</v>
      </c>
      <c r="O142" s="74" t="s">
        <v>547</v>
      </c>
      <c r="P142" s="75" t="s">
        <v>548</v>
      </c>
    </row>
    <row r="143" spans="1:16" ht="13.5" thickBot="1">
      <c r="A143" s="24" t="str">
        <f t="shared" si="24"/>
        <v>OEJV 0137 </v>
      </c>
      <c r="B143" s="6" t="str">
        <f t="shared" si="25"/>
        <v>II</v>
      </c>
      <c r="C143" s="24">
        <f t="shared" si="26"/>
        <v>55082.469299999997</v>
      </c>
      <c r="D143" t="str">
        <f t="shared" si="27"/>
        <v>vis</v>
      </c>
      <c r="E143" s="71">
        <f>VLOOKUP(C143,'Active 1'!C$21:E$973,3,FALSE)</f>
        <v>6059.5068695338186</v>
      </c>
      <c r="F143" s="6" t="s">
        <v>39</v>
      </c>
      <c r="G143" t="str">
        <f t="shared" si="28"/>
        <v>55082.4693</v>
      </c>
      <c r="H143" s="24">
        <f t="shared" si="29"/>
        <v>6059.5</v>
      </c>
      <c r="I143" s="72" t="s">
        <v>552</v>
      </c>
      <c r="J143" s="73" t="s">
        <v>553</v>
      </c>
      <c r="K143" s="72">
        <v>6059.5</v>
      </c>
      <c r="L143" s="72" t="s">
        <v>554</v>
      </c>
      <c r="M143" s="73" t="s">
        <v>470</v>
      </c>
      <c r="N143" s="73" t="s">
        <v>72</v>
      </c>
      <c r="O143" s="74" t="s">
        <v>547</v>
      </c>
      <c r="P143" s="75" t="s">
        <v>548</v>
      </c>
    </row>
    <row r="144" spans="1:16" ht="13.5" thickBot="1">
      <c r="A144" s="24" t="str">
        <f t="shared" si="24"/>
        <v>OEJV 0137 </v>
      </c>
      <c r="B144" s="6" t="str">
        <f t="shared" si="25"/>
        <v>II</v>
      </c>
      <c r="C144" s="24">
        <f t="shared" si="26"/>
        <v>55082.470300000001</v>
      </c>
      <c r="D144" t="str">
        <f t="shared" si="27"/>
        <v>vis</v>
      </c>
      <c r="E144" s="71">
        <f>VLOOKUP(C144,'Active 1'!C$21:E$973,3,FALSE)</f>
        <v>6059.5074802459067</v>
      </c>
      <c r="F144" s="6" t="s">
        <v>39</v>
      </c>
      <c r="G144" t="str">
        <f t="shared" si="28"/>
        <v>55082.4703</v>
      </c>
      <c r="H144" s="24">
        <f t="shared" si="29"/>
        <v>6059.5</v>
      </c>
      <c r="I144" s="72" t="s">
        <v>555</v>
      </c>
      <c r="J144" s="73" t="s">
        <v>556</v>
      </c>
      <c r="K144" s="72">
        <v>6059.5</v>
      </c>
      <c r="L144" s="72" t="s">
        <v>557</v>
      </c>
      <c r="M144" s="73" t="s">
        <v>470</v>
      </c>
      <c r="N144" s="73" t="s">
        <v>471</v>
      </c>
      <c r="O144" s="74" t="s">
        <v>547</v>
      </c>
      <c r="P144" s="75" t="s">
        <v>548</v>
      </c>
    </row>
    <row r="145" spans="1:16" ht="13.5" thickBot="1">
      <c r="A145" s="24" t="str">
        <f t="shared" si="24"/>
        <v>OEJV 0137 </v>
      </c>
      <c r="B145" s="6" t="str">
        <f t="shared" si="25"/>
        <v>I</v>
      </c>
      <c r="C145" s="24">
        <f t="shared" si="26"/>
        <v>55101.277600000001</v>
      </c>
      <c r="D145" t="str">
        <f t="shared" si="27"/>
        <v>vis</v>
      </c>
      <c r="E145" s="71">
        <f>VLOOKUP(C145,'Active 1'!C$21:E$973,3,FALSE)</f>
        <v>6070.9933256497607</v>
      </c>
      <c r="F145" s="6" t="s">
        <v>39</v>
      </c>
      <c r="G145" t="str">
        <f t="shared" si="28"/>
        <v>55101.2776</v>
      </c>
      <c r="H145" s="24">
        <f t="shared" si="29"/>
        <v>6071</v>
      </c>
      <c r="I145" s="72" t="s">
        <v>558</v>
      </c>
      <c r="J145" s="73" t="s">
        <v>559</v>
      </c>
      <c r="K145" s="72">
        <v>6071</v>
      </c>
      <c r="L145" s="72" t="s">
        <v>396</v>
      </c>
      <c r="M145" s="73" t="s">
        <v>470</v>
      </c>
      <c r="N145" s="73" t="s">
        <v>471</v>
      </c>
      <c r="O145" s="74" t="s">
        <v>547</v>
      </c>
      <c r="P145" s="75" t="s">
        <v>548</v>
      </c>
    </row>
    <row r="146" spans="1:16" ht="13.5" thickBot="1">
      <c r="A146" s="24" t="str">
        <f t="shared" si="24"/>
        <v>OEJV 0137 </v>
      </c>
      <c r="B146" s="6" t="str">
        <f t="shared" si="25"/>
        <v>I</v>
      </c>
      <c r="C146" s="24">
        <f t="shared" si="26"/>
        <v>55101.2785</v>
      </c>
      <c r="D146" t="str">
        <f t="shared" si="27"/>
        <v>vis</v>
      </c>
      <c r="E146" s="71">
        <f>VLOOKUP(C146,'Active 1'!C$21:E$973,3,FALSE)</f>
        <v>6070.9938752906373</v>
      </c>
      <c r="F146" s="6" t="s">
        <v>39</v>
      </c>
      <c r="G146" t="str">
        <f t="shared" si="28"/>
        <v>55101.2785</v>
      </c>
      <c r="H146" s="24">
        <f t="shared" si="29"/>
        <v>6071</v>
      </c>
      <c r="I146" s="72" t="s">
        <v>560</v>
      </c>
      <c r="J146" s="73" t="s">
        <v>561</v>
      </c>
      <c r="K146" s="72">
        <v>6071</v>
      </c>
      <c r="L146" s="72" t="s">
        <v>375</v>
      </c>
      <c r="M146" s="73" t="s">
        <v>470</v>
      </c>
      <c r="N146" s="73" t="s">
        <v>72</v>
      </c>
      <c r="O146" s="74" t="s">
        <v>547</v>
      </c>
      <c r="P146" s="75" t="s">
        <v>548</v>
      </c>
    </row>
    <row r="147" spans="1:16" ht="13.5" thickBot="1">
      <c r="A147" s="24" t="str">
        <f t="shared" si="24"/>
        <v>OEJV 0137 </v>
      </c>
      <c r="B147" s="6" t="str">
        <f t="shared" si="25"/>
        <v>I</v>
      </c>
      <c r="C147" s="24">
        <f t="shared" si="26"/>
        <v>55353.4421</v>
      </c>
      <c r="D147" t="str">
        <f t="shared" si="27"/>
        <v>vis</v>
      </c>
      <c r="E147" s="71">
        <f>VLOOKUP(C147,'Active 1'!C$21:E$973,3,FALSE)</f>
        <v>6224.9932333100933</v>
      </c>
      <c r="F147" s="6" t="s">
        <v>39</v>
      </c>
      <c r="G147" t="str">
        <f t="shared" si="28"/>
        <v>55353.4421</v>
      </c>
      <c r="H147" s="24">
        <f t="shared" si="29"/>
        <v>6225</v>
      </c>
      <c r="I147" s="72" t="s">
        <v>566</v>
      </c>
      <c r="J147" s="73" t="s">
        <v>567</v>
      </c>
      <c r="K147" s="72">
        <v>6225</v>
      </c>
      <c r="L147" s="72" t="s">
        <v>568</v>
      </c>
      <c r="M147" s="73" t="s">
        <v>470</v>
      </c>
      <c r="N147" s="73" t="s">
        <v>471</v>
      </c>
      <c r="O147" s="74" t="s">
        <v>547</v>
      </c>
      <c r="P147" s="75" t="s">
        <v>548</v>
      </c>
    </row>
    <row r="148" spans="1:16" ht="13.5" thickBot="1">
      <c r="A148" s="24" t="str">
        <f t="shared" si="24"/>
        <v>OEJV 0137 </v>
      </c>
      <c r="B148" s="6" t="str">
        <f t="shared" si="25"/>
        <v>I</v>
      </c>
      <c r="C148" s="24">
        <f t="shared" si="26"/>
        <v>55353.4427</v>
      </c>
      <c r="D148" t="str">
        <f t="shared" si="27"/>
        <v>vis</v>
      </c>
      <c r="E148" s="71">
        <f>VLOOKUP(C148,'Active 1'!C$21:E$973,3,FALSE)</f>
        <v>6224.9935997373441</v>
      </c>
      <c r="F148" s="6" t="s">
        <v>39</v>
      </c>
      <c r="G148" t="str">
        <f t="shared" si="28"/>
        <v>55353.4427</v>
      </c>
      <c r="H148" s="24">
        <f t="shared" si="29"/>
        <v>6225</v>
      </c>
      <c r="I148" s="72" t="s">
        <v>569</v>
      </c>
      <c r="J148" s="73" t="s">
        <v>570</v>
      </c>
      <c r="K148" s="72">
        <v>6225</v>
      </c>
      <c r="L148" s="72" t="s">
        <v>571</v>
      </c>
      <c r="M148" s="73" t="s">
        <v>470</v>
      </c>
      <c r="N148" s="73" t="s">
        <v>72</v>
      </c>
      <c r="O148" s="74" t="s">
        <v>547</v>
      </c>
      <c r="P148" s="75" t="s">
        <v>548</v>
      </c>
    </row>
    <row r="149" spans="1:16" ht="13.5" thickBot="1">
      <c r="A149" s="24" t="str">
        <f t="shared" si="24"/>
        <v>OEJV 0137 </v>
      </c>
      <c r="B149" s="6" t="str">
        <f t="shared" si="25"/>
        <v>I</v>
      </c>
      <c r="C149" s="24">
        <f t="shared" si="26"/>
        <v>55353.442799999997</v>
      </c>
      <c r="D149" t="str">
        <f t="shared" si="27"/>
        <v>vis</v>
      </c>
      <c r="E149" s="71">
        <f>VLOOKUP(C149,'Active 1'!C$21:E$973,3,FALSE)</f>
        <v>6224.9936608085509</v>
      </c>
      <c r="F149" s="6" t="s">
        <v>39</v>
      </c>
      <c r="G149" t="str">
        <f t="shared" si="28"/>
        <v>55353.4428</v>
      </c>
      <c r="H149" s="24">
        <f t="shared" si="29"/>
        <v>6225</v>
      </c>
      <c r="I149" s="72" t="s">
        <v>572</v>
      </c>
      <c r="J149" s="73" t="s">
        <v>570</v>
      </c>
      <c r="K149" s="72">
        <v>6225</v>
      </c>
      <c r="L149" s="72" t="s">
        <v>573</v>
      </c>
      <c r="M149" s="73" t="s">
        <v>470</v>
      </c>
      <c r="N149" s="73" t="s">
        <v>39</v>
      </c>
      <c r="O149" s="74" t="s">
        <v>547</v>
      </c>
      <c r="P149" s="75" t="s">
        <v>548</v>
      </c>
    </row>
    <row r="150" spans="1:16" ht="13.5" thickBot="1">
      <c r="A150" s="24" t="str">
        <f t="shared" si="24"/>
        <v>OEJV 0137 </v>
      </c>
      <c r="B150" s="6" t="str">
        <f t="shared" si="25"/>
        <v>II</v>
      </c>
      <c r="C150" s="24">
        <f t="shared" si="26"/>
        <v>55462.3534</v>
      </c>
      <c r="D150" t="str">
        <f t="shared" si="27"/>
        <v>vis</v>
      </c>
      <c r="E150" s="71">
        <f>VLOOKUP(C150,'Active 1'!C$21:E$973,3,FALSE)</f>
        <v>6291.5066804573589</v>
      </c>
      <c r="F150" s="6" t="s">
        <v>39</v>
      </c>
      <c r="G150" t="str">
        <f t="shared" si="28"/>
        <v>55462.3534</v>
      </c>
      <c r="H150" s="24">
        <f t="shared" si="29"/>
        <v>6291.5</v>
      </c>
      <c r="I150" s="72" t="s">
        <v>582</v>
      </c>
      <c r="J150" s="73" t="s">
        <v>583</v>
      </c>
      <c r="K150" s="72">
        <v>6291.5</v>
      </c>
      <c r="L150" s="72" t="s">
        <v>584</v>
      </c>
      <c r="M150" s="73" t="s">
        <v>470</v>
      </c>
      <c r="N150" s="73" t="s">
        <v>471</v>
      </c>
      <c r="O150" s="74" t="s">
        <v>547</v>
      </c>
      <c r="P150" s="75" t="s">
        <v>548</v>
      </c>
    </row>
    <row r="151" spans="1:16" ht="13.5" thickBot="1">
      <c r="A151" s="24" t="str">
        <f t="shared" si="24"/>
        <v>OEJV 0137 </v>
      </c>
      <c r="B151" s="6" t="str">
        <f t="shared" si="25"/>
        <v>II</v>
      </c>
      <c r="C151" s="24">
        <f t="shared" si="26"/>
        <v>55462.354099999997</v>
      </c>
      <c r="D151" t="str">
        <f t="shared" si="27"/>
        <v>vis</v>
      </c>
      <c r="E151" s="71">
        <f>VLOOKUP(C151,'Active 1'!C$21:E$973,3,FALSE)</f>
        <v>6291.5071079558165</v>
      </c>
      <c r="F151" s="6" t="s">
        <v>39</v>
      </c>
      <c r="G151" t="str">
        <f t="shared" si="28"/>
        <v>55462.3541</v>
      </c>
      <c r="H151" s="24">
        <f t="shared" si="29"/>
        <v>6291.5</v>
      </c>
      <c r="I151" s="72" t="s">
        <v>585</v>
      </c>
      <c r="J151" s="73" t="s">
        <v>586</v>
      </c>
      <c r="K151" s="72">
        <v>6291.5</v>
      </c>
      <c r="L151" s="72" t="s">
        <v>587</v>
      </c>
      <c r="M151" s="73" t="s">
        <v>470</v>
      </c>
      <c r="N151" s="73" t="s">
        <v>72</v>
      </c>
      <c r="O151" s="74" t="s">
        <v>547</v>
      </c>
      <c r="P151" s="75" t="s">
        <v>548</v>
      </c>
    </row>
    <row r="152" spans="1:16" ht="13.5" thickBot="1">
      <c r="A152" s="24" t="str">
        <f t="shared" si="24"/>
        <v>OEJV 0137 </v>
      </c>
      <c r="B152" s="6" t="str">
        <f t="shared" si="25"/>
        <v>II</v>
      </c>
      <c r="C152" s="24">
        <f t="shared" si="26"/>
        <v>55462.356800000001</v>
      </c>
      <c r="D152" t="str">
        <f t="shared" si="27"/>
        <v>vis</v>
      </c>
      <c r="E152" s="71">
        <f>VLOOKUP(C152,'Active 1'!C$21:E$973,3,FALSE)</f>
        <v>6291.5087568784502</v>
      </c>
      <c r="F152" s="6" t="s">
        <v>39</v>
      </c>
      <c r="G152" t="str">
        <f t="shared" si="28"/>
        <v>55462.3568</v>
      </c>
      <c r="H152" s="24">
        <f t="shared" si="29"/>
        <v>6291.5</v>
      </c>
      <c r="I152" s="72" t="s">
        <v>588</v>
      </c>
      <c r="J152" s="73" t="s">
        <v>589</v>
      </c>
      <c r="K152" s="72">
        <v>6291.5</v>
      </c>
      <c r="L152" s="72" t="s">
        <v>590</v>
      </c>
      <c r="M152" s="73" t="s">
        <v>470</v>
      </c>
      <c r="N152" s="73" t="s">
        <v>39</v>
      </c>
      <c r="O152" s="74" t="s">
        <v>547</v>
      </c>
      <c r="P152" s="75" t="s">
        <v>548</v>
      </c>
    </row>
    <row r="153" spans="1:16" ht="13.5" thickBot="1">
      <c r="A153" s="24" t="str">
        <f t="shared" si="24"/>
        <v> JAAVSO 41;328 </v>
      </c>
      <c r="B153" s="6" t="str">
        <f t="shared" si="25"/>
        <v>II</v>
      </c>
      <c r="C153" s="24">
        <f t="shared" si="26"/>
        <v>56500.489000000001</v>
      </c>
      <c r="D153" t="str">
        <f t="shared" si="27"/>
        <v>vis</v>
      </c>
      <c r="E153" s="71">
        <f>VLOOKUP(C153,'Active 1'!C$21:E$973,3,FALSE)</f>
        <v>6925.5086376674508</v>
      </c>
      <c r="F153" s="6" t="s">
        <v>39</v>
      </c>
      <c r="G153" t="str">
        <f t="shared" si="28"/>
        <v>56500.4890</v>
      </c>
      <c r="H153" s="24">
        <f t="shared" si="29"/>
        <v>6925.5</v>
      </c>
      <c r="I153" s="72" t="s">
        <v>621</v>
      </c>
      <c r="J153" s="73" t="s">
        <v>622</v>
      </c>
      <c r="K153" s="72" t="s">
        <v>623</v>
      </c>
      <c r="L153" s="72" t="s">
        <v>557</v>
      </c>
      <c r="M153" s="73" t="s">
        <v>470</v>
      </c>
      <c r="N153" s="73" t="s">
        <v>39</v>
      </c>
      <c r="O153" s="74" t="s">
        <v>624</v>
      </c>
      <c r="P153" s="74" t="s">
        <v>625</v>
      </c>
    </row>
    <row r="154" spans="1:16">
      <c r="B154" s="6"/>
      <c r="F154" s="6"/>
    </row>
    <row r="155" spans="1:16">
      <c r="B155" s="6"/>
      <c r="F155" s="6"/>
    </row>
    <row r="156" spans="1:16">
      <c r="B156" s="6"/>
      <c r="F156" s="6"/>
    </row>
    <row r="157" spans="1:16">
      <c r="B157" s="6"/>
      <c r="F157" s="6"/>
    </row>
    <row r="158" spans="1:16">
      <c r="B158" s="6"/>
      <c r="F158" s="6"/>
    </row>
    <row r="159" spans="1:16">
      <c r="B159" s="6"/>
      <c r="F159" s="6"/>
    </row>
    <row r="160" spans="1:16">
      <c r="B160" s="6"/>
      <c r="F160" s="6"/>
    </row>
    <row r="161" spans="2:6">
      <c r="B161" s="6"/>
      <c r="F161" s="6"/>
    </row>
    <row r="162" spans="2:6">
      <c r="B162" s="6"/>
      <c r="F162" s="6"/>
    </row>
    <row r="163" spans="2:6">
      <c r="B163" s="6"/>
      <c r="F163" s="6"/>
    </row>
    <row r="164" spans="2:6">
      <c r="B164" s="6"/>
      <c r="F164" s="6"/>
    </row>
    <row r="165" spans="2:6">
      <c r="B165" s="6"/>
      <c r="F165" s="6"/>
    </row>
    <row r="166" spans="2:6">
      <c r="B166" s="6"/>
      <c r="F166" s="6"/>
    </row>
    <row r="167" spans="2:6">
      <c r="B167" s="6"/>
      <c r="F167" s="6"/>
    </row>
    <row r="168" spans="2:6">
      <c r="B168" s="6"/>
      <c r="F168" s="6"/>
    </row>
    <row r="169" spans="2:6">
      <c r="B169" s="6"/>
      <c r="F169" s="6"/>
    </row>
    <row r="170" spans="2:6">
      <c r="B170" s="6"/>
      <c r="F170" s="6"/>
    </row>
    <row r="171" spans="2:6">
      <c r="B171" s="6"/>
      <c r="F171" s="6"/>
    </row>
    <row r="172" spans="2:6">
      <c r="B172" s="6"/>
      <c r="F172" s="6"/>
    </row>
    <row r="173" spans="2:6">
      <c r="B173" s="6"/>
      <c r="F173" s="6"/>
    </row>
    <row r="174" spans="2:6">
      <c r="B174" s="6"/>
      <c r="F174" s="6"/>
    </row>
    <row r="175" spans="2:6">
      <c r="B175" s="6"/>
      <c r="F175" s="6"/>
    </row>
    <row r="176" spans="2:6">
      <c r="B176" s="6"/>
      <c r="F176" s="6"/>
    </row>
    <row r="177" spans="2:6">
      <c r="B177" s="6"/>
      <c r="F177" s="6"/>
    </row>
    <row r="178" spans="2:6">
      <c r="B178" s="6"/>
      <c r="F178" s="6"/>
    </row>
    <row r="179" spans="2:6">
      <c r="B179" s="6"/>
      <c r="F179" s="6"/>
    </row>
    <row r="180" spans="2:6">
      <c r="B180" s="6"/>
      <c r="F180" s="6"/>
    </row>
    <row r="181" spans="2:6">
      <c r="B181" s="6"/>
      <c r="F181" s="6"/>
    </row>
    <row r="182" spans="2:6">
      <c r="B182" s="6"/>
      <c r="F182" s="6"/>
    </row>
    <row r="183" spans="2:6">
      <c r="B183" s="6"/>
      <c r="F183" s="6"/>
    </row>
    <row r="184" spans="2:6">
      <c r="B184" s="6"/>
      <c r="F184" s="6"/>
    </row>
    <row r="185" spans="2:6">
      <c r="B185" s="6"/>
      <c r="F185" s="6"/>
    </row>
    <row r="186" spans="2:6">
      <c r="B186" s="6"/>
      <c r="F186" s="6"/>
    </row>
    <row r="187" spans="2:6">
      <c r="B187" s="6"/>
      <c r="F187" s="6"/>
    </row>
    <row r="188" spans="2:6">
      <c r="B188" s="6"/>
      <c r="F188" s="6"/>
    </row>
    <row r="189" spans="2:6">
      <c r="B189" s="6"/>
      <c r="F189" s="6"/>
    </row>
    <row r="190" spans="2:6">
      <c r="B190" s="6"/>
      <c r="F190" s="6"/>
    </row>
    <row r="191" spans="2:6">
      <c r="B191" s="6"/>
      <c r="F191" s="6"/>
    </row>
    <row r="192" spans="2:6">
      <c r="B192" s="6"/>
      <c r="F192" s="6"/>
    </row>
    <row r="193" spans="2:6">
      <c r="B193" s="6"/>
      <c r="F193" s="6"/>
    </row>
    <row r="194" spans="2:6">
      <c r="B194" s="6"/>
      <c r="F194" s="6"/>
    </row>
    <row r="195" spans="2:6">
      <c r="B195" s="6"/>
      <c r="F195" s="6"/>
    </row>
    <row r="196" spans="2:6">
      <c r="B196" s="6"/>
      <c r="F196" s="6"/>
    </row>
    <row r="197" spans="2:6">
      <c r="B197" s="6"/>
      <c r="F197" s="6"/>
    </row>
    <row r="198" spans="2:6">
      <c r="B198" s="6"/>
      <c r="F198" s="6"/>
    </row>
    <row r="199" spans="2:6">
      <c r="B199" s="6"/>
      <c r="F199" s="6"/>
    </row>
    <row r="200" spans="2:6">
      <c r="B200" s="6"/>
      <c r="F200" s="6"/>
    </row>
    <row r="201" spans="2:6">
      <c r="B201" s="6"/>
      <c r="F201" s="6"/>
    </row>
    <row r="202" spans="2:6">
      <c r="B202" s="6"/>
      <c r="F202" s="6"/>
    </row>
    <row r="203" spans="2:6">
      <c r="B203" s="6"/>
      <c r="F203" s="6"/>
    </row>
    <row r="204" spans="2:6">
      <c r="B204" s="6"/>
      <c r="F204" s="6"/>
    </row>
    <row r="205" spans="2:6">
      <c r="B205" s="6"/>
      <c r="F205" s="6"/>
    </row>
    <row r="206" spans="2:6">
      <c r="B206" s="6"/>
      <c r="F206" s="6"/>
    </row>
    <row r="207" spans="2:6">
      <c r="B207" s="6"/>
      <c r="F207" s="6"/>
    </row>
    <row r="208" spans="2:6">
      <c r="B208" s="6"/>
      <c r="F208" s="6"/>
    </row>
    <row r="209" spans="2:6">
      <c r="B209" s="6"/>
      <c r="F209" s="6"/>
    </row>
    <row r="210" spans="2:6">
      <c r="B210" s="6"/>
      <c r="F210" s="6"/>
    </row>
    <row r="211" spans="2:6">
      <c r="B211" s="6"/>
      <c r="F211" s="6"/>
    </row>
    <row r="212" spans="2:6">
      <c r="B212" s="6"/>
      <c r="F212" s="6"/>
    </row>
    <row r="213" spans="2:6">
      <c r="B213" s="6"/>
      <c r="F213" s="6"/>
    </row>
    <row r="214" spans="2:6">
      <c r="B214" s="6"/>
      <c r="F214" s="6"/>
    </row>
    <row r="215" spans="2:6">
      <c r="B215" s="6"/>
      <c r="F215" s="6"/>
    </row>
    <row r="216" spans="2:6">
      <c r="B216" s="6"/>
      <c r="F216" s="6"/>
    </row>
    <row r="217" spans="2:6">
      <c r="B217" s="6"/>
      <c r="F217" s="6"/>
    </row>
    <row r="218" spans="2:6">
      <c r="B218" s="6"/>
      <c r="F218" s="6"/>
    </row>
    <row r="219" spans="2:6">
      <c r="B219" s="6"/>
      <c r="F219" s="6"/>
    </row>
    <row r="220" spans="2:6">
      <c r="B220" s="6"/>
      <c r="F220" s="6"/>
    </row>
    <row r="221" spans="2:6">
      <c r="B221" s="6"/>
      <c r="F221" s="6"/>
    </row>
    <row r="222" spans="2:6">
      <c r="B222" s="6"/>
      <c r="F222" s="6"/>
    </row>
    <row r="223" spans="2:6">
      <c r="B223" s="6"/>
      <c r="F223" s="6"/>
    </row>
    <row r="224" spans="2:6">
      <c r="B224" s="6"/>
      <c r="F224" s="6"/>
    </row>
    <row r="225" spans="2:6">
      <c r="B225" s="6"/>
      <c r="F225" s="6"/>
    </row>
    <row r="226" spans="2:6">
      <c r="B226" s="6"/>
      <c r="F226" s="6"/>
    </row>
    <row r="227" spans="2:6">
      <c r="B227" s="6"/>
      <c r="F227" s="6"/>
    </row>
    <row r="228" spans="2:6">
      <c r="B228" s="6"/>
      <c r="F228" s="6"/>
    </row>
    <row r="229" spans="2:6">
      <c r="B229" s="6"/>
      <c r="F229" s="6"/>
    </row>
    <row r="230" spans="2:6">
      <c r="B230" s="6"/>
      <c r="F230" s="6"/>
    </row>
    <row r="231" spans="2:6">
      <c r="B231" s="6"/>
      <c r="F231" s="6"/>
    </row>
    <row r="232" spans="2:6">
      <c r="B232" s="6"/>
      <c r="F232" s="6"/>
    </row>
    <row r="233" spans="2:6">
      <c r="B233" s="6"/>
      <c r="F233" s="6"/>
    </row>
    <row r="234" spans="2:6">
      <c r="B234" s="6"/>
      <c r="F234" s="6"/>
    </row>
    <row r="235" spans="2:6">
      <c r="B235" s="6"/>
      <c r="F235" s="6"/>
    </row>
    <row r="236" spans="2:6">
      <c r="B236" s="6"/>
      <c r="F236" s="6"/>
    </row>
    <row r="237" spans="2:6">
      <c r="B237" s="6"/>
      <c r="F237" s="6"/>
    </row>
    <row r="238" spans="2:6">
      <c r="B238" s="6"/>
      <c r="F238" s="6"/>
    </row>
    <row r="239" spans="2:6">
      <c r="B239" s="6"/>
      <c r="F239" s="6"/>
    </row>
    <row r="240" spans="2:6">
      <c r="B240" s="6"/>
      <c r="F240" s="6"/>
    </row>
    <row r="241" spans="2:6">
      <c r="B241" s="6"/>
      <c r="F241" s="6"/>
    </row>
    <row r="242" spans="2:6">
      <c r="B242" s="6"/>
      <c r="F242" s="6"/>
    </row>
    <row r="243" spans="2:6">
      <c r="B243" s="6"/>
      <c r="F243" s="6"/>
    </row>
    <row r="244" spans="2:6">
      <c r="B244" s="6"/>
      <c r="F244" s="6"/>
    </row>
    <row r="245" spans="2:6">
      <c r="B245" s="6"/>
      <c r="F245" s="6"/>
    </row>
    <row r="246" spans="2:6">
      <c r="B246" s="6"/>
      <c r="F246" s="6"/>
    </row>
    <row r="247" spans="2:6">
      <c r="B247" s="6"/>
      <c r="F247" s="6"/>
    </row>
    <row r="248" spans="2:6">
      <c r="B248" s="6"/>
      <c r="F248" s="6"/>
    </row>
    <row r="249" spans="2:6">
      <c r="B249" s="6"/>
      <c r="F249" s="6"/>
    </row>
    <row r="250" spans="2:6">
      <c r="B250" s="6"/>
      <c r="F250" s="6"/>
    </row>
    <row r="251" spans="2:6">
      <c r="B251" s="6"/>
      <c r="F251" s="6"/>
    </row>
    <row r="252" spans="2:6">
      <c r="B252" s="6"/>
      <c r="F252" s="6"/>
    </row>
    <row r="253" spans="2:6">
      <c r="B253" s="6"/>
      <c r="F253" s="6"/>
    </row>
    <row r="254" spans="2:6">
      <c r="B254" s="6"/>
      <c r="F254" s="6"/>
    </row>
    <row r="255" spans="2:6">
      <c r="B255" s="6"/>
      <c r="F255" s="6"/>
    </row>
    <row r="256" spans="2:6">
      <c r="B256" s="6"/>
      <c r="F256" s="6"/>
    </row>
    <row r="257" spans="2:6">
      <c r="B257" s="6"/>
      <c r="F257" s="6"/>
    </row>
    <row r="258" spans="2:6">
      <c r="B258" s="6"/>
      <c r="F258" s="6"/>
    </row>
    <row r="259" spans="2:6">
      <c r="B259" s="6"/>
      <c r="F259" s="6"/>
    </row>
    <row r="260" spans="2:6">
      <c r="B260" s="6"/>
      <c r="F260" s="6"/>
    </row>
    <row r="261" spans="2:6">
      <c r="B261" s="6"/>
      <c r="F261" s="6"/>
    </row>
    <row r="262" spans="2:6">
      <c r="B262" s="6"/>
      <c r="F262" s="6"/>
    </row>
    <row r="263" spans="2:6">
      <c r="B263" s="6"/>
      <c r="F263" s="6"/>
    </row>
    <row r="264" spans="2:6">
      <c r="B264" s="6"/>
      <c r="F264" s="6"/>
    </row>
    <row r="265" spans="2:6">
      <c r="B265" s="6"/>
      <c r="F265" s="6"/>
    </row>
    <row r="266" spans="2:6">
      <c r="B266" s="6"/>
      <c r="F266" s="6"/>
    </row>
    <row r="267" spans="2:6">
      <c r="B267" s="6"/>
      <c r="F267" s="6"/>
    </row>
    <row r="268" spans="2:6">
      <c r="B268" s="6"/>
      <c r="F268" s="6"/>
    </row>
    <row r="269" spans="2:6">
      <c r="B269" s="6"/>
      <c r="F269" s="6"/>
    </row>
    <row r="270" spans="2:6">
      <c r="B270" s="6"/>
      <c r="F270" s="6"/>
    </row>
    <row r="271" spans="2:6">
      <c r="B271" s="6"/>
      <c r="F271" s="6"/>
    </row>
    <row r="272" spans="2:6">
      <c r="B272" s="6"/>
      <c r="F272" s="6"/>
    </row>
    <row r="273" spans="2:6">
      <c r="B273" s="6"/>
      <c r="F273" s="6"/>
    </row>
    <row r="274" spans="2:6">
      <c r="B274" s="6"/>
      <c r="F274" s="6"/>
    </row>
    <row r="275" spans="2:6">
      <c r="B275" s="6"/>
      <c r="F275" s="6"/>
    </row>
    <row r="276" spans="2:6">
      <c r="B276" s="6"/>
      <c r="F276" s="6"/>
    </row>
    <row r="277" spans="2:6">
      <c r="B277" s="6"/>
      <c r="F277" s="6"/>
    </row>
    <row r="278" spans="2:6">
      <c r="B278" s="6"/>
      <c r="F278" s="6"/>
    </row>
    <row r="279" spans="2:6">
      <c r="B279" s="6"/>
      <c r="F279" s="6"/>
    </row>
    <row r="280" spans="2:6">
      <c r="B280" s="6"/>
      <c r="F280" s="6"/>
    </row>
    <row r="281" spans="2:6">
      <c r="B281" s="6"/>
      <c r="F281" s="6"/>
    </row>
    <row r="282" spans="2:6">
      <c r="B282" s="6"/>
      <c r="F282" s="6"/>
    </row>
    <row r="283" spans="2:6">
      <c r="B283" s="6"/>
      <c r="F283" s="6"/>
    </row>
    <row r="284" spans="2:6">
      <c r="B284" s="6"/>
      <c r="F284" s="6"/>
    </row>
    <row r="285" spans="2:6">
      <c r="B285" s="6"/>
      <c r="F285" s="6"/>
    </row>
    <row r="286" spans="2:6">
      <c r="B286" s="6"/>
      <c r="F286" s="6"/>
    </row>
    <row r="287" spans="2:6">
      <c r="B287" s="6"/>
      <c r="F287" s="6"/>
    </row>
    <row r="288" spans="2:6">
      <c r="B288" s="6"/>
      <c r="F288" s="6"/>
    </row>
    <row r="289" spans="2:6">
      <c r="B289" s="6"/>
      <c r="F289" s="6"/>
    </row>
    <row r="290" spans="2:6">
      <c r="B290" s="6"/>
      <c r="F290" s="6"/>
    </row>
    <row r="291" spans="2:6">
      <c r="B291" s="6"/>
      <c r="F291" s="6"/>
    </row>
    <row r="292" spans="2:6">
      <c r="B292" s="6"/>
      <c r="F292" s="6"/>
    </row>
    <row r="293" spans="2:6">
      <c r="B293" s="6"/>
      <c r="F293" s="6"/>
    </row>
    <row r="294" spans="2:6">
      <c r="B294" s="6"/>
      <c r="F294" s="6"/>
    </row>
    <row r="295" spans="2:6">
      <c r="B295" s="6"/>
      <c r="F295" s="6"/>
    </row>
    <row r="296" spans="2:6">
      <c r="B296" s="6"/>
      <c r="F296" s="6"/>
    </row>
    <row r="297" spans="2:6">
      <c r="B297" s="6"/>
      <c r="F297" s="6"/>
    </row>
    <row r="298" spans="2:6">
      <c r="B298" s="6"/>
      <c r="F298" s="6"/>
    </row>
    <row r="299" spans="2:6">
      <c r="B299" s="6"/>
      <c r="F299" s="6"/>
    </row>
    <row r="300" spans="2:6">
      <c r="B300" s="6"/>
      <c r="F300" s="6"/>
    </row>
    <row r="301" spans="2:6">
      <c r="B301" s="6"/>
      <c r="F301" s="6"/>
    </row>
    <row r="302" spans="2:6">
      <c r="B302" s="6"/>
      <c r="F302" s="6"/>
    </row>
    <row r="303" spans="2:6">
      <c r="B303" s="6"/>
      <c r="F303" s="6"/>
    </row>
    <row r="304" spans="2:6">
      <c r="B304" s="6"/>
      <c r="F304" s="6"/>
    </row>
    <row r="305" spans="2:6">
      <c r="B305" s="6"/>
      <c r="F305" s="6"/>
    </row>
    <row r="306" spans="2:6">
      <c r="B306" s="6"/>
      <c r="F306" s="6"/>
    </row>
    <row r="307" spans="2:6">
      <c r="B307" s="6"/>
      <c r="F307" s="6"/>
    </row>
    <row r="308" spans="2:6">
      <c r="B308" s="6"/>
      <c r="F308" s="6"/>
    </row>
    <row r="309" spans="2:6">
      <c r="B309" s="6"/>
      <c r="F309" s="6"/>
    </row>
    <row r="310" spans="2:6">
      <c r="B310" s="6"/>
      <c r="F310" s="6"/>
    </row>
    <row r="311" spans="2:6">
      <c r="B311" s="6"/>
      <c r="F311" s="6"/>
    </row>
    <row r="312" spans="2:6">
      <c r="B312" s="6"/>
      <c r="F312" s="6"/>
    </row>
    <row r="313" spans="2:6">
      <c r="B313" s="6"/>
      <c r="F313" s="6"/>
    </row>
    <row r="314" spans="2:6">
      <c r="B314" s="6"/>
      <c r="F314" s="6"/>
    </row>
    <row r="315" spans="2:6">
      <c r="B315" s="6"/>
      <c r="F315" s="6"/>
    </row>
    <row r="316" spans="2:6">
      <c r="B316" s="6"/>
      <c r="F316" s="6"/>
    </row>
    <row r="317" spans="2:6">
      <c r="B317" s="6"/>
      <c r="F317" s="6"/>
    </row>
    <row r="318" spans="2:6">
      <c r="B318" s="6"/>
      <c r="F318" s="6"/>
    </row>
    <row r="319" spans="2:6">
      <c r="B319" s="6"/>
      <c r="F319" s="6"/>
    </row>
    <row r="320" spans="2:6">
      <c r="B320" s="6"/>
      <c r="F320" s="6"/>
    </row>
    <row r="321" spans="2:6">
      <c r="B321" s="6"/>
      <c r="F321" s="6"/>
    </row>
    <row r="322" spans="2:6">
      <c r="B322" s="6"/>
      <c r="F322" s="6"/>
    </row>
    <row r="323" spans="2:6">
      <c r="B323" s="6"/>
      <c r="F323" s="6"/>
    </row>
    <row r="324" spans="2:6">
      <c r="B324" s="6"/>
      <c r="F324" s="6"/>
    </row>
    <row r="325" spans="2:6">
      <c r="B325" s="6"/>
      <c r="F325" s="6"/>
    </row>
    <row r="326" spans="2:6">
      <c r="B326" s="6"/>
      <c r="F326" s="6"/>
    </row>
    <row r="327" spans="2:6">
      <c r="B327" s="6"/>
      <c r="F327" s="6"/>
    </row>
    <row r="328" spans="2:6">
      <c r="B328" s="6"/>
      <c r="F328" s="6"/>
    </row>
    <row r="329" spans="2:6">
      <c r="B329" s="6"/>
      <c r="F329" s="6"/>
    </row>
    <row r="330" spans="2:6">
      <c r="B330" s="6"/>
      <c r="F330" s="6"/>
    </row>
    <row r="331" spans="2:6">
      <c r="B331" s="6"/>
      <c r="F331" s="6"/>
    </row>
    <row r="332" spans="2:6">
      <c r="B332" s="6"/>
      <c r="F332" s="6"/>
    </row>
    <row r="333" spans="2:6">
      <c r="B333" s="6"/>
      <c r="F333" s="6"/>
    </row>
    <row r="334" spans="2:6">
      <c r="B334" s="6"/>
      <c r="F334" s="6"/>
    </row>
    <row r="335" spans="2:6">
      <c r="B335" s="6"/>
      <c r="F335" s="6"/>
    </row>
    <row r="336" spans="2:6">
      <c r="B336" s="6"/>
      <c r="F336" s="6"/>
    </row>
    <row r="337" spans="2:6">
      <c r="B337" s="6"/>
      <c r="F337" s="6"/>
    </row>
    <row r="338" spans="2:6">
      <c r="B338" s="6"/>
      <c r="F338" s="6"/>
    </row>
    <row r="339" spans="2:6">
      <c r="B339" s="6"/>
      <c r="F339" s="6"/>
    </row>
    <row r="340" spans="2:6">
      <c r="B340" s="6"/>
      <c r="F340" s="6"/>
    </row>
    <row r="341" spans="2:6">
      <c r="B341" s="6"/>
      <c r="F341" s="6"/>
    </row>
    <row r="342" spans="2:6">
      <c r="B342" s="6"/>
      <c r="F342" s="6"/>
    </row>
    <row r="343" spans="2:6">
      <c r="B343" s="6"/>
      <c r="F343" s="6"/>
    </row>
    <row r="344" spans="2:6">
      <c r="B344" s="6"/>
      <c r="F344" s="6"/>
    </row>
    <row r="345" spans="2:6">
      <c r="B345" s="6"/>
      <c r="F345" s="6"/>
    </row>
    <row r="346" spans="2:6">
      <c r="B346" s="6"/>
      <c r="F346" s="6"/>
    </row>
    <row r="347" spans="2:6">
      <c r="B347" s="6"/>
      <c r="F347" s="6"/>
    </row>
    <row r="348" spans="2:6">
      <c r="B348" s="6"/>
      <c r="F348" s="6"/>
    </row>
    <row r="349" spans="2:6">
      <c r="B349" s="6"/>
      <c r="F349" s="6"/>
    </row>
    <row r="350" spans="2:6">
      <c r="B350" s="6"/>
      <c r="F350" s="6"/>
    </row>
    <row r="351" spans="2:6">
      <c r="B351" s="6"/>
      <c r="F351" s="6"/>
    </row>
    <row r="352" spans="2:6">
      <c r="B352" s="6"/>
      <c r="F352" s="6"/>
    </row>
    <row r="353" spans="2:6">
      <c r="B353" s="6"/>
      <c r="F353" s="6"/>
    </row>
    <row r="354" spans="2:6">
      <c r="B354" s="6"/>
      <c r="F354" s="6"/>
    </row>
    <row r="355" spans="2:6">
      <c r="B355" s="6"/>
      <c r="F355" s="6"/>
    </row>
    <row r="356" spans="2:6">
      <c r="B356" s="6"/>
      <c r="F356" s="6"/>
    </row>
    <row r="357" spans="2:6">
      <c r="B357" s="6"/>
      <c r="F357" s="6"/>
    </row>
    <row r="358" spans="2:6">
      <c r="B358" s="6"/>
      <c r="F358" s="6"/>
    </row>
    <row r="359" spans="2:6">
      <c r="B359" s="6"/>
      <c r="F359" s="6"/>
    </row>
    <row r="360" spans="2:6">
      <c r="B360" s="6"/>
      <c r="F360" s="6"/>
    </row>
    <row r="361" spans="2:6">
      <c r="B361" s="6"/>
      <c r="F361" s="6"/>
    </row>
    <row r="362" spans="2:6">
      <c r="B362" s="6"/>
      <c r="F362" s="6"/>
    </row>
    <row r="363" spans="2:6">
      <c r="B363" s="6"/>
      <c r="F363" s="6"/>
    </row>
    <row r="364" spans="2:6">
      <c r="B364" s="6"/>
      <c r="F364" s="6"/>
    </row>
    <row r="365" spans="2:6">
      <c r="B365" s="6"/>
      <c r="F365" s="6"/>
    </row>
    <row r="366" spans="2:6">
      <c r="B366" s="6"/>
      <c r="F366" s="6"/>
    </row>
    <row r="367" spans="2:6">
      <c r="B367" s="6"/>
      <c r="F367" s="6"/>
    </row>
    <row r="368" spans="2:6">
      <c r="B368" s="6"/>
      <c r="F368" s="6"/>
    </row>
    <row r="369" spans="2:6">
      <c r="B369" s="6"/>
      <c r="F369" s="6"/>
    </row>
    <row r="370" spans="2:6">
      <c r="B370" s="6"/>
      <c r="F370" s="6"/>
    </row>
    <row r="371" spans="2:6">
      <c r="B371" s="6"/>
      <c r="F371" s="6"/>
    </row>
    <row r="372" spans="2:6">
      <c r="B372" s="6"/>
      <c r="F372" s="6"/>
    </row>
    <row r="373" spans="2:6">
      <c r="B373" s="6"/>
      <c r="F373" s="6"/>
    </row>
    <row r="374" spans="2:6">
      <c r="B374" s="6"/>
      <c r="F374" s="6"/>
    </row>
    <row r="375" spans="2:6">
      <c r="B375" s="6"/>
      <c r="F375" s="6"/>
    </row>
    <row r="376" spans="2:6">
      <c r="B376" s="6"/>
      <c r="F376" s="6"/>
    </row>
    <row r="377" spans="2:6">
      <c r="B377" s="6"/>
      <c r="F377" s="6"/>
    </row>
    <row r="378" spans="2:6">
      <c r="B378" s="6"/>
      <c r="F378" s="6"/>
    </row>
    <row r="379" spans="2:6">
      <c r="B379" s="6"/>
      <c r="F379" s="6"/>
    </row>
    <row r="380" spans="2:6">
      <c r="B380" s="6"/>
      <c r="F380" s="6"/>
    </row>
    <row r="381" spans="2:6">
      <c r="B381" s="6"/>
      <c r="F381" s="6"/>
    </row>
    <row r="382" spans="2:6">
      <c r="B382" s="6"/>
      <c r="F382" s="6"/>
    </row>
    <row r="383" spans="2:6">
      <c r="B383" s="6"/>
      <c r="F383" s="6"/>
    </row>
    <row r="384" spans="2:6">
      <c r="B384" s="6"/>
      <c r="F384" s="6"/>
    </row>
    <row r="385" spans="2:6">
      <c r="B385" s="6"/>
      <c r="F385" s="6"/>
    </row>
    <row r="386" spans="2:6">
      <c r="B386" s="6"/>
      <c r="F386" s="6"/>
    </row>
    <row r="387" spans="2:6">
      <c r="B387" s="6"/>
      <c r="F387" s="6"/>
    </row>
    <row r="388" spans="2:6">
      <c r="B388" s="6"/>
      <c r="F388" s="6"/>
    </row>
    <row r="389" spans="2:6">
      <c r="B389" s="6"/>
      <c r="F389" s="6"/>
    </row>
    <row r="390" spans="2:6">
      <c r="B390" s="6"/>
      <c r="F390" s="6"/>
    </row>
    <row r="391" spans="2:6">
      <c r="B391" s="6"/>
      <c r="F391" s="6"/>
    </row>
    <row r="392" spans="2:6">
      <c r="B392" s="6"/>
      <c r="F392" s="6"/>
    </row>
    <row r="393" spans="2:6">
      <c r="B393" s="6"/>
      <c r="F393" s="6"/>
    </row>
    <row r="394" spans="2:6">
      <c r="B394" s="6"/>
      <c r="F394" s="6"/>
    </row>
    <row r="395" spans="2:6">
      <c r="B395" s="6"/>
      <c r="F395" s="6"/>
    </row>
    <row r="396" spans="2:6">
      <c r="B396" s="6"/>
      <c r="F396" s="6"/>
    </row>
    <row r="397" spans="2:6">
      <c r="B397" s="6"/>
      <c r="F397" s="6"/>
    </row>
    <row r="398" spans="2:6">
      <c r="B398" s="6"/>
      <c r="F398" s="6"/>
    </row>
    <row r="399" spans="2:6">
      <c r="B399" s="6"/>
      <c r="F399" s="6"/>
    </row>
    <row r="400" spans="2:6">
      <c r="B400" s="6"/>
      <c r="F400" s="6"/>
    </row>
    <row r="401" spans="2:6">
      <c r="B401" s="6"/>
      <c r="F401" s="6"/>
    </row>
    <row r="402" spans="2:6">
      <c r="B402" s="6"/>
      <c r="F402" s="6"/>
    </row>
    <row r="403" spans="2:6">
      <c r="B403" s="6"/>
      <c r="F403" s="6"/>
    </row>
    <row r="404" spans="2:6">
      <c r="B404" s="6"/>
      <c r="F404" s="6"/>
    </row>
    <row r="405" spans="2:6">
      <c r="B405" s="6"/>
      <c r="F405" s="6"/>
    </row>
    <row r="406" spans="2:6">
      <c r="B406" s="6"/>
      <c r="F406" s="6"/>
    </row>
    <row r="407" spans="2:6">
      <c r="B407" s="6"/>
      <c r="F407" s="6"/>
    </row>
    <row r="408" spans="2:6">
      <c r="B408" s="6"/>
      <c r="F408" s="6"/>
    </row>
    <row r="409" spans="2:6">
      <c r="B409" s="6"/>
      <c r="F409" s="6"/>
    </row>
    <row r="410" spans="2:6">
      <c r="B410" s="6"/>
      <c r="F410" s="6"/>
    </row>
    <row r="411" spans="2:6">
      <c r="B411" s="6"/>
      <c r="F411" s="6"/>
    </row>
    <row r="412" spans="2:6">
      <c r="B412" s="6"/>
      <c r="F412" s="6"/>
    </row>
    <row r="413" spans="2:6">
      <c r="B413" s="6"/>
      <c r="F413" s="6"/>
    </row>
    <row r="414" spans="2:6">
      <c r="B414" s="6"/>
      <c r="F414" s="6"/>
    </row>
    <row r="415" spans="2:6">
      <c r="B415" s="6"/>
      <c r="F415" s="6"/>
    </row>
    <row r="416" spans="2:6">
      <c r="B416" s="6"/>
      <c r="F416" s="6"/>
    </row>
    <row r="417" spans="2:6">
      <c r="B417" s="6"/>
      <c r="F417" s="6"/>
    </row>
    <row r="418" spans="2:6">
      <c r="B418" s="6"/>
      <c r="F418" s="6"/>
    </row>
    <row r="419" spans="2:6">
      <c r="B419" s="6"/>
      <c r="F419" s="6"/>
    </row>
    <row r="420" spans="2:6">
      <c r="B420" s="6"/>
      <c r="F420" s="6"/>
    </row>
    <row r="421" spans="2:6">
      <c r="B421" s="6"/>
      <c r="F421" s="6"/>
    </row>
    <row r="422" spans="2:6">
      <c r="B422" s="6"/>
      <c r="F422" s="6"/>
    </row>
    <row r="423" spans="2:6">
      <c r="B423" s="6"/>
      <c r="F423" s="6"/>
    </row>
    <row r="424" spans="2:6">
      <c r="B424" s="6"/>
      <c r="F424" s="6"/>
    </row>
    <row r="425" spans="2:6">
      <c r="B425" s="6"/>
      <c r="F425" s="6"/>
    </row>
    <row r="426" spans="2:6">
      <c r="B426" s="6"/>
      <c r="F426" s="6"/>
    </row>
    <row r="427" spans="2:6">
      <c r="B427" s="6"/>
      <c r="F427" s="6"/>
    </row>
    <row r="428" spans="2:6">
      <c r="B428" s="6"/>
      <c r="F428" s="6"/>
    </row>
    <row r="429" spans="2:6">
      <c r="B429" s="6"/>
      <c r="F429" s="6"/>
    </row>
    <row r="430" spans="2:6">
      <c r="B430" s="6"/>
      <c r="F430" s="6"/>
    </row>
    <row r="431" spans="2:6">
      <c r="B431" s="6"/>
      <c r="F431" s="6"/>
    </row>
    <row r="432" spans="2:6">
      <c r="B432" s="6"/>
      <c r="F432" s="6"/>
    </row>
    <row r="433" spans="2:6">
      <c r="B433" s="6"/>
      <c r="F433" s="6"/>
    </row>
    <row r="434" spans="2:6">
      <c r="B434" s="6"/>
      <c r="F434" s="6"/>
    </row>
    <row r="435" spans="2:6">
      <c r="B435" s="6"/>
      <c r="F435" s="6"/>
    </row>
    <row r="436" spans="2:6">
      <c r="B436" s="6"/>
      <c r="F436" s="6"/>
    </row>
    <row r="437" spans="2:6">
      <c r="B437" s="6"/>
      <c r="F437" s="6"/>
    </row>
    <row r="438" spans="2:6">
      <c r="B438" s="6"/>
      <c r="F438" s="6"/>
    </row>
    <row r="439" spans="2:6">
      <c r="B439" s="6"/>
      <c r="F439" s="6"/>
    </row>
    <row r="440" spans="2:6">
      <c r="B440" s="6"/>
      <c r="F440" s="6"/>
    </row>
    <row r="441" spans="2:6">
      <c r="B441" s="6"/>
      <c r="F441" s="6"/>
    </row>
    <row r="442" spans="2:6">
      <c r="B442" s="6"/>
      <c r="F442" s="6"/>
    </row>
    <row r="443" spans="2:6">
      <c r="B443" s="6"/>
      <c r="F443" s="6"/>
    </row>
    <row r="444" spans="2:6">
      <c r="B444" s="6"/>
      <c r="F444" s="6"/>
    </row>
    <row r="445" spans="2:6">
      <c r="B445" s="6"/>
      <c r="F445" s="6"/>
    </row>
    <row r="446" spans="2:6">
      <c r="B446" s="6"/>
      <c r="F446" s="6"/>
    </row>
    <row r="447" spans="2:6">
      <c r="B447" s="6"/>
      <c r="F447" s="6"/>
    </row>
    <row r="448" spans="2:6">
      <c r="B448" s="6"/>
      <c r="F448" s="6"/>
    </row>
    <row r="449" spans="2:6">
      <c r="B449" s="6"/>
      <c r="F449" s="6"/>
    </row>
    <row r="450" spans="2:6">
      <c r="B450" s="6"/>
      <c r="F450" s="6"/>
    </row>
    <row r="451" spans="2:6">
      <c r="B451" s="6"/>
      <c r="F451" s="6"/>
    </row>
    <row r="452" spans="2:6">
      <c r="B452" s="6"/>
      <c r="F452" s="6"/>
    </row>
    <row r="453" spans="2:6">
      <c r="B453" s="6"/>
      <c r="F453" s="6"/>
    </row>
    <row r="454" spans="2:6">
      <c r="B454" s="6"/>
      <c r="F454" s="6"/>
    </row>
    <row r="455" spans="2:6">
      <c r="B455" s="6"/>
      <c r="F455" s="6"/>
    </row>
    <row r="456" spans="2:6">
      <c r="B456" s="6"/>
      <c r="F456" s="6"/>
    </row>
    <row r="457" spans="2:6">
      <c r="B457" s="6"/>
      <c r="F457" s="6"/>
    </row>
    <row r="458" spans="2:6">
      <c r="B458" s="6"/>
      <c r="F458" s="6"/>
    </row>
    <row r="459" spans="2:6">
      <c r="B459" s="6"/>
      <c r="F459" s="6"/>
    </row>
    <row r="460" spans="2:6">
      <c r="B460" s="6"/>
      <c r="F460" s="6"/>
    </row>
    <row r="461" spans="2:6">
      <c r="B461" s="6"/>
      <c r="F461" s="6"/>
    </row>
    <row r="462" spans="2:6">
      <c r="B462" s="6"/>
      <c r="F462" s="6"/>
    </row>
    <row r="463" spans="2:6">
      <c r="B463" s="6"/>
      <c r="F463" s="6"/>
    </row>
    <row r="464" spans="2:6">
      <c r="B464" s="6"/>
      <c r="F464" s="6"/>
    </row>
    <row r="465" spans="2:6">
      <c r="B465" s="6"/>
      <c r="F465" s="6"/>
    </row>
    <row r="466" spans="2:6">
      <c r="B466" s="6"/>
      <c r="F466" s="6"/>
    </row>
    <row r="467" spans="2:6">
      <c r="B467" s="6"/>
      <c r="F467" s="6"/>
    </row>
    <row r="468" spans="2:6">
      <c r="B468" s="6"/>
      <c r="F468" s="6"/>
    </row>
    <row r="469" spans="2:6">
      <c r="B469" s="6"/>
      <c r="F469" s="6"/>
    </row>
    <row r="470" spans="2:6">
      <c r="B470" s="6"/>
      <c r="F470" s="6"/>
    </row>
    <row r="471" spans="2:6">
      <c r="B471" s="6"/>
      <c r="F471" s="6"/>
    </row>
    <row r="472" spans="2:6">
      <c r="B472" s="6"/>
      <c r="F472" s="6"/>
    </row>
    <row r="473" spans="2:6">
      <c r="B473" s="6"/>
      <c r="F473" s="6"/>
    </row>
    <row r="474" spans="2:6">
      <c r="B474" s="6"/>
      <c r="F474" s="6"/>
    </row>
    <row r="475" spans="2:6">
      <c r="B475" s="6"/>
      <c r="F475" s="6"/>
    </row>
    <row r="476" spans="2:6">
      <c r="B476" s="6"/>
      <c r="F476" s="6"/>
    </row>
    <row r="477" spans="2:6">
      <c r="B477" s="6"/>
      <c r="F477" s="6"/>
    </row>
    <row r="478" spans="2:6">
      <c r="B478" s="6"/>
      <c r="F478" s="6"/>
    </row>
    <row r="479" spans="2:6">
      <c r="B479" s="6"/>
      <c r="F479" s="6"/>
    </row>
    <row r="480" spans="2:6">
      <c r="B480" s="6"/>
      <c r="F480" s="6"/>
    </row>
    <row r="481" spans="2:6">
      <c r="B481" s="6"/>
      <c r="F481" s="6"/>
    </row>
    <row r="482" spans="2:6">
      <c r="B482" s="6"/>
      <c r="F482" s="6"/>
    </row>
    <row r="483" spans="2:6">
      <c r="B483" s="6"/>
      <c r="F483" s="6"/>
    </row>
    <row r="484" spans="2:6">
      <c r="B484" s="6"/>
      <c r="F484" s="6"/>
    </row>
    <row r="485" spans="2:6">
      <c r="B485" s="6"/>
      <c r="F485" s="6"/>
    </row>
    <row r="486" spans="2:6">
      <c r="B486" s="6"/>
      <c r="F486" s="6"/>
    </row>
    <row r="487" spans="2:6">
      <c r="B487" s="6"/>
      <c r="F487" s="6"/>
    </row>
    <row r="488" spans="2:6">
      <c r="B488" s="6"/>
      <c r="F488" s="6"/>
    </row>
    <row r="489" spans="2:6">
      <c r="B489" s="6"/>
      <c r="F489" s="6"/>
    </row>
    <row r="490" spans="2:6">
      <c r="B490" s="6"/>
      <c r="F490" s="6"/>
    </row>
    <row r="491" spans="2:6">
      <c r="B491" s="6"/>
      <c r="F491" s="6"/>
    </row>
    <row r="492" spans="2:6">
      <c r="B492" s="6"/>
      <c r="F492" s="6"/>
    </row>
    <row r="493" spans="2:6">
      <c r="B493" s="6"/>
      <c r="F493" s="6"/>
    </row>
    <row r="494" spans="2:6">
      <c r="B494" s="6"/>
      <c r="F494" s="6"/>
    </row>
    <row r="495" spans="2:6">
      <c r="B495" s="6"/>
      <c r="F495" s="6"/>
    </row>
    <row r="496" spans="2:6">
      <c r="B496" s="6"/>
      <c r="F496" s="6"/>
    </row>
    <row r="497" spans="2:6">
      <c r="B497" s="6"/>
      <c r="F497" s="6"/>
    </row>
    <row r="498" spans="2:6">
      <c r="B498" s="6"/>
      <c r="F498" s="6"/>
    </row>
    <row r="499" spans="2:6">
      <c r="B499" s="6"/>
      <c r="F499" s="6"/>
    </row>
    <row r="500" spans="2:6">
      <c r="B500" s="6"/>
      <c r="F500" s="6"/>
    </row>
    <row r="501" spans="2:6">
      <c r="B501" s="6"/>
      <c r="F501" s="6"/>
    </row>
    <row r="502" spans="2:6">
      <c r="B502" s="6"/>
      <c r="F502" s="6"/>
    </row>
    <row r="503" spans="2:6">
      <c r="B503" s="6"/>
      <c r="F503" s="6"/>
    </row>
    <row r="504" spans="2:6">
      <c r="B504" s="6"/>
      <c r="F504" s="6"/>
    </row>
    <row r="505" spans="2:6">
      <c r="B505" s="6"/>
      <c r="F505" s="6"/>
    </row>
    <row r="506" spans="2:6">
      <c r="B506" s="6"/>
      <c r="F506" s="6"/>
    </row>
    <row r="507" spans="2:6">
      <c r="B507" s="6"/>
      <c r="F507" s="6"/>
    </row>
    <row r="508" spans="2:6">
      <c r="B508" s="6"/>
      <c r="F508" s="6"/>
    </row>
    <row r="509" spans="2:6">
      <c r="B509" s="6"/>
      <c r="F509" s="6"/>
    </row>
    <row r="510" spans="2:6">
      <c r="B510" s="6"/>
      <c r="F510" s="6"/>
    </row>
    <row r="511" spans="2:6">
      <c r="B511" s="6"/>
      <c r="F511" s="6"/>
    </row>
    <row r="512" spans="2:6">
      <c r="B512" s="6"/>
      <c r="F512" s="6"/>
    </row>
    <row r="513" spans="2:6">
      <c r="B513" s="6"/>
      <c r="F513" s="6"/>
    </row>
    <row r="514" spans="2:6">
      <c r="B514" s="6"/>
      <c r="F514" s="6"/>
    </row>
    <row r="515" spans="2:6">
      <c r="B515" s="6"/>
      <c r="F515" s="6"/>
    </row>
    <row r="516" spans="2:6">
      <c r="B516" s="6"/>
      <c r="F516" s="6"/>
    </row>
    <row r="517" spans="2:6">
      <c r="B517" s="6"/>
      <c r="F517" s="6"/>
    </row>
    <row r="518" spans="2:6">
      <c r="B518" s="6"/>
      <c r="F518" s="6"/>
    </row>
    <row r="519" spans="2:6">
      <c r="B519" s="6"/>
      <c r="F519" s="6"/>
    </row>
    <row r="520" spans="2:6">
      <c r="B520" s="6"/>
      <c r="F520" s="6"/>
    </row>
    <row r="521" spans="2:6">
      <c r="B521" s="6"/>
      <c r="F521" s="6"/>
    </row>
    <row r="522" spans="2:6">
      <c r="B522" s="6"/>
      <c r="F522" s="6"/>
    </row>
    <row r="523" spans="2:6">
      <c r="B523" s="6"/>
      <c r="F523" s="6"/>
    </row>
    <row r="524" spans="2:6">
      <c r="B524" s="6"/>
      <c r="F524" s="6"/>
    </row>
    <row r="525" spans="2:6">
      <c r="B525" s="6"/>
      <c r="F525" s="6"/>
    </row>
    <row r="526" spans="2:6">
      <c r="B526" s="6"/>
      <c r="F526" s="6"/>
    </row>
    <row r="527" spans="2:6">
      <c r="B527" s="6"/>
      <c r="F527" s="6"/>
    </row>
    <row r="528" spans="2:6">
      <c r="B528" s="6"/>
      <c r="F528" s="6"/>
    </row>
    <row r="529" spans="2:6">
      <c r="B529" s="6"/>
      <c r="F529" s="6"/>
    </row>
    <row r="530" spans="2:6">
      <c r="B530" s="6"/>
      <c r="F530" s="6"/>
    </row>
    <row r="531" spans="2:6">
      <c r="B531" s="6"/>
      <c r="F531" s="6"/>
    </row>
    <row r="532" spans="2:6">
      <c r="B532" s="6"/>
      <c r="F532" s="6"/>
    </row>
    <row r="533" spans="2:6">
      <c r="B533" s="6"/>
      <c r="F533" s="6"/>
    </row>
    <row r="534" spans="2:6">
      <c r="B534" s="6"/>
      <c r="F534" s="6"/>
    </row>
    <row r="535" spans="2:6">
      <c r="B535" s="6"/>
      <c r="F535" s="6"/>
    </row>
    <row r="536" spans="2:6">
      <c r="B536" s="6"/>
      <c r="F536" s="6"/>
    </row>
    <row r="537" spans="2:6">
      <c r="B537" s="6"/>
      <c r="F537" s="6"/>
    </row>
    <row r="538" spans="2:6">
      <c r="B538" s="6"/>
      <c r="F538" s="6"/>
    </row>
    <row r="539" spans="2:6">
      <c r="B539" s="6"/>
      <c r="F539" s="6"/>
    </row>
    <row r="540" spans="2:6">
      <c r="B540" s="6"/>
      <c r="F540" s="6"/>
    </row>
    <row r="541" spans="2:6">
      <c r="B541" s="6"/>
      <c r="F541" s="6"/>
    </row>
    <row r="542" spans="2:6">
      <c r="B542" s="6"/>
      <c r="F542" s="6"/>
    </row>
    <row r="543" spans="2:6">
      <c r="B543" s="6"/>
      <c r="F543" s="6"/>
    </row>
    <row r="544" spans="2:6">
      <c r="B544" s="6"/>
      <c r="F544" s="6"/>
    </row>
    <row r="545" spans="2:6">
      <c r="B545" s="6"/>
      <c r="F545" s="6"/>
    </row>
    <row r="546" spans="2:6">
      <c r="B546" s="6"/>
      <c r="F546" s="6"/>
    </row>
    <row r="547" spans="2:6">
      <c r="B547" s="6"/>
      <c r="F547" s="6"/>
    </row>
    <row r="548" spans="2:6">
      <c r="B548" s="6"/>
      <c r="F548" s="6"/>
    </row>
    <row r="549" spans="2:6">
      <c r="B549" s="6"/>
      <c r="F549" s="6"/>
    </row>
    <row r="550" spans="2:6">
      <c r="B550" s="6"/>
      <c r="F550" s="6"/>
    </row>
    <row r="551" spans="2:6">
      <c r="B551" s="6"/>
      <c r="F551" s="6"/>
    </row>
    <row r="552" spans="2:6">
      <c r="B552" s="6"/>
      <c r="F552" s="6"/>
    </row>
    <row r="553" spans="2:6">
      <c r="B553" s="6"/>
      <c r="F553" s="6"/>
    </row>
    <row r="554" spans="2:6">
      <c r="B554" s="6"/>
      <c r="F554" s="6"/>
    </row>
    <row r="555" spans="2:6">
      <c r="B555" s="6"/>
      <c r="F555" s="6"/>
    </row>
    <row r="556" spans="2:6">
      <c r="B556" s="6"/>
      <c r="F556" s="6"/>
    </row>
    <row r="557" spans="2:6">
      <c r="B557" s="6"/>
      <c r="F557" s="6"/>
    </row>
    <row r="558" spans="2:6">
      <c r="B558" s="6"/>
      <c r="F558" s="6"/>
    </row>
    <row r="559" spans="2:6">
      <c r="B559" s="6"/>
      <c r="F559" s="6"/>
    </row>
    <row r="560" spans="2:6">
      <c r="B560" s="6"/>
      <c r="F560" s="6"/>
    </row>
    <row r="561" spans="2:6">
      <c r="B561" s="6"/>
      <c r="F561" s="6"/>
    </row>
    <row r="562" spans="2:6">
      <c r="B562" s="6"/>
      <c r="F562" s="6"/>
    </row>
    <row r="563" spans="2:6">
      <c r="B563" s="6"/>
      <c r="F563" s="6"/>
    </row>
    <row r="564" spans="2:6">
      <c r="B564" s="6"/>
      <c r="F564" s="6"/>
    </row>
    <row r="565" spans="2:6">
      <c r="B565" s="6"/>
      <c r="F565" s="6"/>
    </row>
    <row r="566" spans="2:6">
      <c r="B566" s="6"/>
      <c r="F566" s="6"/>
    </row>
    <row r="567" spans="2:6">
      <c r="B567" s="6"/>
      <c r="F567" s="6"/>
    </row>
    <row r="568" spans="2:6">
      <c r="B568" s="6"/>
      <c r="F568" s="6"/>
    </row>
    <row r="569" spans="2:6">
      <c r="B569" s="6"/>
      <c r="F569" s="6"/>
    </row>
    <row r="570" spans="2:6">
      <c r="B570" s="6"/>
      <c r="F570" s="6"/>
    </row>
    <row r="571" spans="2:6">
      <c r="B571" s="6"/>
      <c r="F571" s="6"/>
    </row>
    <row r="572" spans="2:6">
      <c r="B572" s="6"/>
      <c r="F572" s="6"/>
    </row>
    <row r="573" spans="2:6">
      <c r="B573" s="6"/>
      <c r="F573" s="6"/>
    </row>
    <row r="574" spans="2:6">
      <c r="B574" s="6"/>
      <c r="F574" s="6"/>
    </row>
    <row r="575" spans="2:6">
      <c r="B575" s="6"/>
      <c r="F575" s="6"/>
    </row>
    <row r="576" spans="2:6">
      <c r="B576" s="6"/>
      <c r="F576" s="6"/>
    </row>
    <row r="577" spans="2:6">
      <c r="B577" s="6"/>
      <c r="F577" s="6"/>
    </row>
    <row r="578" spans="2:6">
      <c r="B578" s="6"/>
      <c r="F578" s="6"/>
    </row>
    <row r="579" spans="2:6">
      <c r="B579" s="6"/>
      <c r="F579" s="6"/>
    </row>
    <row r="580" spans="2:6">
      <c r="B580" s="6"/>
      <c r="F580" s="6"/>
    </row>
    <row r="581" spans="2:6">
      <c r="B581" s="6"/>
      <c r="F581" s="6"/>
    </row>
    <row r="582" spans="2:6">
      <c r="B582" s="6"/>
      <c r="F582" s="6"/>
    </row>
    <row r="583" spans="2:6">
      <c r="B583" s="6"/>
      <c r="F583" s="6"/>
    </row>
    <row r="584" spans="2:6">
      <c r="B584" s="6"/>
      <c r="F584" s="6"/>
    </row>
    <row r="585" spans="2:6">
      <c r="B585" s="6"/>
      <c r="F585" s="6"/>
    </row>
    <row r="586" spans="2:6">
      <c r="B586" s="6"/>
      <c r="F586" s="6"/>
    </row>
    <row r="587" spans="2:6">
      <c r="B587" s="6"/>
      <c r="F587" s="6"/>
    </row>
    <row r="588" spans="2:6">
      <c r="B588" s="6"/>
      <c r="F588" s="6"/>
    </row>
    <row r="589" spans="2:6">
      <c r="B589" s="6"/>
      <c r="F589" s="6"/>
    </row>
    <row r="590" spans="2:6">
      <c r="B590" s="6"/>
      <c r="F590" s="6"/>
    </row>
    <row r="591" spans="2:6">
      <c r="B591" s="6"/>
      <c r="F591" s="6"/>
    </row>
    <row r="592" spans="2:6">
      <c r="B592" s="6"/>
      <c r="F592" s="6"/>
    </row>
    <row r="593" spans="2:6">
      <c r="B593" s="6"/>
      <c r="F593" s="6"/>
    </row>
    <row r="594" spans="2:6">
      <c r="B594" s="6"/>
      <c r="F594" s="6"/>
    </row>
    <row r="595" spans="2:6">
      <c r="B595" s="6"/>
      <c r="F595" s="6"/>
    </row>
    <row r="596" spans="2:6">
      <c r="B596" s="6"/>
      <c r="F596" s="6"/>
    </row>
    <row r="597" spans="2:6">
      <c r="B597" s="6"/>
      <c r="F597" s="6"/>
    </row>
    <row r="598" spans="2:6">
      <c r="B598" s="6"/>
      <c r="F598" s="6"/>
    </row>
    <row r="599" spans="2:6">
      <c r="B599" s="6"/>
      <c r="F599" s="6"/>
    </row>
    <row r="600" spans="2:6">
      <c r="B600" s="6"/>
      <c r="F600" s="6"/>
    </row>
    <row r="601" spans="2:6">
      <c r="B601" s="6"/>
      <c r="F601" s="6"/>
    </row>
    <row r="602" spans="2:6">
      <c r="B602" s="6"/>
      <c r="F602" s="6"/>
    </row>
    <row r="603" spans="2:6">
      <c r="B603" s="6"/>
      <c r="F603" s="6"/>
    </row>
    <row r="604" spans="2:6">
      <c r="B604" s="6"/>
      <c r="F604" s="6"/>
    </row>
    <row r="605" spans="2:6">
      <c r="B605" s="6"/>
      <c r="F605" s="6"/>
    </row>
    <row r="606" spans="2:6">
      <c r="B606" s="6"/>
      <c r="F606" s="6"/>
    </row>
    <row r="607" spans="2:6">
      <c r="B607" s="6"/>
      <c r="F607" s="6"/>
    </row>
    <row r="608" spans="2:6">
      <c r="B608" s="6"/>
      <c r="F608" s="6"/>
    </row>
    <row r="609" spans="2:6">
      <c r="B609" s="6"/>
      <c r="F609" s="6"/>
    </row>
    <row r="610" spans="2:6">
      <c r="B610" s="6"/>
      <c r="F610" s="6"/>
    </row>
    <row r="611" spans="2:6">
      <c r="B611" s="6"/>
      <c r="F611" s="6"/>
    </row>
    <row r="612" spans="2:6">
      <c r="B612" s="6"/>
      <c r="F612" s="6"/>
    </row>
    <row r="613" spans="2:6">
      <c r="B613" s="6"/>
      <c r="F613" s="6"/>
    </row>
    <row r="614" spans="2:6">
      <c r="B614" s="6"/>
      <c r="F614" s="6"/>
    </row>
    <row r="615" spans="2:6">
      <c r="B615" s="6"/>
      <c r="F615" s="6"/>
    </row>
    <row r="616" spans="2:6">
      <c r="B616" s="6"/>
      <c r="F616" s="6"/>
    </row>
    <row r="617" spans="2:6">
      <c r="B617" s="6"/>
      <c r="F617" s="6"/>
    </row>
    <row r="618" spans="2:6">
      <c r="B618" s="6"/>
      <c r="F618" s="6"/>
    </row>
    <row r="619" spans="2:6">
      <c r="B619" s="6"/>
      <c r="F619" s="6"/>
    </row>
    <row r="620" spans="2:6">
      <c r="B620" s="6"/>
      <c r="F620" s="6"/>
    </row>
    <row r="621" spans="2:6">
      <c r="B621" s="6"/>
      <c r="F621" s="6"/>
    </row>
    <row r="622" spans="2:6">
      <c r="B622" s="6"/>
      <c r="F622" s="6"/>
    </row>
    <row r="623" spans="2:6">
      <c r="B623" s="6"/>
      <c r="F623" s="6"/>
    </row>
    <row r="624" spans="2:6">
      <c r="B624" s="6"/>
      <c r="F624" s="6"/>
    </row>
    <row r="625" spans="2:6">
      <c r="B625" s="6"/>
      <c r="F625" s="6"/>
    </row>
    <row r="626" spans="2:6">
      <c r="B626" s="6"/>
      <c r="F626" s="6"/>
    </row>
    <row r="627" spans="2:6">
      <c r="B627" s="6"/>
      <c r="F627" s="6"/>
    </row>
    <row r="628" spans="2:6">
      <c r="B628" s="6"/>
      <c r="F628" s="6"/>
    </row>
    <row r="629" spans="2:6">
      <c r="B629" s="6"/>
      <c r="F629" s="6"/>
    </row>
    <row r="630" spans="2:6">
      <c r="B630" s="6"/>
      <c r="F630" s="6"/>
    </row>
    <row r="631" spans="2:6">
      <c r="B631" s="6"/>
      <c r="F631" s="6"/>
    </row>
    <row r="632" spans="2:6">
      <c r="B632" s="6"/>
      <c r="F632" s="6"/>
    </row>
    <row r="633" spans="2:6">
      <c r="B633" s="6"/>
      <c r="F633" s="6"/>
    </row>
    <row r="634" spans="2:6">
      <c r="B634" s="6"/>
      <c r="F634" s="6"/>
    </row>
    <row r="635" spans="2:6">
      <c r="B635" s="6"/>
      <c r="F635" s="6"/>
    </row>
    <row r="636" spans="2:6">
      <c r="B636" s="6"/>
      <c r="F636" s="6"/>
    </row>
    <row r="637" spans="2:6">
      <c r="B637" s="6"/>
      <c r="F637" s="6"/>
    </row>
    <row r="638" spans="2:6">
      <c r="B638" s="6"/>
      <c r="F638" s="6"/>
    </row>
    <row r="639" spans="2:6">
      <c r="B639" s="6"/>
      <c r="F639" s="6"/>
    </row>
    <row r="640" spans="2:6">
      <c r="B640" s="6"/>
      <c r="F640" s="6"/>
    </row>
    <row r="641" spans="2:6">
      <c r="B641" s="6"/>
      <c r="F641" s="6"/>
    </row>
    <row r="642" spans="2:6">
      <c r="B642" s="6"/>
      <c r="F642" s="6"/>
    </row>
    <row r="643" spans="2:6">
      <c r="B643" s="6"/>
      <c r="F643" s="6"/>
    </row>
    <row r="644" spans="2:6">
      <c r="B644" s="6"/>
      <c r="F644" s="6"/>
    </row>
    <row r="645" spans="2:6">
      <c r="B645" s="6"/>
      <c r="F645" s="6"/>
    </row>
    <row r="646" spans="2:6">
      <c r="B646" s="6"/>
      <c r="F646" s="6"/>
    </row>
    <row r="647" spans="2:6">
      <c r="B647" s="6"/>
      <c r="F647" s="6"/>
    </row>
    <row r="648" spans="2:6">
      <c r="B648" s="6"/>
      <c r="F648" s="6"/>
    </row>
    <row r="649" spans="2:6">
      <c r="B649" s="6"/>
      <c r="F649" s="6"/>
    </row>
    <row r="650" spans="2:6">
      <c r="B650" s="6"/>
      <c r="F650" s="6"/>
    </row>
    <row r="651" spans="2:6">
      <c r="B651" s="6"/>
      <c r="F651" s="6"/>
    </row>
    <row r="652" spans="2:6">
      <c r="B652" s="6"/>
      <c r="F652" s="6"/>
    </row>
    <row r="653" spans="2:6">
      <c r="B653" s="6"/>
      <c r="F653" s="6"/>
    </row>
    <row r="654" spans="2:6">
      <c r="B654" s="6"/>
      <c r="F654" s="6"/>
    </row>
    <row r="655" spans="2:6">
      <c r="B655" s="6"/>
      <c r="F655" s="6"/>
    </row>
    <row r="656" spans="2:6">
      <c r="B656" s="6"/>
      <c r="F656" s="6"/>
    </row>
    <row r="657" spans="2:6">
      <c r="B657" s="6"/>
      <c r="F657" s="6"/>
    </row>
    <row r="658" spans="2:6">
      <c r="B658" s="6"/>
      <c r="F658" s="6"/>
    </row>
    <row r="659" spans="2:6">
      <c r="B659" s="6"/>
      <c r="F659" s="6"/>
    </row>
    <row r="660" spans="2:6">
      <c r="B660" s="6"/>
      <c r="F660" s="6"/>
    </row>
    <row r="661" spans="2:6">
      <c r="B661" s="6"/>
      <c r="F661" s="6"/>
    </row>
    <row r="662" spans="2:6">
      <c r="B662" s="6"/>
      <c r="F662" s="6"/>
    </row>
    <row r="663" spans="2:6">
      <c r="B663" s="6"/>
      <c r="F663" s="6"/>
    </row>
    <row r="664" spans="2:6">
      <c r="B664" s="6"/>
      <c r="F664" s="6"/>
    </row>
    <row r="665" spans="2:6">
      <c r="B665" s="6"/>
      <c r="F665" s="6"/>
    </row>
    <row r="666" spans="2:6">
      <c r="B666" s="6"/>
      <c r="F666" s="6"/>
    </row>
    <row r="667" spans="2:6">
      <c r="B667" s="6"/>
      <c r="F667" s="6"/>
    </row>
    <row r="668" spans="2:6">
      <c r="B668" s="6"/>
      <c r="F668" s="6"/>
    </row>
    <row r="669" spans="2:6">
      <c r="B669" s="6"/>
      <c r="F669" s="6"/>
    </row>
    <row r="670" spans="2:6">
      <c r="B670" s="6"/>
      <c r="F670" s="6"/>
    </row>
    <row r="671" spans="2:6">
      <c r="B671" s="6"/>
      <c r="F671" s="6"/>
    </row>
    <row r="672" spans="2:6">
      <c r="B672" s="6"/>
      <c r="F672" s="6"/>
    </row>
    <row r="673" spans="2:6">
      <c r="B673" s="6"/>
      <c r="F673" s="6"/>
    </row>
    <row r="674" spans="2:6">
      <c r="B674" s="6"/>
      <c r="F674" s="6"/>
    </row>
    <row r="675" spans="2:6">
      <c r="B675" s="6"/>
      <c r="F675" s="6"/>
    </row>
    <row r="676" spans="2:6">
      <c r="B676" s="6"/>
      <c r="F676" s="6"/>
    </row>
    <row r="677" spans="2:6">
      <c r="B677" s="6"/>
      <c r="F677" s="6"/>
    </row>
    <row r="678" spans="2:6">
      <c r="B678" s="6"/>
      <c r="F678" s="6"/>
    </row>
    <row r="679" spans="2:6">
      <c r="B679" s="6"/>
      <c r="F679" s="6"/>
    </row>
    <row r="680" spans="2:6">
      <c r="B680" s="6"/>
      <c r="F680" s="6"/>
    </row>
    <row r="681" spans="2:6">
      <c r="B681" s="6"/>
      <c r="F681" s="6"/>
    </row>
    <row r="682" spans="2:6">
      <c r="B682" s="6"/>
      <c r="F682" s="6"/>
    </row>
    <row r="683" spans="2:6">
      <c r="B683" s="6"/>
      <c r="F683" s="6"/>
    </row>
    <row r="684" spans="2:6">
      <c r="B684" s="6"/>
      <c r="F684" s="6"/>
    </row>
    <row r="685" spans="2:6">
      <c r="B685" s="6"/>
      <c r="F685" s="6"/>
    </row>
    <row r="686" spans="2:6">
      <c r="B686" s="6"/>
      <c r="F686" s="6"/>
    </row>
    <row r="687" spans="2:6">
      <c r="B687" s="6"/>
      <c r="F687" s="6"/>
    </row>
    <row r="688" spans="2:6">
      <c r="B688" s="6"/>
      <c r="F688" s="6"/>
    </row>
    <row r="689" spans="2:6">
      <c r="B689" s="6"/>
      <c r="F689" s="6"/>
    </row>
    <row r="690" spans="2:6">
      <c r="B690" s="6"/>
      <c r="F690" s="6"/>
    </row>
    <row r="691" spans="2:6">
      <c r="B691" s="6"/>
      <c r="F691" s="6"/>
    </row>
    <row r="692" spans="2:6">
      <c r="B692" s="6"/>
      <c r="F692" s="6"/>
    </row>
    <row r="693" spans="2:6">
      <c r="B693" s="6"/>
      <c r="F693" s="6"/>
    </row>
    <row r="694" spans="2:6">
      <c r="B694" s="6"/>
      <c r="F694" s="6"/>
    </row>
    <row r="695" spans="2:6">
      <c r="B695" s="6"/>
      <c r="F695" s="6"/>
    </row>
    <row r="696" spans="2:6">
      <c r="B696" s="6"/>
      <c r="F696" s="6"/>
    </row>
    <row r="697" spans="2:6">
      <c r="B697" s="6"/>
      <c r="F697" s="6"/>
    </row>
    <row r="698" spans="2:6">
      <c r="B698" s="6"/>
      <c r="F698" s="6"/>
    </row>
    <row r="699" spans="2:6">
      <c r="B699" s="6"/>
      <c r="F699" s="6"/>
    </row>
    <row r="700" spans="2:6">
      <c r="B700" s="6"/>
      <c r="F700" s="6"/>
    </row>
    <row r="701" spans="2:6">
      <c r="B701" s="6"/>
      <c r="F701" s="6"/>
    </row>
    <row r="702" spans="2:6">
      <c r="B702" s="6"/>
      <c r="F702" s="6"/>
    </row>
    <row r="703" spans="2:6">
      <c r="B703" s="6"/>
      <c r="F703" s="6"/>
    </row>
    <row r="704" spans="2:6">
      <c r="B704" s="6"/>
      <c r="F704" s="6"/>
    </row>
    <row r="705" spans="2:6">
      <c r="B705" s="6"/>
      <c r="F705" s="6"/>
    </row>
    <row r="706" spans="2:6">
      <c r="B706" s="6"/>
      <c r="F706" s="6"/>
    </row>
    <row r="707" spans="2:6">
      <c r="B707" s="6"/>
      <c r="F707" s="6"/>
    </row>
    <row r="708" spans="2:6">
      <c r="B708" s="6"/>
      <c r="F708" s="6"/>
    </row>
    <row r="709" spans="2:6">
      <c r="B709" s="6"/>
      <c r="F709" s="6"/>
    </row>
    <row r="710" spans="2:6">
      <c r="B710" s="6"/>
      <c r="F710" s="6"/>
    </row>
    <row r="711" spans="2:6">
      <c r="B711" s="6"/>
      <c r="F711" s="6"/>
    </row>
    <row r="712" spans="2:6">
      <c r="B712" s="6"/>
      <c r="F712" s="6"/>
    </row>
    <row r="713" spans="2:6">
      <c r="B713" s="6"/>
      <c r="F713" s="6"/>
    </row>
    <row r="714" spans="2:6">
      <c r="B714" s="6"/>
      <c r="F714" s="6"/>
    </row>
    <row r="715" spans="2:6">
      <c r="B715" s="6"/>
      <c r="F715" s="6"/>
    </row>
    <row r="716" spans="2:6">
      <c r="B716" s="6"/>
      <c r="F716" s="6"/>
    </row>
    <row r="717" spans="2:6">
      <c r="B717" s="6"/>
      <c r="F717" s="6"/>
    </row>
    <row r="718" spans="2:6">
      <c r="B718" s="6"/>
      <c r="F718" s="6"/>
    </row>
    <row r="719" spans="2:6">
      <c r="B719" s="6"/>
      <c r="F719" s="6"/>
    </row>
    <row r="720" spans="2:6">
      <c r="B720" s="6"/>
      <c r="F720" s="6"/>
    </row>
    <row r="721" spans="2:6">
      <c r="B721" s="6"/>
      <c r="F721" s="6"/>
    </row>
    <row r="722" spans="2:6">
      <c r="B722" s="6"/>
      <c r="F722" s="6"/>
    </row>
    <row r="723" spans="2:6">
      <c r="B723" s="6"/>
      <c r="F723" s="6"/>
    </row>
    <row r="724" spans="2:6">
      <c r="B724" s="6"/>
      <c r="F724" s="6"/>
    </row>
    <row r="725" spans="2:6">
      <c r="B725" s="6"/>
      <c r="F725" s="6"/>
    </row>
    <row r="726" spans="2:6">
      <c r="B726" s="6"/>
      <c r="F726" s="6"/>
    </row>
    <row r="727" spans="2:6">
      <c r="B727" s="6"/>
      <c r="F727" s="6"/>
    </row>
    <row r="728" spans="2:6">
      <c r="B728" s="6"/>
      <c r="F728" s="6"/>
    </row>
    <row r="729" spans="2:6">
      <c r="B729" s="6"/>
      <c r="F729" s="6"/>
    </row>
    <row r="730" spans="2:6">
      <c r="B730" s="6"/>
      <c r="F730" s="6"/>
    </row>
    <row r="731" spans="2:6">
      <c r="B731" s="6"/>
      <c r="F731" s="6"/>
    </row>
    <row r="732" spans="2:6">
      <c r="B732" s="6"/>
      <c r="F732" s="6"/>
    </row>
    <row r="733" spans="2:6">
      <c r="B733" s="6"/>
      <c r="F733" s="6"/>
    </row>
    <row r="734" spans="2:6">
      <c r="B734" s="6"/>
      <c r="F734" s="6"/>
    </row>
    <row r="735" spans="2:6">
      <c r="B735" s="6"/>
      <c r="F735" s="6"/>
    </row>
    <row r="736" spans="2:6">
      <c r="B736" s="6"/>
      <c r="F736" s="6"/>
    </row>
    <row r="737" spans="2:6">
      <c r="B737" s="6"/>
      <c r="F737" s="6"/>
    </row>
    <row r="738" spans="2:6">
      <c r="B738" s="6"/>
      <c r="F738" s="6"/>
    </row>
    <row r="739" spans="2:6">
      <c r="B739" s="6"/>
      <c r="F739" s="6"/>
    </row>
    <row r="740" spans="2:6">
      <c r="B740" s="6"/>
      <c r="F740" s="6"/>
    </row>
    <row r="741" spans="2:6">
      <c r="B741" s="6"/>
      <c r="F741" s="6"/>
    </row>
    <row r="742" spans="2:6">
      <c r="B742" s="6"/>
      <c r="F742" s="6"/>
    </row>
    <row r="743" spans="2:6">
      <c r="B743" s="6"/>
      <c r="F743" s="6"/>
    </row>
    <row r="744" spans="2:6">
      <c r="B744" s="6"/>
      <c r="F744" s="6"/>
    </row>
    <row r="745" spans="2:6">
      <c r="B745" s="6"/>
      <c r="F745" s="6"/>
    </row>
    <row r="746" spans="2:6">
      <c r="B746" s="6"/>
      <c r="F746" s="6"/>
    </row>
    <row r="747" spans="2:6">
      <c r="B747" s="6"/>
      <c r="F747" s="6"/>
    </row>
    <row r="748" spans="2:6">
      <c r="B748" s="6"/>
      <c r="F748" s="6"/>
    </row>
    <row r="749" spans="2:6">
      <c r="B749" s="6"/>
      <c r="F749" s="6"/>
    </row>
    <row r="750" spans="2:6">
      <c r="B750" s="6"/>
      <c r="F750" s="6"/>
    </row>
    <row r="751" spans="2:6">
      <c r="B751" s="6"/>
      <c r="F751" s="6"/>
    </row>
    <row r="752" spans="2:6">
      <c r="B752" s="6"/>
      <c r="F752" s="6"/>
    </row>
    <row r="753" spans="2:6">
      <c r="B753" s="6"/>
      <c r="F753" s="6"/>
    </row>
    <row r="754" spans="2:6">
      <c r="B754" s="6"/>
      <c r="F754" s="6"/>
    </row>
    <row r="755" spans="2:6">
      <c r="B755" s="6"/>
      <c r="F755" s="6"/>
    </row>
    <row r="756" spans="2:6">
      <c r="B756" s="6"/>
      <c r="F756" s="6"/>
    </row>
    <row r="757" spans="2:6">
      <c r="B757" s="6"/>
      <c r="F757" s="6"/>
    </row>
    <row r="758" spans="2:6">
      <c r="B758" s="6"/>
      <c r="F758" s="6"/>
    </row>
    <row r="759" spans="2:6">
      <c r="B759" s="6"/>
      <c r="F759" s="6"/>
    </row>
    <row r="760" spans="2:6">
      <c r="B760" s="6"/>
      <c r="F760" s="6"/>
    </row>
    <row r="761" spans="2:6">
      <c r="B761" s="6"/>
      <c r="F761" s="6"/>
    </row>
    <row r="762" spans="2:6">
      <c r="B762" s="6"/>
      <c r="F762" s="6"/>
    </row>
    <row r="763" spans="2:6">
      <c r="B763" s="6"/>
      <c r="F763" s="6"/>
    </row>
    <row r="764" spans="2:6">
      <c r="B764" s="6"/>
      <c r="F764" s="6"/>
    </row>
    <row r="765" spans="2:6">
      <c r="B765" s="6"/>
      <c r="F765" s="6"/>
    </row>
    <row r="766" spans="2:6">
      <c r="B766" s="6"/>
      <c r="F766" s="6"/>
    </row>
    <row r="767" spans="2:6">
      <c r="B767" s="6"/>
      <c r="F767" s="6"/>
    </row>
    <row r="768" spans="2:6">
      <c r="B768" s="6"/>
      <c r="F768" s="6"/>
    </row>
    <row r="769" spans="2:6">
      <c r="B769" s="6"/>
      <c r="F769" s="6"/>
    </row>
    <row r="770" spans="2:6">
      <c r="B770" s="6"/>
      <c r="F770" s="6"/>
    </row>
    <row r="771" spans="2:6">
      <c r="B771" s="6"/>
      <c r="F771" s="6"/>
    </row>
    <row r="772" spans="2:6">
      <c r="B772" s="6"/>
      <c r="F772" s="6"/>
    </row>
    <row r="773" spans="2:6">
      <c r="B773" s="6"/>
      <c r="F773" s="6"/>
    </row>
    <row r="774" spans="2:6">
      <c r="B774" s="6"/>
      <c r="F774" s="6"/>
    </row>
    <row r="775" spans="2:6">
      <c r="B775" s="6"/>
      <c r="F775" s="6"/>
    </row>
    <row r="776" spans="2:6">
      <c r="B776" s="6"/>
      <c r="F776" s="6"/>
    </row>
    <row r="777" spans="2:6">
      <c r="B777" s="6"/>
      <c r="F777" s="6"/>
    </row>
    <row r="778" spans="2:6">
      <c r="B778" s="6"/>
      <c r="F778" s="6"/>
    </row>
    <row r="779" spans="2:6">
      <c r="B779" s="6"/>
      <c r="F779" s="6"/>
    </row>
    <row r="780" spans="2:6">
      <c r="B780" s="6"/>
      <c r="F780" s="6"/>
    </row>
    <row r="781" spans="2:6">
      <c r="B781" s="6"/>
      <c r="F781" s="6"/>
    </row>
    <row r="782" spans="2:6">
      <c r="B782" s="6"/>
      <c r="F782" s="6"/>
    </row>
    <row r="783" spans="2:6">
      <c r="B783" s="6"/>
      <c r="F783" s="6"/>
    </row>
    <row r="784" spans="2:6">
      <c r="B784" s="6"/>
      <c r="F784" s="6"/>
    </row>
    <row r="785" spans="2:6">
      <c r="B785" s="6"/>
      <c r="F785" s="6"/>
    </row>
    <row r="786" spans="2:6">
      <c r="B786" s="6"/>
      <c r="F786" s="6"/>
    </row>
    <row r="787" spans="2:6">
      <c r="B787" s="6"/>
      <c r="F787" s="6"/>
    </row>
    <row r="788" spans="2:6">
      <c r="B788" s="6"/>
      <c r="F788" s="6"/>
    </row>
    <row r="789" spans="2:6">
      <c r="B789" s="6"/>
      <c r="F789" s="6"/>
    </row>
    <row r="790" spans="2:6">
      <c r="B790" s="6"/>
      <c r="F790" s="6"/>
    </row>
    <row r="791" spans="2:6">
      <c r="B791" s="6"/>
      <c r="F791" s="6"/>
    </row>
    <row r="792" spans="2:6">
      <c r="B792" s="6"/>
      <c r="F792" s="6"/>
    </row>
    <row r="793" spans="2:6">
      <c r="B793" s="6"/>
      <c r="F793" s="6"/>
    </row>
    <row r="794" spans="2:6">
      <c r="B794" s="6"/>
      <c r="F794" s="6"/>
    </row>
    <row r="795" spans="2:6">
      <c r="B795" s="6"/>
      <c r="F795" s="6"/>
    </row>
    <row r="796" spans="2:6">
      <c r="B796" s="6"/>
      <c r="F796" s="6"/>
    </row>
    <row r="797" spans="2:6">
      <c r="B797" s="6"/>
      <c r="F797" s="6"/>
    </row>
    <row r="798" spans="2:6">
      <c r="B798" s="6"/>
      <c r="F798" s="6"/>
    </row>
    <row r="799" spans="2:6">
      <c r="B799" s="6"/>
      <c r="F799" s="6"/>
    </row>
    <row r="800" spans="2:6">
      <c r="B800" s="6"/>
      <c r="F800" s="6"/>
    </row>
    <row r="801" spans="2:6">
      <c r="B801" s="6"/>
      <c r="F801" s="6"/>
    </row>
    <row r="802" spans="2:6">
      <c r="B802" s="6"/>
      <c r="F802" s="6"/>
    </row>
    <row r="803" spans="2:6">
      <c r="B803" s="6"/>
      <c r="F803" s="6"/>
    </row>
    <row r="804" spans="2:6">
      <c r="B804" s="6"/>
      <c r="F804" s="6"/>
    </row>
    <row r="805" spans="2:6">
      <c r="B805" s="6"/>
      <c r="F805" s="6"/>
    </row>
    <row r="806" spans="2:6">
      <c r="B806" s="6"/>
      <c r="F806" s="6"/>
    </row>
    <row r="807" spans="2:6">
      <c r="B807" s="6"/>
      <c r="F807" s="6"/>
    </row>
    <row r="808" spans="2:6">
      <c r="B808" s="6"/>
      <c r="F808" s="6"/>
    </row>
    <row r="809" spans="2:6">
      <c r="B809" s="6"/>
      <c r="F809" s="6"/>
    </row>
    <row r="810" spans="2:6">
      <c r="B810" s="6"/>
      <c r="F810" s="6"/>
    </row>
    <row r="811" spans="2:6">
      <c r="B811" s="6"/>
      <c r="F811" s="6"/>
    </row>
    <row r="812" spans="2:6">
      <c r="B812" s="6"/>
      <c r="F812" s="6"/>
    </row>
    <row r="813" spans="2:6">
      <c r="B813" s="6"/>
      <c r="F813" s="6"/>
    </row>
    <row r="814" spans="2:6">
      <c r="B814" s="6"/>
      <c r="F814" s="6"/>
    </row>
    <row r="815" spans="2:6">
      <c r="B815" s="6"/>
      <c r="F815" s="6"/>
    </row>
    <row r="816" spans="2:6">
      <c r="B816" s="6"/>
      <c r="F816" s="6"/>
    </row>
    <row r="817" spans="2:6">
      <c r="B817" s="6"/>
      <c r="F817" s="6"/>
    </row>
    <row r="818" spans="2:6">
      <c r="B818" s="6"/>
      <c r="F818" s="6"/>
    </row>
    <row r="819" spans="2:6">
      <c r="B819" s="6"/>
      <c r="F819" s="6"/>
    </row>
    <row r="820" spans="2:6">
      <c r="B820" s="6"/>
      <c r="F820" s="6"/>
    </row>
    <row r="821" spans="2:6">
      <c r="B821" s="6"/>
      <c r="F821" s="6"/>
    </row>
    <row r="822" spans="2:6">
      <c r="B822" s="6"/>
      <c r="F822" s="6"/>
    </row>
    <row r="823" spans="2:6">
      <c r="B823" s="6"/>
      <c r="F823" s="6"/>
    </row>
    <row r="824" spans="2:6">
      <c r="B824" s="6"/>
      <c r="F824" s="6"/>
    </row>
    <row r="825" spans="2:6">
      <c r="B825" s="6"/>
      <c r="F825" s="6"/>
    </row>
    <row r="826" spans="2:6">
      <c r="B826" s="6"/>
      <c r="F826" s="6"/>
    </row>
    <row r="827" spans="2:6">
      <c r="B827" s="6"/>
      <c r="F827" s="6"/>
    </row>
    <row r="828" spans="2:6">
      <c r="B828" s="6"/>
      <c r="F828" s="6"/>
    </row>
    <row r="829" spans="2:6">
      <c r="B829" s="6"/>
      <c r="F829" s="6"/>
    </row>
    <row r="830" spans="2:6">
      <c r="B830" s="6"/>
      <c r="F830" s="6"/>
    </row>
    <row r="831" spans="2:6">
      <c r="B831" s="6"/>
      <c r="F831" s="6"/>
    </row>
    <row r="832" spans="2:6">
      <c r="B832" s="6"/>
      <c r="F832" s="6"/>
    </row>
    <row r="833" spans="2:6">
      <c r="B833" s="6"/>
      <c r="F833" s="6"/>
    </row>
    <row r="834" spans="2:6">
      <c r="B834" s="6"/>
      <c r="F834" s="6"/>
    </row>
    <row r="835" spans="2:6">
      <c r="B835" s="6"/>
      <c r="F835" s="6"/>
    </row>
    <row r="836" spans="2:6">
      <c r="B836" s="6"/>
      <c r="F836" s="6"/>
    </row>
    <row r="837" spans="2:6">
      <c r="B837" s="6"/>
      <c r="F837" s="6"/>
    </row>
    <row r="838" spans="2:6">
      <c r="B838" s="6"/>
      <c r="F838" s="6"/>
    </row>
    <row r="839" spans="2:6">
      <c r="B839" s="6"/>
      <c r="F839" s="6"/>
    </row>
    <row r="840" spans="2:6">
      <c r="B840" s="6"/>
      <c r="F840" s="6"/>
    </row>
    <row r="841" spans="2:6">
      <c r="B841" s="6"/>
      <c r="F841" s="6"/>
    </row>
    <row r="842" spans="2:6">
      <c r="B842" s="6"/>
      <c r="F842" s="6"/>
    </row>
    <row r="843" spans="2:6">
      <c r="B843" s="6"/>
      <c r="F843" s="6"/>
    </row>
    <row r="844" spans="2:6">
      <c r="B844" s="6"/>
      <c r="F844" s="6"/>
    </row>
    <row r="845" spans="2:6">
      <c r="B845" s="6"/>
      <c r="F845" s="6"/>
    </row>
    <row r="846" spans="2:6">
      <c r="B846" s="6"/>
      <c r="F846" s="6"/>
    </row>
    <row r="847" spans="2:6">
      <c r="B847" s="6"/>
      <c r="F847" s="6"/>
    </row>
    <row r="848" spans="2:6">
      <c r="B848" s="6"/>
      <c r="F848" s="6"/>
    </row>
    <row r="849" spans="2:6">
      <c r="B849" s="6"/>
      <c r="F849" s="6"/>
    </row>
    <row r="850" spans="2:6">
      <c r="B850" s="6"/>
      <c r="F850" s="6"/>
    </row>
    <row r="851" spans="2:6">
      <c r="B851" s="6"/>
      <c r="F851" s="6"/>
    </row>
    <row r="852" spans="2:6">
      <c r="B852" s="6"/>
      <c r="F852" s="6"/>
    </row>
    <row r="853" spans="2:6">
      <c r="B853" s="6"/>
      <c r="F853" s="6"/>
    </row>
    <row r="854" spans="2:6">
      <c r="B854" s="6"/>
      <c r="F854" s="6"/>
    </row>
    <row r="855" spans="2:6">
      <c r="B855" s="6"/>
      <c r="F855" s="6"/>
    </row>
    <row r="856" spans="2:6">
      <c r="B856" s="6"/>
      <c r="F856" s="6"/>
    </row>
    <row r="857" spans="2:6">
      <c r="B857" s="6"/>
      <c r="F857" s="6"/>
    </row>
    <row r="858" spans="2:6">
      <c r="B858" s="6"/>
      <c r="F858" s="6"/>
    </row>
    <row r="859" spans="2:6">
      <c r="B859" s="6"/>
      <c r="F859" s="6"/>
    </row>
    <row r="860" spans="2:6">
      <c r="B860" s="6"/>
      <c r="F860" s="6"/>
    </row>
    <row r="861" spans="2:6">
      <c r="B861" s="6"/>
      <c r="F861" s="6"/>
    </row>
    <row r="862" spans="2:6">
      <c r="B862" s="6"/>
      <c r="F862" s="6"/>
    </row>
    <row r="863" spans="2:6">
      <c r="B863" s="6"/>
      <c r="F863" s="6"/>
    </row>
    <row r="864" spans="2:6">
      <c r="B864" s="6"/>
      <c r="F864" s="6"/>
    </row>
    <row r="865" spans="2:6">
      <c r="B865" s="6"/>
      <c r="F865" s="6"/>
    </row>
    <row r="866" spans="2:6">
      <c r="B866" s="6"/>
      <c r="F866" s="6"/>
    </row>
    <row r="867" spans="2:6">
      <c r="B867" s="6"/>
      <c r="F867" s="6"/>
    </row>
    <row r="868" spans="2:6">
      <c r="B868" s="6"/>
      <c r="F868" s="6"/>
    </row>
    <row r="869" spans="2:6">
      <c r="B869" s="6"/>
      <c r="F869" s="6"/>
    </row>
    <row r="870" spans="2:6">
      <c r="B870" s="6"/>
      <c r="F870" s="6"/>
    </row>
    <row r="871" spans="2:6">
      <c r="B871" s="6"/>
      <c r="F871" s="6"/>
    </row>
    <row r="872" spans="2:6">
      <c r="B872" s="6"/>
      <c r="F872" s="6"/>
    </row>
    <row r="873" spans="2:6">
      <c r="B873" s="6"/>
      <c r="F873" s="6"/>
    </row>
    <row r="874" spans="2:6">
      <c r="B874" s="6"/>
      <c r="F874" s="6"/>
    </row>
    <row r="875" spans="2:6">
      <c r="B875" s="6"/>
      <c r="F875" s="6"/>
    </row>
    <row r="876" spans="2:6">
      <c r="B876" s="6"/>
      <c r="F876" s="6"/>
    </row>
    <row r="877" spans="2:6">
      <c r="B877" s="6"/>
      <c r="F877" s="6"/>
    </row>
    <row r="878" spans="2:6">
      <c r="B878" s="6"/>
      <c r="F878" s="6"/>
    </row>
    <row r="879" spans="2:6">
      <c r="B879" s="6"/>
      <c r="F879" s="6"/>
    </row>
    <row r="880" spans="2:6">
      <c r="B880" s="6"/>
      <c r="F880" s="6"/>
    </row>
    <row r="881" spans="2:6">
      <c r="B881" s="6"/>
      <c r="F881" s="6"/>
    </row>
    <row r="882" spans="2:6">
      <c r="B882" s="6"/>
      <c r="F882" s="6"/>
    </row>
    <row r="883" spans="2:6">
      <c r="B883" s="6"/>
      <c r="F883" s="6"/>
    </row>
    <row r="884" spans="2:6">
      <c r="B884" s="6"/>
      <c r="F884" s="6"/>
    </row>
    <row r="885" spans="2:6">
      <c r="B885" s="6"/>
      <c r="F885" s="6"/>
    </row>
    <row r="886" spans="2:6">
      <c r="B886" s="6"/>
      <c r="F886" s="6"/>
    </row>
    <row r="887" spans="2:6">
      <c r="B887" s="6"/>
      <c r="F887" s="6"/>
    </row>
    <row r="888" spans="2:6">
      <c r="B888" s="6"/>
      <c r="F888" s="6"/>
    </row>
    <row r="889" spans="2:6">
      <c r="B889" s="6"/>
      <c r="F889" s="6"/>
    </row>
    <row r="890" spans="2:6">
      <c r="B890" s="6"/>
      <c r="F890" s="6"/>
    </row>
    <row r="891" spans="2:6">
      <c r="B891" s="6"/>
      <c r="F891" s="6"/>
    </row>
    <row r="892" spans="2:6">
      <c r="B892" s="6"/>
      <c r="F892" s="6"/>
    </row>
    <row r="893" spans="2:6">
      <c r="B893" s="6"/>
      <c r="F893" s="6"/>
    </row>
    <row r="894" spans="2:6">
      <c r="B894" s="6"/>
      <c r="F894" s="6"/>
    </row>
    <row r="895" spans="2:6">
      <c r="B895" s="6"/>
      <c r="F895" s="6"/>
    </row>
    <row r="896" spans="2:6">
      <c r="B896" s="6"/>
      <c r="F896" s="6"/>
    </row>
    <row r="897" spans="2:6">
      <c r="B897" s="6"/>
      <c r="F897" s="6"/>
    </row>
    <row r="898" spans="2:6">
      <c r="B898" s="6"/>
      <c r="F898" s="6"/>
    </row>
    <row r="899" spans="2:6">
      <c r="B899" s="6"/>
      <c r="F899" s="6"/>
    </row>
    <row r="900" spans="2:6">
      <c r="B900" s="6"/>
      <c r="F900" s="6"/>
    </row>
    <row r="901" spans="2:6">
      <c r="B901" s="6"/>
      <c r="F901" s="6"/>
    </row>
    <row r="902" spans="2:6">
      <c r="B902" s="6"/>
      <c r="F902" s="6"/>
    </row>
    <row r="903" spans="2:6">
      <c r="B903" s="6"/>
      <c r="F903" s="6"/>
    </row>
    <row r="904" spans="2:6">
      <c r="B904" s="6"/>
      <c r="F904" s="6"/>
    </row>
    <row r="905" spans="2:6">
      <c r="B905" s="6"/>
      <c r="F905" s="6"/>
    </row>
    <row r="906" spans="2:6">
      <c r="B906" s="6"/>
      <c r="F906" s="6"/>
    </row>
    <row r="907" spans="2:6">
      <c r="B907" s="6"/>
      <c r="F907" s="6"/>
    </row>
    <row r="908" spans="2:6">
      <c r="B908" s="6"/>
      <c r="F908" s="6"/>
    </row>
    <row r="909" spans="2:6">
      <c r="B909" s="6"/>
      <c r="F909" s="6"/>
    </row>
    <row r="910" spans="2:6">
      <c r="B910" s="6"/>
      <c r="F910" s="6"/>
    </row>
    <row r="911" spans="2:6">
      <c r="B911" s="6"/>
      <c r="F911" s="6"/>
    </row>
    <row r="912" spans="2:6">
      <c r="B912" s="6"/>
      <c r="F912" s="6"/>
    </row>
    <row r="913" spans="2:6">
      <c r="B913" s="6"/>
      <c r="F913" s="6"/>
    </row>
    <row r="914" spans="2:6">
      <c r="B914" s="6"/>
      <c r="F914" s="6"/>
    </row>
    <row r="915" spans="2:6">
      <c r="B915" s="6"/>
      <c r="F915" s="6"/>
    </row>
    <row r="916" spans="2:6">
      <c r="B916" s="6"/>
      <c r="F916" s="6"/>
    </row>
    <row r="917" spans="2:6">
      <c r="B917" s="6"/>
      <c r="F917" s="6"/>
    </row>
    <row r="918" spans="2:6">
      <c r="B918" s="6"/>
      <c r="F918" s="6"/>
    </row>
    <row r="919" spans="2:6">
      <c r="B919" s="6"/>
      <c r="F919" s="6"/>
    </row>
    <row r="920" spans="2:6">
      <c r="B920" s="6"/>
      <c r="F920" s="6"/>
    </row>
    <row r="921" spans="2:6">
      <c r="B921" s="6"/>
      <c r="F921" s="6"/>
    </row>
    <row r="922" spans="2:6">
      <c r="B922" s="6"/>
      <c r="F922" s="6"/>
    </row>
    <row r="923" spans="2:6">
      <c r="B923" s="6"/>
      <c r="F923" s="6"/>
    </row>
    <row r="924" spans="2:6">
      <c r="B924" s="6"/>
      <c r="F924" s="6"/>
    </row>
    <row r="925" spans="2:6">
      <c r="B925" s="6"/>
      <c r="F925" s="6"/>
    </row>
    <row r="926" spans="2:6">
      <c r="B926" s="6"/>
      <c r="F926" s="6"/>
    </row>
    <row r="927" spans="2:6">
      <c r="B927" s="6"/>
      <c r="F927" s="6"/>
    </row>
    <row r="928" spans="2:6">
      <c r="B928" s="6"/>
      <c r="F928" s="6"/>
    </row>
    <row r="929" spans="2:6">
      <c r="B929" s="6"/>
      <c r="F929" s="6"/>
    </row>
    <row r="930" spans="2:6">
      <c r="B930" s="6"/>
      <c r="F930" s="6"/>
    </row>
    <row r="931" spans="2:6">
      <c r="B931" s="6"/>
      <c r="F931" s="6"/>
    </row>
    <row r="932" spans="2:6">
      <c r="B932" s="6"/>
      <c r="F932" s="6"/>
    </row>
    <row r="933" spans="2:6">
      <c r="B933" s="6"/>
      <c r="F933" s="6"/>
    </row>
    <row r="934" spans="2:6">
      <c r="B934" s="6"/>
      <c r="F934" s="6"/>
    </row>
    <row r="935" spans="2:6">
      <c r="B935" s="6"/>
      <c r="F935" s="6"/>
    </row>
    <row r="936" spans="2:6">
      <c r="B936" s="6"/>
      <c r="F936" s="6"/>
    </row>
    <row r="937" spans="2:6">
      <c r="B937" s="6"/>
      <c r="F937" s="6"/>
    </row>
    <row r="938" spans="2:6">
      <c r="B938" s="6"/>
      <c r="F938" s="6"/>
    </row>
    <row r="939" spans="2:6">
      <c r="B939" s="6"/>
      <c r="F939" s="6"/>
    </row>
    <row r="940" spans="2:6">
      <c r="B940" s="6"/>
      <c r="F940" s="6"/>
    </row>
    <row r="941" spans="2:6">
      <c r="B941" s="6"/>
      <c r="F941" s="6"/>
    </row>
    <row r="942" spans="2:6">
      <c r="B942" s="6"/>
      <c r="F942" s="6"/>
    </row>
    <row r="943" spans="2:6">
      <c r="B943" s="6"/>
      <c r="F943" s="6"/>
    </row>
    <row r="944" spans="2:6">
      <c r="B944" s="6"/>
      <c r="F944" s="6"/>
    </row>
    <row r="945" spans="2:6">
      <c r="B945" s="6"/>
      <c r="F945" s="6"/>
    </row>
    <row r="946" spans="2:6">
      <c r="B946" s="6"/>
      <c r="F946" s="6"/>
    </row>
    <row r="947" spans="2:6">
      <c r="B947" s="6"/>
      <c r="F947" s="6"/>
    </row>
    <row r="948" spans="2:6">
      <c r="B948" s="6"/>
      <c r="F948" s="6"/>
    </row>
    <row r="949" spans="2:6">
      <c r="B949" s="6"/>
      <c r="F949" s="6"/>
    </row>
    <row r="950" spans="2:6">
      <c r="B950" s="6"/>
      <c r="F950" s="6"/>
    </row>
    <row r="951" spans="2:6">
      <c r="B951" s="6"/>
      <c r="F951" s="6"/>
    </row>
    <row r="952" spans="2:6">
      <c r="B952" s="6"/>
      <c r="F952" s="6"/>
    </row>
    <row r="953" spans="2:6">
      <c r="B953" s="6"/>
      <c r="F953" s="6"/>
    </row>
    <row r="954" spans="2:6">
      <c r="B954" s="6"/>
      <c r="F954" s="6"/>
    </row>
    <row r="955" spans="2:6">
      <c r="B955" s="6"/>
      <c r="F955" s="6"/>
    </row>
    <row r="956" spans="2:6">
      <c r="B956" s="6"/>
      <c r="F956" s="6"/>
    </row>
    <row r="957" spans="2:6">
      <c r="B957" s="6"/>
      <c r="F957" s="6"/>
    </row>
    <row r="958" spans="2:6">
      <c r="B958" s="6"/>
      <c r="F958" s="6"/>
    </row>
    <row r="959" spans="2:6">
      <c r="B959" s="6"/>
      <c r="F959" s="6"/>
    </row>
    <row r="960" spans="2:6">
      <c r="B960" s="6"/>
      <c r="F960" s="6"/>
    </row>
    <row r="961" spans="2:6">
      <c r="B961" s="6"/>
      <c r="F961" s="6"/>
    </row>
    <row r="962" spans="2:6">
      <c r="B962" s="6"/>
      <c r="F962" s="6"/>
    </row>
    <row r="963" spans="2:6">
      <c r="B963" s="6"/>
      <c r="F963" s="6"/>
    </row>
    <row r="964" spans="2:6">
      <c r="B964" s="6"/>
      <c r="F964" s="6"/>
    </row>
    <row r="965" spans="2:6">
      <c r="B965" s="6"/>
      <c r="F965" s="6"/>
    </row>
    <row r="966" spans="2:6">
      <c r="B966" s="6"/>
      <c r="F966" s="6"/>
    </row>
    <row r="967" spans="2:6">
      <c r="B967" s="6"/>
      <c r="F967" s="6"/>
    </row>
    <row r="968" spans="2:6">
      <c r="B968" s="6"/>
      <c r="F968" s="6"/>
    </row>
    <row r="969" spans="2:6">
      <c r="B969" s="6"/>
      <c r="F969" s="6"/>
    </row>
    <row r="970" spans="2:6">
      <c r="B970" s="6"/>
      <c r="F970" s="6"/>
    </row>
    <row r="971" spans="2:6">
      <c r="B971" s="6"/>
      <c r="F971" s="6"/>
    </row>
    <row r="972" spans="2:6">
      <c r="B972" s="6"/>
      <c r="F972" s="6"/>
    </row>
    <row r="973" spans="2:6">
      <c r="B973" s="6"/>
      <c r="F973" s="6"/>
    </row>
    <row r="974" spans="2:6">
      <c r="B974" s="6"/>
      <c r="F974" s="6"/>
    </row>
    <row r="975" spans="2:6">
      <c r="B975" s="6"/>
      <c r="F975" s="6"/>
    </row>
    <row r="976" spans="2:6">
      <c r="B976" s="6"/>
      <c r="F976" s="6"/>
    </row>
    <row r="977" spans="2:6">
      <c r="B977" s="6"/>
      <c r="F977" s="6"/>
    </row>
    <row r="978" spans="2:6">
      <c r="B978" s="6"/>
      <c r="F978" s="6"/>
    </row>
    <row r="979" spans="2:6">
      <c r="B979" s="6"/>
      <c r="F979" s="6"/>
    </row>
    <row r="980" spans="2:6">
      <c r="B980" s="6"/>
      <c r="F980" s="6"/>
    </row>
    <row r="981" spans="2:6">
      <c r="B981" s="6"/>
      <c r="F981" s="6"/>
    </row>
    <row r="982" spans="2:6">
      <c r="B982" s="6"/>
      <c r="F982" s="6"/>
    </row>
    <row r="983" spans="2:6">
      <c r="B983" s="6"/>
      <c r="F983" s="6"/>
    </row>
    <row r="984" spans="2:6">
      <c r="B984" s="6"/>
      <c r="F984" s="6"/>
    </row>
    <row r="985" spans="2:6">
      <c r="B985" s="6"/>
      <c r="F985" s="6"/>
    </row>
    <row r="986" spans="2:6">
      <c r="B986" s="6"/>
      <c r="F986" s="6"/>
    </row>
    <row r="987" spans="2:6">
      <c r="B987" s="6"/>
      <c r="F987" s="6"/>
    </row>
    <row r="988" spans="2:6">
      <c r="B988" s="6"/>
      <c r="F988" s="6"/>
    </row>
    <row r="989" spans="2:6">
      <c r="B989" s="6"/>
      <c r="F989" s="6"/>
    </row>
    <row r="990" spans="2:6">
      <c r="B990" s="6"/>
      <c r="F990" s="6"/>
    </row>
    <row r="991" spans="2:6">
      <c r="B991" s="6"/>
      <c r="F991" s="6"/>
    </row>
    <row r="992" spans="2:6">
      <c r="B992" s="6"/>
      <c r="F992" s="6"/>
    </row>
    <row r="993" spans="2:6">
      <c r="B993" s="6"/>
      <c r="F993" s="6"/>
    </row>
    <row r="994" spans="2:6">
      <c r="B994" s="6"/>
      <c r="F994" s="6"/>
    </row>
    <row r="995" spans="2:6">
      <c r="B995" s="6"/>
      <c r="F995" s="6"/>
    </row>
    <row r="996" spans="2:6">
      <c r="B996" s="6"/>
      <c r="F996" s="6"/>
    </row>
    <row r="997" spans="2:6">
      <c r="B997" s="6"/>
      <c r="F997" s="6"/>
    </row>
    <row r="998" spans="2:6">
      <c r="B998" s="6"/>
      <c r="F998" s="6"/>
    </row>
    <row r="999" spans="2:6">
      <c r="B999" s="6"/>
      <c r="F999" s="6"/>
    </row>
    <row r="1000" spans="2:6">
      <c r="B1000" s="6"/>
      <c r="F1000" s="6"/>
    </row>
    <row r="1001" spans="2:6">
      <c r="B1001" s="6"/>
      <c r="F1001" s="6"/>
    </row>
    <row r="1002" spans="2:6">
      <c r="B1002" s="6"/>
      <c r="F1002" s="6"/>
    </row>
    <row r="1003" spans="2:6">
      <c r="B1003" s="6"/>
      <c r="F1003" s="6"/>
    </row>
    <row r="1004" spans="2:6">
      <c r="B1004" s="6"/>
      <c r="F1004" s="6"/>
    </row>
    <row r="1005" spans="2:6">
      <c r="B1005" s="6"/>
      <c r="F1005" s="6"/>
    </row>
    <row r="1006" spans="2:6">
      <c r="B1006" s="6"/>
      <c r="F1006" s="6"/>
    </row>
    <row r="1007" spans="2:6">
      <c r="B1007" s="6"/>
      <c r="F1007" s="6"/>
    </row>
    <row r="1008" spans="2:6">
      <c r="B1008" s="6"/>
      <c r="F1008" s="6"/>
    </row>
    <row r="1009" spans="2:6">
      <c r="B1009" s="6"/>
      <c r="F1009" s="6"/>
    </row>
    <row r="1010" spans="2:6">
      <c r="B1010" s="6"/>
      <c r="F1010" s="6"/>
    </row>
    <row r="1011" spans="2:6">
      <c r="B1011" s="6"/>
      <c r="F1011" s="6"/>
    </row>
    <row r="1012" spans="2:6">
      <c r="B1012" s="6"/>
      <c r="F1012" s="6"/>
    </row>
    <row r="1013" spans="2:6">
      <c r="B1013" s="6"/>
      <c r="F1013" s="6"/>
    </row>
    <row r="1014" spans="2:6">
      <c r="B1014" s="6"/>
      <c r="F1014" s="6"/>
    </row>
    <row r="1015" spans="2:6">
      <c r="B1015" s="6"/>
      <c r="F1015" s="6"/>
    </row>
    <row r="1016" spans="2:6">
      <c r="B1016" s="6"/>
      <c r="F1016" s="6"/>
    </row>
    <row r="1017" spans="2:6">
      <c r="B1017" s="6"/>
      <c r="F1017" s="6"/>
    </row>
    <row r="1018" spans="2:6">
      <c r="B1018" s="6"/>
      <c r="F1018" s="6"/>
    </row>
    <row r="1019" spans="2:6">
      <c r="B1019" s="6"/>
      <c r="F1019" s="6"/>
    </row>
    <row r="1020" spans="2:6">
      <c r="B1020" s="6"/>
      <c r="F1020" s="6"/>
    </row>
    <row r="1021" spans="2:6">
      <c r="B1021" s="6"/>
      <c r="F1021" s="6"/>
    </row>
    <row r="1022" spans="2:6">
      <c r="B1022" s="6"/>
      <c r="F1022" s="6"/>
    </row>
    <row r="1023" spans="2:6">
      <c r="B1023" s="6"/>
      <c r="F1023" s="6"/>
    </row>
    <row r="1024" spans="2:6">
      <c r="B1024" s="6"/>
      <c r="F1024" s="6"/>
    </row>
    <row r="1025" spans="2:6">
      <c r="B1025" s="6"/>
      <c r="F1025" s="6"/>
    </row>
    <row r="1026" spans="2:6">
      <c r="B1026" s="6"/>
      <c r="F1026" s="6"/>
    </row>
    <row r="1027" spans="2:6">
      <c r="B1027" s="6"/>
      <c r="F1027" s="6"/>
    </row>
    <row r="1028" spans="2:6">
      <c r="B1028" s="6"/>
      <c r="F1028" s="6"/>
    </row>
    <row r="1029" spans="2:6">
      <c r="B1029" s="6"/>
      <c r="F1029" s="6"/>
    </row>
    <row r="1030" spans="2:6">
      <c r="B1030" s="6"/>
      <c r="F1030" s="6"/>
    </row>
    <row r="1031" spans="2:6">
      <c r="B1031" s="6"/>
      <c r="F1031" s="6"/>
    </row>
    <row r="1032" spans="2:6">
      <c r="B1032" s="6"/>
      <c r="F1032" s="6"/>
    </row>
    <row r="1033" spans="2:6">
      <c r="B1033" s="6"/>
      <c r="F1033" s="6"/>
    </row>
    <row r="1034" spans="2:6">
      <c r="B1034" s="6"/>
      <c r="F1034" s="6"/>
    </row>
    <row r="1035" spans="2:6">
      <c r="B1035" s="6"/>
      <c r="F1035" s="6"/>
    </row>
    <row r="1036" spans="2:6">
      <c r="B1036" s="6"/>
      <c r="F1036" s="6"/>
    </row>
    <row r="1037" spans="2:6">
      <c r="B1037" s="6"/>
      <c r="F1037" s="6"/>
    </row>
    <row r="1038" spans="2:6">
      <c r="B1038" s="6"/>
      <c r="F1038" s="6"/>
    </row>
    <row r="1039" spans="2:6">
      <c r="B1039" s="6"/>
      <c r="F1039" s="6"/>
    </row>
    <row r="1040" spans="2:6">
      <c r="B1040" s="6"/>
      <c r="F1040" s="6"/>
    </row>
    <row r="1041" spans="2:6">
      <c r="B1041" s="6"/>
      <c r="F1041" s="6"/>
    </row>
    <row r="1042" spans="2:6">
      <c r="B1042" s="6"/>
      <c r="F1042" s="6"/>
    </row>
    <row r="1043" spans="2:6">
      <c r="B1043" s="6"/>
      <c r="F1043" s="6"/>
    </row>
    <row r="1044" spans="2:6">
      <c r="B1044" s="6"/>
      <c r="F1044" s="6"/>
    </row>
    <row r="1045" spans="2:6">
      <c r="B1045" s="6"/>
      <c r="F1045" s="6"/>
    </row>
    <row r="1046" spans="2:6">
      <c r="B1046" s="6"/>
      <c r="F1046" s="6"/>
    </row>
    <row r="1047" spans="2:6">
      <c r="B1047" s="6"/>
      <c r="F1047" s="6"/>
    </row>
    <row r="1048" spans="2:6">
      <c r="B1048" s="6"/>
      <c r="F1048" s="6"/>
    </row>
    <row r="1049" spans="2:6">
      <c r="B1049" s="6"/>
      <c r="F1049" s="6"/>
    </row>
    <row r="1050" spans="2:6">
      <c r="B1050" s="6"/>
      <c r="F1050" s="6"/>
    </row>
    <row r="1051" spans="2:6">
      <c r="B1051" s="6"/>
      <c r="F1051" s="6"/>
    </row>
    <row r="1052" spans="2:6">
      <c r="B1052" s="6"/>
      <c r="F1052" s="6"/>
    </row>
    <row r="1053" spans="2:6">
      <c r="B1053" s="6"/>
      <c r="F1053" s="6"/>
    </row>
    <row r="1054" spans="2:6">
      <c r="B1054" s="6"/>
      <c r="F1054" s="6"/>
    </row>
    <row r="1055" spans="2:6">
      <c r="B1055" s="6"/>
      <c r="F1055" s="6"/>
    </row>
    <row r="1056" spans="2:6">
      <c r="B1056" s="6"/>
      <c r="F1056" s="6"/>
    </row>
    <row r="1057" spans="2:6">
      <c r="B1057" s="6"/>
      <c r="F1057" s="6"/>
    </row>
    <row r="1058" spans="2:6">
      <c r="B1058" s="6"/>
      <c r="F1058" s="6"/>
    </row>
    <row r="1059" spans="2:6">
      <c r="B1059" s="6"/>
      <c r="F1059" s="6"/>
    </row>
    <row r="1060" spans="2:6">
      <c r="B1060" s="6"/>
      <c r="F1060" s="6"/>
    </row>
    <row r="1061" spans="2:6">
      <c r="B1061" s="6"/>
      <c r="F1061" s="6"/>
    </row>
    <row r="1062" spans="2:6">
      <c r="B1062" s="6"/>
      <c r="F1062" s="6"/>
    </row>
    <row r="1063" spans="2:6">
      <c r="B1063" s="6"/>
      <c r="F1063" s="6"/>
    </row>
    <row r="1064" spans="2:6">
      <c r="B1064" s="6"/>
      <c r="F1064" s="6"/>
    </row>
    <row r="1065" spans="2:6">
      <c r="B1065" s="6"/>
      <c r="F1065" s="6"/>
    </row>
    <row r="1066" spans="2:6">
      <c r="B1066" s="6"/>
      <c r="F1066" s="6"/>
    </row>
    <row r="1067" spans="2:6">
      <c r="B1067" s="6"/>
      <c r="F1067" s="6"/>
    </row>
    <row r="1068" spans="2:6">
      <c r="B1068" s="6"/>
      <c r="F1068" s="6"/>
    </row>
    <row r="1069" spans="2:6">
      <c r="B1069" s="6"/>
      <c r="F1069" s="6"/>
    </row>
    <row r="1070" spans="2:6">
      <c r="B1070" s="6"/>
      <c r="F1070" s="6"/>
    </row>
    <row r="1071" spans="2:6">
      <c r="B1071" s="6"/>
      <c r="F1071" s="6"/>
    </row>
    <row r="1072" spans="2:6">
      <c r="B1072" s="6"/>
      <c r="F1072" s="6"/>
    </row>
    <row r="1073" spans="2:6">
      <c r="B1073" s="6"/>
      <c r="F1073" s="6"/>
    </row>
    <row r="1074" spans="2:6">
      <c r="B1074" s="6"/>
      <c r="F1074" s="6"/>
    </row>
    <row r="1075" spans="2:6">
      <c r="B1075" s="6"/>
      <c r="F1075" s="6"/>
    </row>
    <row r="1076" spans="2:6">
      <c r="B1076" s="6"/>
      <c r="F1076" s="6"/>
    </row>
    <row r="1077" spans="2:6">
      <c r="B1077" s="6"/>
      <c r="F1077" s="6"/>
    </row>
    <row r="1078" spans="2:6">
      <c r="B1078" s="6"/>
      <c r="F1078" s="6"/>
    </row>
    <row r="1079" spans="2:6">
      <c r="B1079" s="6"/>
      <c r="F1079" s="6"/>
    </row>
    <row r="1080" spans="2:6">
      <c r="B1080" s="6"/>
      <c r="F1080" s="6"/>
    </row>
    <row r="1081" spans="2:6">
      <c r="B1081" s="6"/>
      <c r="F1081" s="6"/>
    </row>
    <row r="1082" spans="2:6">
      <c r="B1082" s="6"/>
      <c r="F1082" s="6"/>
    </row>
    <row r="1083" spans="2:6">
      <c r="B1083" s="6"/>
      <c r="F1083" s="6"/>
    </row>
    <row r="1084" spans="2:6">
      <c r="B1084" s="6"/>
      <c r="F1084" s="6"/>
    </row>
    <row r="1085" spans="2:6">
      <c r="B1085" s="6"/>
      <c r="F1085" s="6"/>
    </row>
    <row r="1086" spans="2:6">
      <c r="B1086" s="6"/>
      <c r="F1086" s="6"/>
    </row>
    <row r="1087" spans="2:6">
      <c r="B1087" s="6"/>
      <c r="F1087" s="6"/>
    </row>
    <row r="1088" spans="2:6">
      <c r="B1088" s="6"/>
      <c r="F1088" s="6"/>
    </row>
    <row r="1089" spans="2:6">
      <c r="B1089" s="6"/>
      <c r="F1089" s="6"/>
    </row>
    <row r="1090" spans="2:6">
      <c r="B1090" s="6"/>
      <c r="F1090" s="6"/>
    </row>
    <row r="1091" spans="2:6">
      <c r="B1091" s="6"/>
      <c r="F1091" s="6"/>
    </row>
    <row r="1092" spans="2:6">
      <c r="B1092" s="6"/>
      <c r="F1092" s="6"/>
    </row>
    <row r="1093" spans="2:6">
      <c r="B1093" s="6"/>
      <c r="F1093" s="6"/>
    </row>
    <row r="1094" spans="2:6">
      <c r="B1094" s="6"/>
      <c r="F1094" s="6"/>
    </row>
    <row r="1095" spans="2:6">
      <c r="B1095" s="6"/>
      <c r="F1095" s="6"/>
    </row>
    <row r="1096" spans="2:6">
      <c r="B1096" s="6"/>
      <c r="F1096" s="6"/>
    </row>
    <row r="1097" spans="2:6">
      <c r="B1097" s="6"/>
      <c r="F1097" s="6"/>
    </row>
    <row r="1098" spans="2:6">
      <c r="B1098" s="6"/>
      <c r="F1098" s="6"/>
    </row>
    <row r="1099" spans="2:6">
      <c r="B1099" s="6"/>
      <c r="F1099" s="6"/>
    </row>
    <row r="1100" spans="2:6">
      <c r="B1100" s="6"/>
      <c r="F1100" s="6"/>
    </row>
    <row r="1101" spans="2:6">
      <c r="B1101" s="6"/>
      <c r="F1101" s="6"/>
    </row>
    <row r="1102" spans="2:6">
      <c r="B1102" s="6"/>
      <c r="F1102" s="6"/>
    </row>
    <row r="1103" spans="2:6">
      <c r="B1103" s="6"/>
      <c r="F1103" s="6"/>
    </row>
    <row r="1104" spans="2:6">
      <c r="B1104" s="6"/>
      <c r="F1104" s="6"/>
    </row>
    <row r="1105" spans="2:6">
      <c r="B1105" s="6"/>
      <c r="F1105" s="6"/>
    </row>
    <row r="1106" spans="2:6">
      <c r="B1106" s="6"/>
      <c r="F1106" s="6"/>
    </row>
    <row r="1107" spans="2:6">
      <c r="B1107" s="6"/>
      <c r="F1107" s="6"/>
    </row>
    <row r="1108" spans="2:6">
      <c r="B1108" s="6"/>
      <c r="F1108" s="6"/>
    </row>
    <row r="1109" spans="2:6">
      <c r="B1109" s="6"/>
      <c r="F1109" s="6"/>
    </row>
    <row r="1110" spans="2:6">
      <c r="B1110" s="6"/>
      <c r="F1110" s="6"/>
    </row>
    <row r="1111" spans="2:6">
      <c r="B1111" s="6"/>
      <c r="F1111" s="6"/>
    </row>
    <row r="1112" spans="2:6">
      <c r="B1112" s="6"/>
      <c r="F1112" s="6"/>
    </row>
    <row r="1113" spans="2:6">
      <c r="B1113" s="6"/>
      <c r="F1113" s="6"/>
    </row>
    <row r="1114" spans="2:6">
      <c r="B1114" s="6"/>
      <c r="F1114" s="6"/>
    </row>
    <row r="1115" spans="2:6">
      <c r="B1115" s="6"/>
      <c r="F1115" s="6"/>
    </row>
    <row r="1116" spans="2:6">
      <c r="B1116" s="6"/>
      <c r="F1116" s="6"/>
    </row>
    <row r="1117" spans="2:6">
      <c r="B1117" s="6"/>
      <c r="F1117" s="6"/>
    </row>
    <row r="1118" spans="2:6">
      <c r="B1118" s="6"/>
      <c r="F1118" s="6"/>
    </row>
    <row r="1119" spans="2:6">
      <c r="B1119" s="6"/>
      <c r="F1119" s="6"/>
    </row>
    <row r="1120" spans="2:6">
      <c r="B1120" s="6"/>
      <c r="F1120" s="6"/>
    </row>
    <row r="1121" spans="2:6">
      <c r="B1121" s="6"/>
      <c r="F1121" s="6"/>
    </row>
    <row r="1122" spans="2:6">
      <c r="B1122" s="6"/>
      <c r="F1122" s="6"/>
    </row>
    <row r="1123" spans="2:6">
      <c r="B1123" s="6"/>
      <c r="F1123" s="6"/>
    </row>
    <row r="1124" spans="2:6">
      <c r="B1124" s="6"/>
      <c r="F1124" s="6"/>
    </row>
    <row r="1125" spans="2:6">
      <c r="B1125" s="6"/>
      <c r="F1125" s="6"/>
    </row>
    <row r="1126" spans="2:6">
      <c r="B1126" s="6"/>
      <c r="F1126" s="6"/>
    </row>
    <row r="1127" spans="2:6">
      <c r="B1127" s="6"/>
      <c r="F1127" s="6"/>
    </row>
    <row r="1128" spans="2:6">
      <c r="B1128" s="6"/>
      <c r="F1128" s="6"/>
    </row>
    <row r="1129" spans="2:6">
      <c r="B1129" s="6"/>
      <c r="F1129" s="6"/>
    </row>
    <row r="1130" spans="2:6">
      <c r="B1130" s="6"/>
      <c r="F1130" s="6"/>
    </row>
    <row r="1131" spans="2:6">
      <c r="B1131" s="6"/>
      <c r="F1131" s="6"/>
    </row>
    <row r="1132" spans="2:6">
      <c r="B1132" s="6"/>
      <c r="F1132" s="6"/>
    </row>
    <row r="1133" spans="2:6">
      <c r="B1133" s="6"/>
      <c r="F1133" s="6"/>
    </row>
    <row r="1134" spans="2:6">
      <c r="B1134" s="6"/>
      <c r="F1134" s="6"/>
    </row>
    <row r="1135" spans="2:6">
      <c r="B1135" s="6"/>
      <c r="F1135" s="6"/>
    </row>
    <row r="1136" spans="2:6">
      <c r="B1136" s="6"/>
      <c r="F1136" s="6"/>
    </row>
    <row r="1137" spans="2:6">
      <c r="B1137" s="6"/>
      <c r="F1137" s="6"/>
    </row>
    <row r="1138" spans="2:6">
      <c r="B1138" s="6"/>
      <c r="F1138" s="6"/>
    </row>
    <row r="1139" spans="2:6">
      <c r="B1139" s="6"/>
      <c r="F1139" s="6"/>
    </row>
  </sheetData>
  <phoneticPr fontId="8" type="noConversion"/>
  <hyperlinks>
    <hyperlink ref="A3" r:id="rId1"/>
    <hyperlink ref="P15" r:id="rId2" display="http://www.konkoly.hu/cgi-bin/IBVS?1358"/>
    <hyperlink ref="P19" r:id="rId3" display="http://www.konkoly.hu/cgi-bin/IBVS?2793"/>
    <hyperlink ref="P21" r:id="rId4" display="http://www.konkoly.hu/cgi-bin/IBVS?3078"/>
    <hyperlink ref="P120" r:id="rId5" display="http://www.konkoly.hu/cgi-bin/IBVS?4027"/>
    <hyperlink ref="P121" r:id="rId6" display="http://www.konkoly.hu/cgi-bin/IBVS?4027"/>
    <hyperlink ref="P127" r:id="rId7" display="http://www.konkoly.hu/cgi-bin/IBVS?3900"/>
    <hyperlink ref="P128" r:id="rId8" display="http://www.konkoly.hu/cgi-bin/IBVS?3900"/>
    <hyperlink ref="P26" r:id="rId9" display="http://www.bav-astro.de/sfs/BAVM_link.php?BAVMnr=68"/>
    <hyperlink ref="P27" r:id="rId10" display="http://www.bav-astro.de/sfs/BAVM_link.php?BAVMnr=68"/>
    <hyperlink ref="P28" r:id="rId11" display="http://www.bav-astro.de/sfs/BAVM_link.php?BAVMnr=68"/>
    <hyperlink ref="P29" r:id="rId12" display="http://www.bav-astro.de/sfs/BAVM_link.php?BAVMnr=68"/>
    <hyperlink ref="P30" r:id="rId13" display="http://www.bav-astro.de/sfs/BAVM_link.php?BAVMnr=68"/>
    <hyperlink ref="P31" r:id="rId14" display="http://www.bav-astro.de/sfs/BAVM_link.php?BAVMnr=68"/>
    <hyperlink ref="P32" r:id="rId15" display="http://www.konkoly.hu/cgi-bin/IBVS?4380"/>
    <hyperlink ref="P34" r:id="rId16" display="http://www.konkoly.hu/cgi-bin/IBVS?4380"/>
    <hyperlink ref="P35" r:id="rId17" display="http://www.konkoly.hu/cgi-bin/IBVS?4380"/>
    <hyperlink ref="P36" r:id="rId18" display="http://www.konkoly.hu/cgi-bin/IBVS?4380"/>
    <hyperlink ref="P38" r:id="rId19" display="http://www.konkoly.hu/cgi-bin/IBVS?4340"/>
    <hyperlink ref="P39" r:id="rId20" display="http://www.konkoly.hu/cgi-bin/IBVS?4340"/>
    <hyperlink ref="P40" r:id="rId21" display="http://www.konkoly.hu/cgi-bin/IBVS?4340"/>
    <hyperlink ref="P41" r:id="rId22" display="http://www.konkoly.hu/cgi-bin/IBVS?4340"/>
    <hyperlink ref="P42" r:id="rId23" display="http://www.bav-astro.de/sfs/BAVM_link.php?BAVMnr=91"/>
    <hyperlink ref="P43" r:id="rId24" display="http://www.bav-astro.de/sfs/BAVM_link.php?BAVMnr=91"/>
    <hyperlink ref="P44" r:id="rId25" display="http://www.konkoly.hu/cgi-bin/IBVS?4380"/>
    <hyperlink ref="P45" r:id="rId26" display="http://www.bav-astro.de/sfs/BAVM_link.php?BAVMnr=91"/>
    <hyperlink ref="P46" r:id="rId27" display="http://www.bav-astro.de/sfs/BAVM_link.php?BAVMnr=99"/>
    <hyperlink ref="P47" r:id="rId28" display="http://www.bav-astro.de/sfs/BAVM_link.php?BAVMnr=99"/>
    <hyperlink ref="P48" r:id="rId29" display="http://www.bav-astro.de/sfs/BAVM_link.php?BAVMnr=99"/>
    <hyperlink ref="P49" r:id="rId30" display="http://www.bav-astro.de/sfs/BAVM_link.php?BAVMnr=99"/>
    <hyperlink ref="P50" r:id="rId31" display="http://www.bav-astro.de/sfs/BAVM_link.php?BAVMnr=99"/>
    <hyperlink ref="P51" r:id="rId32" display="http://www.bav-astro.de/sfs/BAVM_link.php?BAVMnr=99"/>
    <hyperlink ref="P52" r:id="rId33" display="http://www.bav-astro.de/sfs/BAVM_link.php?BAVMnr=117"/>
    <hyperlink ref="P129" r:id="rId34" display="http://www.konkoly.hu/cgi-bin/IBVS?4633"/>
    <hyperlink ref="P130" r:id="rId35" display="http://www.konkoly.hu/cgi-bin/IBVS?4633"/>
    <hyperlink ref="P131" r:id="rId36" display="http://www.konkoly.hu/cgi-bin/IBVS?4633"/>
    <hyperlink ref="P53" r:id="rId37" display="http://www.konkoly.hu/cgi-bin/IBVS?4967"/>
    <hyperlink ref="P132" r:id="rId38" display="http://www.bav-astro.de/sfs/BAVM_link.php?BAVMnr=133"/>
    <hyperlink ref="P133" r:id="rId39" display="http://www.bav-astro.de/sfs/BAVM_link.php?BAVMnr=133"/>
    <hyperlink ref="P55" r:id="rId40" display="http://www.konkoly.hu/cgi-bin/IBVS?4967"/>
    <hyperlink ref="P56" r:id="rId41" display="http://www.bav-astro.de/sfs/BAVM_link.php?BAVMnr=152"/>
    <hyperlink ref="P57" r:id="rId42" display="http://www.bav-astro.de/sfs/BAVM_link.php?BAVMnr=152"/>
    <hyperlink ref="P61" r:id="rId43" display="http://www.konkoly.hu/cgi-bin/IBVS?5313"/>
    <hyperlink ref="P135" r:id="rId44" display="http://www.konkoly.hu/cgi-bin/IBVS?5619"/>
    <hyperlink ref="P136" r:id="rId45" display="http://www.konkoly.hu/cgi-bin/IBVS?5619"/>
    <hyperlink ref="P137" r:id="rId46" display="http://www.konkoly.hu/cgi-bin/IBVS?5619"/>
    <hyperlink ref="P138" r:id="rId47" display="http://www.konkoly.hu/cgi-bin/IBVS?5619"/>
    <hyperlink ref="P139" r:id="rId48" display="http://www.konkoly.hu/cgi-bin/IBVS?5619"/>
    <hyperlink ref="P62" r:id="rId49" display="http://www.konkoly.hu/cgi-bin/IBVS?5684"/>
    <hyperlink ref="P140" r:id="rId50" display="http://vsolj.cetus-net.org/no43.pdf"/>
    <hyperlink ref="P63" r:id="rId51" display="http://var.astro.cz/oejv/issues/oejv0074.pdf"/>
    <hyperlink ref="P64" r:id="rId52" display="http://www.bav-astro.de/sfs/BAVM_link.php?BAVMnr=178"/>
    <hyperlink ref="P65" r:id="rId53" display="http://www.bav-astro.de/sfs/BAVM_link.php?BAVMnr=178"/>
    <hyperlink ref="P66" r:id="rId54" display="http://www.konkoly.hu/cgi-bin/IBVS?5649"/>
    <hyperlink ref="P67" r:id="rId55" display="http://www.konkoly.hu/cgi-bin/IBVS?5753"/>
    <hyperlink ref="P68" r:id="rId56" display="http://www.bav-astro.de/sfs/BAVM_link.php?BAVMnr=183"/>
    <hyperlink ref="P69" r:id="rId57" display="http://var.astro.cz/oejv/issues/oejv0074.pdf"/>
    <hyperlink ref="P70" r:id="rId58" display="http://var.astro.cz/oejv/issues/oejv0074.pdf"/>
    <hyperlink ref="P71" r:id="rId59" display="http://www.konkoly.hu/cgi-bin/IBVS?5887"/>
    <hyperlink ref="P141" r:id="rId60" display="http://var.astro.cz/oejv/issues/oejv0137.pdf"/>
    <hyperlink ref="P142" r:id="rId61" display="http://var.astro.cz/oejv/issues/oejv0137.pdf"/>
    <hyperlink ref="P143" r:id="rId62" display="http://var.astro.cz/oejv/issues/oejv0137.pdf"/>
    <hyperlink ref="P144" r:id="rId63" display="http://var.astro.cz/oejv/issues/oejv0137.pdf"/>
    <hyperlink ref="P145" r:id="rId64" display="http://var.astro.cz/oejv/issues/oejv0137.pdf"/>
    <hyperlink ref="P146" r:id="rId65" display="http://var.astro.cz/oejv/issues/oejv0137.pdf"/>
    <hyperlink ref="P72" r:id="rId66" display="http://www.konkoly.hu/cgi-bin/IBVS?5945"/>
    <hyperlink ref="P147" r:id="rId67" display="http://var.astro.cz/oejv/issues/oejv0137.pdf"/>
    <hyperlink ref="P148" r:id="rId68" display="http://var.astro.cz/oejv/issues/oejv0137.pdf"/>
    <hyperlink ref="P149" r:id="rId69" display="http://var.astro.cz/oejv/issues/oejv0137.pdf"/>
    <hyperlink ref="P73" r:id="rId70" display="http://www.konkoly.hu/cgi-bin/IBVS?5979"/>
    <hyperlink ref="P74" r:id="rId71" display="http://www.konkoly.hu/cgi-bin/IBVS?5979"/>
    <hyperlink ref="P150" r:id="rId72" display="http://var.astro.cz/oejv/issues/oejv0137.pdf"/>
    <hyperlink ref="P151" r:id="rId73" display="http://var.astro.cz/oejv/issues/oejv0137.pdf"/>
    <hyperlink ref="P152" r:id="rId74" display="http://var.astro.cz/oejv/issues/oejv0137.pdf"/>
    <hyperlink ref="P75" r:id="rId75" display="http://var.astro.cz/oejv/issues/oejv0160.pdf"/>
    <hyperlink ref="P76" r:id="rId76" display="http://var.astro.cz/oejv/issues/oejv0160.pdf"/>
    <hyperlink ref="P77" r:id="rId77" display="http://var.astro.cz/oejv/issues/oejv0160.pdf"/>
    <hyperlink ref="P78" r:id="rId78" display="http://var.astro.cz/oejv/issues/oejv0160.pdf"/>
    <hyperlink ref="P79" r:id="rId79" display="http://var.astro.cz/oejv/issues/oejv0160.pdf"/>
    <hyperlink ref="P80" r:id="rId80" display="http://www.konkoly.hu/cgi-bin/IBVS?5992"/>
    <hyperlink ref="P81" r:id="rId81" display="http://www.konkoly.hu/cgi-bin/IBVS?6029"/>
    <hyperlink ref="P82" r:id="rId82" display="http://www.konkoly.hu/cgi-bin/IBVS?6029"/>
    <hyperlink ref="P83" r:id="rId83" display="http://var.astro.cz/oejv/issues/oejv0160.pdf"/>
    <hyperlink ref="P84" r:id="rId84" display="http://www.bav-astro.de/sfs/BAVM_link.php?BAVMnr=232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Active 1</vt:lpstr>
      <vt:lpstr>Active 2</vt:lpstr>
      <vt:lpstr>C</vt:lpstr>
      <vt:lpstr>A (old)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2023-01-14T06:13:26Z</dcterms:modified>
</cp:coreProperties>
</file>