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27D77BCE-68F6-428C-AA0B-EF84E924A7E8}" xr6:coauthVersionLast="47" xr6:coauthVersionMax="47" xr10:uidLastSave="{00000000-0000-0000-0000-000000000000}"/>
  <bookViews>
    <workbookView xWindow="13095" yWindow="615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456" i="1" l="1"/>
  <c r="F456" i="1" s="1"/>
  <c r="G456" i="1" s="1"/>
  <c r="K456" i="1" s="1"/>
  <c r="Q456" i="1"/>
  <c r="E457" i="1"/>
  <c r="F457" i="1"/>
  <c r="G457" i="1" s="1"/>
  <c r="K457" i="1" s="1"/>
  <c r="Q457" i="1"/>
  <c r="E455" i="1"/>
  <c r="F455" i="1"/>
  <c r="G455" i="1"/>
  <c r="K455" i="1"/>
  <c r="Q455" i="1"/>
  <c r="E454" i="1"/>
  <c r="F454" i="1"/>
  <c r="E444" i="1"/>
  <c r="F444" i="1"/>
  <c r="Q451" i="1"/>
  <c r="Q453" i="1"/>
  <c r="Q454" i="1"/>
  <c r="Q448" i="1"/>
  <c r="Q450" i="1"/>
  <c r="Q452" i="1"/>
  <c r="E435" i="1"/>
  <c r="F435" i="1"/>
  <c r="Q435" i="1"/>
  <c r="Q444" i="1"/>
  <c r="Q447" i="1"/>
  <c r="Q449" i="1"/>
  <c r="Q446" i="1"/>
  <c r="C7" i="1"/>
  <c r="E451" i="1"/>
  <c r="F451" i="1"/>
  <c r="C8" i="1"/>
  <c r="I236" i="1"/>
  <c r="I264" i="1"/>
  <c r="I276" i="1"/>
  <c r="Q445" i="1"/>
  <c r="D9" i="1"/>
  <c r="C9" i="1"/>
  <c r="Q438" i="1"/>
  <c r="Q427" i="1"/>
  <c r="Q426" i="1"/>
  <c r="Q424" i="1"/>
  <c r="Q422" i="1"/>
  <c r="Q421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2" i="1"/>
  <c r="Q391" i="1"/>
  <c r="Q377" i="1"/>
  <c r="Q374" i="1"/>
  <c r="Q351" i="1"/>
  <c r="Q334" i="1"/>
  <c r="Q298" i="1"/>
  <c r="Q295" i="1"/>
  <c r="Q294" i="1"/>
  <c r="Q293" i="1"/>
  <c r="Q274" i="1"/>
  <c r="Q263" i="1"/>
  <c r="Q250" i="1"/>
  <c r="Q249" i="1"/>
  <c r="Q246" i="1"/>
  <c r="Q245" i="1"/>
  <c r="Q244" i="1"/>
  <c r="Q237" i="1"/>
  <c r="Q233" i="1"/>
  <c r="Q232" i="1"/>
  <c r="Q231" i="1"/>
  <c r="Q230" i="1"/>
  <c r="Q229" i="1"/>
  <c r="Q228" i="1"/>
  <c r="Q226" i="1"/>
  <c r="Q214" i="1"/>
  <c r="Q205" i="1"/>
  <c r="Q201" i="1"/>
  <c r="Q199" i="1"/>
  <c r="Q193" i="1"/>
  <c r="Q192" i="1"/>
  <c r="Q191" i="1"/>
  <c r="Q190" i="1"/>
  <c r="Q189" i="1"/>
  <c r="Q188" i="1"/>
  <c r="Q182" i="1"/>
  <c r="Q180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7" i="1"/>
  <c r="Q146" i="1"/>
  <c r="Q145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410" i="2"/>
  <c r="C410" i="2"/>
  <c r="G180" i="2"/>
  <c r="C180" i="2"/>
  <c r="G179" i="2"/>
  <c r="C179" i="2"/>
  <c r="G178" i="2"/>
  <c r="C178" i="2"/>
  <c r="G177" i="2"/>
  <c r="C177" i="2"/>
  <c r="G409" i="2"/>
  <c r="C409" i="2"/>
  <c r="G176" i="2"/>
  <c r="C176" i="2"/>
  <c r="G175" i="2"/>
  <c r="C175" i="2"/>
  <c r="G174" i="2"/>
  <c r="C174" i="2"/>
  <c r="G173" i="2"/>
  <c r="C173" i="2"/>
  <c r="G172" i="2"/>
  <c r="C172" i="2"/>
  <c r="G171" i="2"/>
  <c r="C171" i="2"/>
  <c r="G170" i="2"/>
  <c r="C170" i="2"/>
  <c r="G408" i="2"/>
  <c r="C408" i="2"/>
  <c r="G407" i="2"/>
  <c r="C407" i="2"/>
  <c r="G169" i="2"/>
  <c r="C169" i="2"/>
  <c r="G406" i="2"/>
  <c r="C406" i="2"/>
  <c r="G168" i="2"/>
  <c r="C168" i="2"/>
  <c r="G405" i="2"/>
  <c r="C405" i="2"/>
  <c r="G404" i="2"/>
  <c r="C404" i="2"/>
  <c r="G403" i="2"/>
  <c r="C403" i="2"/>
  <c r="E403" i="2"/>
  <c r="G402" i="2"/>
  <c r="C402" i="2"/>
  <c r="E402" i="2"/>
  <c r="G401" i="2"/>
  <c r="C401" i="2"/>
  <c r="E401" i="2"/>
  <c r="G400" i="2"/>
  <c r="C400" i="2"/>
  <c r="E400" i="2"/>
  <c r="G399" i="2"/>
  <c r="C399" i="2"/>
  <c r="E399" i="2"/>
  <c r="G398" i="2"/>
  <c r="C398" i="2"/>
  <c r="E398" i="2"/>
  <c r="G397" i="2"/>
  <c r="C397" i="2"/>
  <c r="E397" i="2"/>
  <c r="G396" i="2"/>
  <c r="C396" i="2"/>
  <c r="G395" i="2"/>
  <c r="C395" i="2"/>
  <c r="G394" i="2"/>
  <c r="C394" i="2"/>
  <c r="G393" i="2"/>
  <c r="C393" i="2"/>
  <c r="G392" i="2"/>
  <c r="C392" i="2"/>
  <c r="G391" i="2"/>
  <c r="C391" i="2"/>
  <c r="G390" i="2"/>
  <c r="C390" i="2"/>
  <c r="G389" i="2"/>
  <c r="C389" i="2"/>
  <c r="G388" i="2"/>
  <c r="C388" i="2"/>
  <c r="G387" i="2"/>
  <c r="C387" i="2"/>
  <c r="G386" i="2"/>
  <c r="C386" i="2"/>
  <c r="G385" i="2"/>
  <c r="C385" i="2"/>
  <c r="G384" i="2"/>
  <c r="C384" i="2"/>
  <c r="G383" i="2"/>
  <c r="C383" i="2"/>
  <c r="G382" i="2"/>
  <c r="C382" i="2"/>
  <c r="G381" i="2"/>
  <c r="C381" i="2"/>
  <c r="G380" i="2"/>
  <c r="C380" i="2"/>
  <c r="G167" i="2"/>
  <c r="C167" i="2"/>
  <c r="G379" i="2"/>
  <c r="C379" i="2"/>
  <c r="E379" i="2"/>
  <c r="G166" i="2"/>
  <c r="C166" i="2"/>
  <c r="G165" i="2"/>
  <c r="C165" i="2"/>
  <c r="G378" i="2"/>
  <c r="C378" i="2"/>
  <c r="G377" i="2"/>
  <c r="C377" i="2"/>
  <c r="G164" i="2"/>
  <c r="C164" i="2"/>
  <c r="G163" i="2"/>
  <c r="C163" i="2"/>
  <c r="G162" i="2"/>
  <c r="C162" i="2"/>
  <c r="G161" i="2"/>
  <c r="C161" i="2"/>
  <c r="G160" i="2"/>
  <c r="C160" i="2"/>
  <c r="G159" i="2"/>
  <c r="C159" i="2"/>
  <c r="G158" i="2"/>
  <c r="C158" i="2"/>
  <c r="G157" i="2"/>
  <c r="C157" i="2"/>
  <c r="G156" i="2"/>
  <c r="C156" i="2"/>
  <c r="G155" i="2"/>
  <c r="C155" i="2"/>
  <c r="G154" i="2"/>
  <c r="C154" i="2"/>
  <c r="G153" i="2"/>
  <c r="C153" i="2"/>
  <c r="G376" i="2"/>
  <c r="C376" i="2"/>
  <c r="G152" i="2"/>
  <c r="C152" i="2"/>
  <c r="G375" i="2"/>
  <c r="C375" i="2"/>
  <c r="G151" i="2"/>
  <c r="C151" i="2"/>
  <c r="G150" i="2"/>
  <c r="C150" i="2"/>
  <c r="G374" i="2"/>
  <c r="C374" i="2"/>
  <c r="E374" i="2"/>
  <c r="G373" i="2"/>
  <c r="C373" i="2"/>
  <c r="E373" i="2"/>
  <c r="G372" i="2"/>
  <c r="C372" i="2"/>
  <c r="E372" i="2"/>
  <c r="G149" i="2"/>
  <c r="C149" i="2"/>
  <c r="G148" i="2"/>
  <c r="C148" i="2"/>
  <c r="G371" i="2"/>
  <c r="C371" i="2"/>
  <c r="E371" i="2"/>
  <c r="G370" i="2"/>
  <c r="C370" i="2"/>
  <c r="E370" i="2"/>
  <c r="G147" i="2"/>
  <c r="C147" i="2"/>
  <c r="G369" i="2"/>
  <c r="C369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G368" i="2"/>
  <c r="C368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24" i="2"/>
  <c r="C124" i="2"/>
  <c r="G123" i="2"/>
  <c r="C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16" i="2"/>
  <c r="C116" i="2"/>
  <c r="G115" i="2"/>
  <c r="C115" i="2"/>
  <c r="G114" i="2"/>
  <c r="C114" i="2"/>
  <c r="G113" i="2"/>
  <c r="C113" i="2"/>
  <c r="G112" i="2"/>
  <c r="C112" i="2"/>
  <c r="G111" i="2"/>
  <c r="C111" i="2"/>
  <c r="G110" i="2"/>
  <c r="C110" i="2"/>
  <c r="G109" i="2"/>
  <c r="C109" i="2"/>
  <c r="G108" i="2"/>
  <c r="C108" i="2"/>
  <c r="G107" i="2"/>
  <c r="C107" i="2"/>
  <c r="G106" i="2"/>
  <c r="C106" i="2"/>
  <c r="G105" i="2"/>
  <c r="C105" i="2"/>
  <c r="G104" i="2"/>
  <c r="C104" i="2"/>
  <c r="G103" i="2"/>
  <c r="C103" i="2"/>
  <c r="G102" i="2"/>
  <c r="C102" i="2"/>
  <c r="G101" i="2"/>
  <c r="C101" i="2"/>
  <c r="G100" i="2"/>
  <c r="C100" i="2"/>
  <c r="G99" i="2"/>
  <c r="C99" i="2"/>
  <c r="G367" i="2"/>
  <c r="C367" i="2"/>
  <c r="G98" i="2"/>
  <c r="C98" i="2"/>
  <c r="G97" i="2"/>
  <c r="C97" i="2"/>
  <c r="G366" i="2"/>
  <c r="C366" i="2"/>
  <c r="G365" i="2"/>
  <c r="C365" i="2"/>
  <c r="G364" i="2"/>
  <c r="C364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363" i="2"/>
  <c r="C363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362" i="2"/>
  <c r="C362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361" i="2"/>
  <c r="C361" i="2"/>
  <c r="G360" i="2"/>
  <c r="C360" i="2"/>
  <c r="G58" i="2"/>
  <c r="C58" i="2"/>
  <c r="G57" i="2"/>
  <c r="C57" i="2"/>
  <c r="G359" i="2"/>
  <c r="C359" i="2"/>
  <c r="G358" i="2"/>
  <c r="C358" i="2"/>
  <c r="G357" i="2"/>
  <c r="C357" i="2"/>
  <c r="G56" i="2"/>
  <c r="C56" i="2"/>
  <c r="G55" i="2"/>
  <c r="C55" i="2"/>
  <c r="G54" i="2"/>
  <c r="C54" i="2"/>
  <c r="G53" i="2"/>
  <c r="C53" i="2"/>
  <c r="G52" i="2"/>
  <c r="C52" i="2"/>
  <c r="G51" i="2"/>
  <c r="C51" i="2"/>
  <c r="G356" i="2"/>
  <c r="C356" i="2"/>
  <c r="G50" i="2"/>
  <c r="C50" i="2"/>
  <c r="G49" i="2"/>
  <c r="C49" i="2"/>
  <c r="G355" i="2"/>
  <c r="C355" i="2"/>
  <c r="G354" i="2"/>
  <c r="C354" i="2"/>
  <c r="G353" i="2"/>
  <c r="C353" i="2"/>
  <c r="G352" i="2"/>
  <c r="C352" i="2"/>
  <c r="G351" i="2"/>
  <c r="C351" i="2"/>
  <c r="G350" i="2"/>
  <c r="C350" i="2"/>
  <c r="G48" i="2"/>
  <c r="C48" i="2"/>
  <c r="G349" i="2"/>
  <c r="C349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48" i="2"/>
  <c r="C348" i="2"/>
  <c r="E348" i="2"/>
  <c r="G37" i="2"/>
  <c r="C37" i="2"/>
  <c r="G347" i="2"/>
  <c r="C34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346" i="2"/>
  <c r="C346" i="2"/>
  <c r="G29" i="2"/>
  <c r="C29" i="2"/>
  <c r="G28" i="2"/>
  <c r="C28" i="2"/>
  <c r="G27" i="2"/>
  <c r="C27" i="2"/>
  <c r="G345" i="2"/>
  <c r="C345" i="2"/>
  <c r="G26" i="2"/>
  <c r="C26" i="2"/>
  <c r="G344" i="2"/>
  <c r="C344" i="2"/>
  <c r="G25" i="2"/>
  <c r="C25" i="2"/>
  <c r="G24" i="2"/>
  <c r="C24" i="2"/>
  <c r="G23" i="2"/>
  <c r="C23" i="2"/>
  <c r="G22" i="2"/>
  <c r="C22" i="2"/>
  <c r="G21" i="2"/>
  <c r="C21" i="2"/>
  <c r="G343" i="2"/>
  <c r="C343" i="2"/>
  <c r="G342" i="2"/>
  <c r="C342" i="2"/>
  <c r="G341" i="2"/>
  <c r="C341" i="2"/>
  <c r="G340" i="2"/>
  <c r="C340" i="2"/>
  <c r="G339" i="2"/>
  <c r="C339" i="2"/>
  <c r="G338" i="2"/>
  <c r="C338" i="2"/>
  <c r="G20" i="2"/>
  <c r="C20" i="2"/>
  <c r="G19" i="2"/>
  <c r="C19" i="2"/>
  <c r="G18" i="2"/>
  <c r="C18" i="2"/>
  <c r="G17" i="2"/>
  <c r="C17" i="2"/>
  <c r="G16" i="2"/>
  <c r="C16" i="2"/>
  <c r="G337" i="2"/>
  <c r="C337" i="2"/>
  <c r="G15" i="2"/>
  <c r="C15" i="2"/>
  <c r="G336" i="2"/>
  <c r="C336" i="2"/>
  <c r="G14" i="2"/>
  <c r="C14" i="2"/>
  <c r="G13" i="2"/>
  <c r="C13" i="2"/>
  <c r="G335" i="2"/>
  <c r="C335" i="2"/>
  <c r="G334" i="2"/>
  <c r="C334" i="2"/>
  <c r="G333" i="2"/>
  <c r="C333" i="2"/>
  <c r="G332" i="2"/>
  <c r="C332" i="2"/>
  <c r="G331" i="2"/>
  <c r="C331" i="2"/>
  <c r="G330" i="2"/>
  <c r="C330" i="2"/>
  <c r="G329" i="2"/>
  <c r="C329" i="2"/>
  <c r="G328" i="2"/>
  <c r="C328" i="2"/>
  <c r="G327" i="2"/>
  <c r="C327" i="2"/>
  <c r="G326" i="2"/>
  <c r="C326" i="2"/>
  <c r="G325" i="2"/>
  <c r="C325" i="2"/>
  <c r="G324" i="2"/>
  <c r="C324" i="2"/>
  <c r="G323" i="2"/>
  <c r="C323" i="2"/>
  <c r="G322" i="2"/>
  <c r="C322" i="2"/>
  <c r="G321" i="2"/>
  <c r="C321" i="2"/>
  <c r="G320" i="2"/>
  <c r="C320" i="2"/>
  <c r="G319" i="2"/>
  <c r="C319" i="2"/>
  <c r="G318" i="2"/>
  <c r="C318" i="2"/>
  <c r="G317" i="2"/>
  <c r="C317" i="2"/>
  <c r="G316" i="2"/>
  <c r="C316" i="2"/>
  <c r="G315" i="2"/>
  <c r="C315" i="2"/>
  <c r="G314" i="2"/>
  <c r="C314" i="2"/>
  <c r="G313" i="2"/>
  <c r="C313" i="2"/>
  <c r="G312" i="2"/>
  <c r="C312" i="2"/>
  <c r="G311" i="2"/>
  <c r="C311" i="2"/>
  <c r="G310" i="2"/>
  <c r="C310" i="2"/>
  <c r="G309" i="2"/>
  <c r="C309" i="2"/>
  <c r="G308" i="2"/>
  <c r="C308" i="2"/>
  <c r="G307" i="2"/>
  <c r="C307" i="2"/>
  <c r="G12" i="2"/>
  <c r="C12" i="2"/>
  <c r="G306" i="2"/>
  <c r="C306" i="2"/>
  <c r="G305" i="2"/>
  <c r="C305" i="2"/>
  <c r="G304" i="2"/>
  <c r="C304" i="2"/>
  <c r="G11" i="2"/>
  <c r="C11" i="2"/>
  <c r="G303" i="2"/>
  <c r="C303" i="2"/>
  <c r="G302" i="2"/>
  <c r="C302" i="2"/>
  <c r="G301" i="2"/>
  <c r="C301" i="2"/>
  <c r="G300" i="2"/>
  <c r="C300" i="2"/>
  <c r="G299" i="2"/>
  <c r="C299" i="2"/>
  <c r="G298" i="2"/>
  <c r="C298" i="2"/>
  <c r="G297" i="2"/>
  <c r="C297" i="2"/>
  <c r="G296" i="2"/>
  <c r="C296" i="2"/>
  <c r="G295" i="2"/>
  <c r="C295" i="2"/>
  <c r="G294" i="2"/>
  <c r="C294" i="2"/>
  <c r="G293" i="2"/>
  <c r="C293" i="2"/>
  <c r="G292" i="2"/>
  <c r="C292" i="2"/>
  <c r="G291" i="2"/>
  <c r="C291" i="2"/>
  <c r="G290" i="2"/>
  <c r="C290" i="2"/>
  <c r="G289" i="2"/>
  <c r="C289" i="2"/>
  <c r="G288" i="2"/>
  <c r="C288" i="2"/>
  <c r="G287" i="2"/>
  <c r="C287" i="2"/>
  <c r="G286" i="2"/>
  <c r="C286" i="2"/>
  <c r="G285" i="2"/>
  <c r="C285" i="2"/>
  <c r="G284" i="2"/>
  <c r="C284" i="2"/>
  <c r="G283" i="2"/>
  <c r="C283" i="2"/>
  <c r="G282" i="2"/>
  <c r="C282" i="2"/>
  <c r="G281" i="2"/>
  <c r="C281" i="2"/>
  <c r="G280" i="2"/>
  <c r="C280" i="2"/>
  <c r="G279" i="2"/>
  <c r="C279" i="2"/>
  <c r="G278" i="2"/>
  <c r="C278" i="2"/>
  <c r="G277" i="2"/>
  <c r="C277" i="2"/>
  <c r="G276" i="2"/>
  <c r="C276" i="2"/>
  <c r="G275" i="2"/>
  <c r="C275" i="2"/>
  <c r="G274" i="2"/>
  <c r="C274" i="2"/>
  <c r="G273" i="2"/>
  <c r="C273" i="2"/>
  <c r="G272" i="2"/>
  <c r="C272" i="2"/>
  <c r="G271" i="2"/>
  <c r="C271" i="2"/>
  <c r="G270" i="2"/>
  <c r="C270" i="2"/>
  <c r="G269" i="2"/>
  <c r="C269" i="2"/>
  <c r="G268" i="2"/>
  <c r="C268" i="2"/>
  <c r="G267" i="2"/>
  <c r="C267" i="2"/>
  <c r="G266" i="2"/>
  <c r="C266" i="2"/>
  <c r="G265" i="2"/>
  <c r="C265" i="2"/>
  <c r="G264" i="2"/>
  <c r="C264" i="2"/>
  <c r="G263" i="2"/>
  <c r="C263" i="2"/>
  <c r="G262" i="2"/>
  <c r="C262" i="2"/>
  <c r="G261" i="2"/>
  <c r="C261" i="2"/>
  <c r="G260" i="2"/>
  <c r="C260" i="2"/>
  <c r="G259" i="2"/>
  <c r="C259" i="2"/>
  <c r="G258" i="2"/>
  <c r="C258" i="2"/>
  <c r="G257" i="2"/>
  <c r="C257" i="2"/>
  <c r="G256" i="2"/>
  <c r="C256" i="2"/>
  <c r="G255" i="2"/>
  <c r="C255" i="2"/>
  <c r="G254" i="2"/>
  <c r="C254" i="2"/>
  <c r="G253" i="2"/>
  <c r="C253" i="2"/>
  <c r="G252" i="2"/>
  <c r="C252" i="2"/>
  <c r="G251" i="2"/>
  <c r="C251" i="2"/>
  <c r="G250" i="2"/>
  <c r="C250" i="2"/>
  <c r="G249" i="2"/>
  <c r="C249" i="2"/>
  <c r="G248" i="2"/>
  <c r="C248" i="2"/>
  <c r="G247" i="2"/>
  <c r="C247" i="2"/>
  <c r="G246" i="2"/>
  <c r="C246" i="2"/>
  <c r="G245" i="2"/>
  <c r="C245" i="2"/>
  <c r="G244" i="2"/>
  <c r="C244" i="2"/>
  <c r="G243" i="2"/>
  <c r="C243" i="2"/>
  <c r="G242" i="2"/>
  <c r="C242" i="2"/>
  <c r="G241" i="2"/>
  <c r="C241" i="2"/>
  <c r="G240" i="2"/>
  <c r="C240" i="2"/>
  <c r="G239" i="2"/>
  <c r="C239" i="2"/>
  <c r="G238" i="2"/>
  <c r="C238" i="2"/>
  <c r="G237" i="2"/>
  <c r="C237" i="2"/>
  <c r="G236" i="2"/>
  <c r="C236" i="2"/>
  <c r="G235" i="2"/>
  <c r="C235" i="2"/>
  <c r="G234" i="2"/>
  <c r="C234" i="2"/>
  <c r="G233" i="2"/>
  <c r="C233" i="2"/>
  <c r="G232" i="2"/>
  <c r="C232" i="2"/>
  <c r="G231" i="2"/>
  <c r="C231" i="2"/>
  <c r="G230" i="2"/>
  <c r="C230" i="2"/>
  <c r="G229" i="2"/>
  <c r="C229" i="2"/>
  <c r="G228" i="2"/>
  <c r="C228" i="2"/>
  <c r="G227" i="2"/>
  <c r="C227" i="2"/>
  <c r="G226" i="2"/>
  <c r="C226" i="2"/>
  <c r="G225" i="2"/>
  <c r="C225" i="2"/>
  <c r="G224" i="2"/>
  <c r="C224" i="2"/>
  <c r="G223" i="2"/>
  <c r="C223" i="2"/>
  <c r="G222" i="2"/>
  <c r="C222" i="2"/>
  <c r="G221" i="2"/>
  <c r="C221" i="2"/>
  <c r="G220" i="2"/>
  <c r="C220" i="2"/>
  <c r="G219" i="2"/>
  <c r="C219" i="2"/>
  <c r="G218" i="2"/>
  <c r="C218" i="2"/>
  <c r="G217" i="2"/>
  <c r="C217" i="2"/>
  <c r="G216" i="2"/>
  <c r="C216" i="2"/>
  <c r="G215" i="2"/>
  <c r="C215" i="2"/>
  <c r="G214" i="2"/>
  <c r="C214" i="2"/>
  <c r="G213" i="2"/>
  <c r="C213" i="2"/>
  <c r="G212" i="2"/>
  <c r="C212" i="2"/>
  <c r="G211" i="2"/>
  <c r="C211" i="2"/>
  <c r="G210" i="2"/>
  <c r="C210" i="2"/>
  <c r="G209" i="2"/>
  <c r="C209" i="2"/>
  <c r="G208" i="2"/>
  <c r="C208" i="2"/>
  <c r="G207" i="2"/>
  <c r="C207" i="2"/>
  <c r="G206" i="2"/>
  <c r="C206" i="2"/>
  <c r="G205" i="2"/>
  <c r="C205" i="2"/>
  <c r="G204" i="2"/>
  <c r="C204" i="2"/>
  <c r="G203" i="2"/>
  <c r="C203" i="2"/>
  <c r="G202" i="2"/>
  <c r="C202" i="2"/>
  <c r="G201" i="2"/>
  <c r="C201" i="2"/>
  <c r="G200" i="2"/>
  <c r="C200" i="2"/>
  <c r="G199" i="2"/>
  <c r="C199" i="2"/>
  <c r="G198" i="2"/>
  <c r="C198" i="2"/>
  <c r="G197" i="2"/>
  <c r="C197" i="2"/>
  <c r="G196" i="2"/>
  <c r="C196" i="2"/>
  <c r="G195" i="2"/>
  <c r="C195" i="2"/>
  <c r="G194" i="2"/>
  <c r="C194" i="2"/>
  <c r="G193" i="2"/>
  <c r="C193" i="2"/>
  <c r="G192" i="2"/>
  <c r="C192" i="2"/>
  <c r="G191" i="2"/>
  <c r="C191" i="2"/>
  <c r="G190" i="2"/>
  <c r="C190" i="2"/>
  <c r="G189" i="2"/>
  <c r="C189" i="2"/>
  <c r="G188" i="2"/>
  <c r="C188" i="2"/>
  <c r="G187" i="2"/>
  <c r="C187" i="2"/>
  <c r="G186" i="2"/>
  <c r="C186" i="2"/>
  <c r="G185" i="2"/>
  <c r="C185" i="2"/>
  <c r="G184" i="2"/>
  <c r="C184" i="2"/>
  <c r="G183" i="2"/>
  <c r="C183" i="2"/>
  <c r="G182" i="2"/>
  <c r="C182" i="2"/>
  <c r="G181" i="2"/>
  <c r="C181" i="2"/>
  <c r="A344" i="2"/>
  <c r="H344" i="2"/>
  <c r="B344" i="2"/>
  <c r="D344" i="2"/>
  <c r="A26" i="2"/>
  <c r="H26" i="2"/>
  <c r="B26" i="2"/>
  <c r="D26" i="2"/>
  <c r="A345" i="2"/>
  <c r="H345" i="2"/>
  <c r="B345" i="2"/>
  <c r="D345" i="2"/>
  <c r="A27" i="2"/>
  <c r="H27" i="2"/>
  <c r="B27" i="2"/>
  <c r="D27" i="2"/>
  <c r="A28" i="2"/>
  <c r="H28" i="2"/>
  <c r="B28" i="2"/>
  <c r="D28" i="2"/>
  <c r="A29" i="2"/>
  <c r="H29" i="2"/>
  <c r="B29" i="2"/>
  <c r="D29" i="2"/>
  <c r="A346" i="2"/>
  <c r="H346" i="2"/>
  <c r="B346" i="2"/>
  <c r="D346" i="2"/>
  <c r="A30" i="2"/>
  <c r="H30" i="2"/>
  <c r="B30" i="2"/>
  <c r="D30" i="2"/>
  <c r="A31" i="2"/>
  <c r="H31" i="2"/>
  <c r="B31" i="2"/>
  <c r="D31" i="2"/>
  <c r="A32" i="2"/>
  <c r="H32" i="2"/>
  <c r="B32" i="2"/>
  <c r="D32" i="2"/>
  <c r="A33" i="2"/>
  <c r="H33" i="2"/>
  <c r="B33" i="2"/>
  <c r="D33" i="2"/>
  <c r="A34" i="2"/>
  <c r="H34" i="2"/>
  <c r="B34" i="2"/>
  <c r="D34" i="2"/>
  <c r="A35" i="2"/>
  <c r="H35" i="2"/>
  <c r="B35" i="2"/>
  <c r="D35" i="2"/>
  <c r="A36" i="2"/>
  <c r="H36" i="2"/>
  <c r="B36" i="2"/>
  <c r="D36" i="2"/>
  <c r="A347" i="2"/>
  <c r="H347" i="2"/>
  <c r="B347" i="2"/>
  <c r="D347" i="2"/>
  <c r="A37" i="2"/>
  <c r="H37" i="2"/>
  <c r="B37" i="2"/>
  <c r="D37" i="2"/>
  <c r="A348" i="2"/>
  <c r="H348" i="2"/>
  <c r="B348" i="2"/>
  <c r="D348" i="2"/>
  <c r="A38" i="2"/>
  <c r="H38" i="2"/>
  <c r="B38" i="2"/>
  <c r="D38" i="2"/>
  <c r="A39" i="2"/>
  <c r="H39" i="2"/>
  <c r="B39" i="2"/>
  <c r="D39" i="2"/>
  <c r="A40" i="2"/>
  <c r="H40" i="2"/>
  <c r="B40" i="2"/>
  <c r="D40" i="2"/>
  <c r="A41" i="2"/>
  <c r="H41" i="2"/>
  <c r="B41" i="2"/>
  <c r="D41" i="2"/>
  <c r="A42" i="2"/>
  <c r="H42" i="2"/>
  <c r="B42" i="2"/>
  <c r="D42" i="2"/>
  <c r="A43" i="2"/>
  <c r="H43" i="2"/>
  <c r="B43" i="2"/>
  <c r="D43" i="2"/>
  <c r="A44" i="2"/>
  <c r="H44" i="2"/>
  <c r="B44" i="2"/>
  <c r="D44" i="2"/>
  <c r="A45" i="2"/>
  <c r="H45" i="2"/>
  <c r="B45" i="2"/>
  <c r="D45" i="2"/>
  <c r="A46" i="2"/>
  <c r="H46" i="2"/>
  <c r="B46" i="2"/>
  <c r="D46" i="2"/>
  <c r="A47" i="2"/>
  <c r="H47" i="2"/>
  <c r="B47" i="2"/>
  <c r="D47" i="2"/>
  <c r="A349" i="2"/>
  <c r="H349" i="2"/>
  <c r="B349" i="2"/>
  <c r="D349" i="2"/>
  <c r="A48" i="2"/>
  <c r="H48" i="2"/>
  <c r="B48" i="2"/>
  <c r="D48" i="2"/>
  <c r="A350" i="2"/>
  <c r="H350" i="2"/>
  <c r="B350" i="2"/>
  <c r="D350" i="2"/>
  <c r="A351" i="2"/>
  <c r="H351" i="2"/>
  <c r="B351" i="2"/>
  <c r="D351" i="2"/>
  <c r="A352" i="2"/>
  <c r="H352" i="2"/>
  <c r="B352" i="2"/>
  <c r="D352" i="2"/>
  <c r="A353" i="2"/>
  <c r="H353" i="2"/>
  <c r="B353" i="2"/>
  <c r="D353" i="2"/>
  <c r="A354" i="2"/>
  <c r="H354" i="2"/>
  <c r="B354" i="2"/>
  <c r="D354" i="2"/>
  <c r="A355" i="2"/>
  <c r="H355" i="2"/>
  <c r="B355" i="2"/>
  <c r="D355" i="2"/>
  <c r="A49" i="2"/>
  <c r="H49" i="2"/>
  <c r="B49" i="2"/>
  <c r="D49" i="2"/>
  <c r="A50" i="2"/>
  <c r="H50" i="2"/>
  <c r="B50" i="2"/>
  <c r="D50" i="2"/>
  <c r="A356" i="2"/>
  <c r="H356" i="2"/>
  <c r="B356" i="2"/>
  <c r="D356" i="2"/>
  <c r="A51" i="2"/>
  <c r="H51" i="2"/>
  <c r="B51" i="2"/>
  <c r="D51" i="2"/>
  <c r="A52" i="2"/>
  <c r="H52" i="2"/>
  <c r="B52" i="2"/>
  <c r="D52" i="2"/>
  <c r="A53" i="2"/>
  <c r="H53" i="2"/>
  <c r="B53" i="2"/>
  <c r="D53" i="2"/>
  <c r="A54" i="2"/>
  <c r="H54" i="2"/>
  <c r="B54" i="2"/>
  <c r="D54" i="2"/>
  <c r="A55" i="2"/>
  <c r="H55" i="2"/>
  <c r="B55" i="2"/>
  <c r="D55" i="2"/>
  <c r="A56" i="2"/>
  <c r="H56" i="2"/>
  <c r="B56" i="2"/>
  <c r="D56" i="2"/>
  <c r="A357" i="2"/>
  <c r="H357" i="2"/>
  <c r="B357" i="2"/>
  <c r="D357" i="2"/>
  <c r="A358" i="2"/>
  <c r="H358" i="2"/>
  <c r="B358" i="2"/>
  <c r="D358" i="2"/>
  <c r="A359" i="2"/>
  <c r="H359" i="2"/>
  <c r="B359" i="2"/>
  <c r="D359" i="2"/>
  <c r="A57" i="2"/>
  <c r="H57" i="2"/>
  <c r="B57" i="2"/>
  <c r="D57" i="2"/>
  <c r="A58" i="2"/>
  <c r="H58" i="2"/>
  <c r="B58" i="2"/>
  <c r="D58" i="2"/>
  <c r="A360" i="2"/>
  <c r="H360" i="2"/>
  <c r="B360" i="2"/>
  <c r="D360" i="2"/>
  <c r="A361" i="2"/>
  <c r="H361" i="2"/>
  <c r="B361" i="2"/>
  <c r="D361" i="2"/>
  <c r="A59" i="2"/>
  <c r="H59" i="2"/>
  <c r="B59" i="2"/>
  <c r="D59" i="2"/>
  <c r="A60" i="2"/>
  <c r="H60" i="2"/>
  <c r="B60" i="2"/>
  <c r="D60" i="2"/>
  <c r="A61" i="2"/>
  <c r="H61" i="2"/>
  <c r="B61" i="2"/>
  <c r="D61" i="2"/>
  <c r="A62" i="2"/>
  <c r="H62" i="2"/>
  <c r="B62" i="2"/>
  <c r="D62" i="2"/>
  <c r="A63" i="2"/>
  <c r="H63" i="2"/>
  <c r="B63" i="2"/>
  <c r="D63" i="2"/>
  <c r="A64" i="2"/>
  <c r="H64" i="2"/>
  <c r="B64" i="2"/>
  <c r="D64" i="2"/>
  <c r="A65" i="2"/>
  <c r="H65" i="2"/>
  <c r="B65" i="2"/>
  <c r="D65" i="2"/>
  <c r="A66" i="2"/>
  <c r="H66" i="2"/>
  <c r="B66" i="2"/>
  <c r="D66" i="2"/>
  <c r="A67" i="2"/>
  <c r="H67" i="2"/>
  <c r="B67" i="2"/>
  <c r="D67" i="2"/>
  <c r="A68" i="2"/>
  <c r="H68" i="2"/>
  <c r="B68" i="2"/>
  <c r="D68" i="2"/>
  <c r="A69" i="2"/>
  <c r="H69" i="2"/>
  <c r="B69" i="2"/>
  <c r="D69" i="2"/>
  <c r="A70" i="2"/>
  <c r="H70" i="2"/>
  <c r="B70" i="2"/>
  <c r="D70" i="2"/>
  <c r="A362" i="2"/>
  <c r="H362" i="2"/>
  <c r="B362" i="2"/>
  <c r="D362" i="2"/>
  <c r="A71" i="2"/>
  <c r="H71" i="2"/>
  <c r="B71" i="2"/>
  <c r="D71" i="2"/>
  <c r="A72" i="2"/>
  <c r="H72" i="2"/>
  <c r="B72" i="2"/>
  <c r="D72" i="2"/>
  <c r="A73" i="2"/>
  <c r="H73" i="2"/>
  <c r="B73" i="2"/>
  <c r="D73" i="2"/>
  <c r="A74" i="2"/>
  <c r="H74" i="2"/>
  <c r="B74" i="2"/>
  <c r="D74" i="2"/>
  <c r="A75" i="2"/>
  <c r="H75" i="2"/>
  <c r="B75" i="2"/>
  <c r="D75" i="2"/>
  <c r="A76" i="2"/>
  <c r="H76" i="2"/>
  <c r="B76" i="2"/>
  <c r="D76" i="2"/>
  <c r="A77" i="2"/>
  <c r="H77" i="2"/>
  <c r="B77" i="2"/>
  <c r="D77" i="2"/>
  <c r="A78" i="2"/>
  <c r="H78" i="2"/>
  <c r="B78" i="2"/>
  <c r="D78" i="2"/>
  <c r="A79" i="2"/>
  <c r="H79" i="2"/>
  <c r="B79" i="2"/>
  <c r="D79" i="2"/>
  <c r="A363" i="2"/>
  <c r="H363" i="2"/>
  <c r="B363" i="2"/>
  <c r="D363" i="2"/>
  <c r="A80" i="2"/>
  <c r="H80" i="2"/>
  <c r="B80" i="2"/>
  <c r="D80" i="2"/>
  <c r="A81" i="2"/>
  <c r="H81" i="2"/>
  <c r="B81" i="2"/>
  <c r="D81" i="2"/>
  <c r="A82" i="2"/>
  <c r="H82" i="2"/>
  <c r="B82" i="2"/>
  <c r="D82" i="2"/>
  <c r="A83" i="2"/>
  <c r="H83" i="2"/>
  <c r="B83" i="2"/>
  <c r="D83" i="2"/>
  <c r="A84" i="2"/>
  <c r="H84" i="2"/>
  <c r="B84" i="2"/>
  <c r="D84" i="2"/>
  <c r="A85" i="2"/>
  <c r="H85" i="2"/>
  <c r="B85" i="2"/>
  <c r="D85" i="2"/>
  <c r="A86" i="2"/>
  <c r="H86" i="2"/>
  <c r="B86" i="2"/>
  <c r="D86" i="2"/>
  <c r="A87" i="2"/>
  <c r="H87" i="2"/>
  <c r="B87" i="2"/>
  <c r="D87" i="2"/>
  <c r="A88" i="2"/>
  <c r="H88" i="2"/>
  <c r="B88" i="2"/>
  <c r="D88" i="2"/>
  <c r="A89" i="2"/>
  <c r="H89" i="2"/>
  <c r="B89" i="2"/>
  <c r="D89" i="2"/>
  <c r="A90" i="2"/>
  <c r="H90" i="2"/>
  <c r="B90" i="2"/>
  <c r="D90" i="2"/>
  <c r="A91" i="2"/>
  <c r="H91" i="2"/>
  <c r="B91" i="2"/>
  <c r="D91" i="2"/>
  <c r="A92" i="2"/>
  <c r="H92" i="2"/>
  <c r="B92" i="2"/>
  <c r="D92" i="2"/>
  <c r="A93" i="2"/>
  <c r="H93" i="2"/>
  <c r="B93" i="2"/>
  <c r="D93" i="2"/>
  <c r="A94" i="2"/>
  <c r="H94" i="2"/>
  <c r="B94" i="2"/>
  <c r="D94" i="2"/>
  <c r="A95" i="2"/>
  <c r="H95" i="2"/>
  <c r="B95" i="2"/>
  <c r="D95" i="2"/>
  <c r="A96" i="2"/>
  <c r="H96" i="2"/>
  <c r="B96" i="2"/>
  <c r="D96" i="2"/>
  <c r="A364" i="2"/>
  <c r="H364" i="2"/>
  <c r="B364" i="2"/>
  <c r="D364" i="2"/>
  <c r="A365" i="2"/>
  <c r="H365" i="2"/>
  <c r="B365" i="2"/>
  <c r="D365" i="2"/>
  <c r="A366" i="2"/>
  <c r="H366" i="2"/>
  <c r="B366" i="2"/>
  <c r="D366" i="2"/>
  <c r="A97" i="2"/>
  <c r="H97" i="2"/>
  <c r="B97" i="2"/>
  <c r="D97" i="2"/>
  <c r="A98" i="2"/>
  <c r="H98" i="2"/>
  <c r="B98" i="2"/>
  <c r="D98" i="2"/>
  <c r="A367" i="2"/>
  <c r="H367" i="2"/>
  <c r="B367" i="2"/>
  <c r="D367" i="2"/>
  <c r="A99" i="2"/>
  <c r="H99" i="2"/>
  <c r="B99" i="2"/>
  <c r="D99" i="2"/>
  <c r="A100" i="2"/>
  <c r="H100" i="2"/>
  <c r="B100" i="2"/>
  <c r="D100" i="2"/>
  <c r="A101" i="2"/>
  <c r="H101" i="2"/>
  <c r="B101" i="2"/>
  <c r="D101" i="2"/>
  <c r="A102" i="2"/>
  <c r="H102" i="2"/>
  <c r="B102" i="2"/>
  <c r="D102" i="2"/>
  <c r="A103" i="2"/>
  <c r="H103" i="2"/>
  <c r="B103" i="2"/>
  <c r="D103" i="2"/>
  <c r="A104" i="2"/>
  <c r="H104" i="2"/>
  <c r="B104" i="2"/>
  <c r="D104" i="2"/>
  <c r="A105" i="2"/>
  <c r="H105" i="2"/>
  <c r="B105" i="2"/>
  <c r="D105" i="2"/>
  <c r="A106" i="2"/>
  <c r="H106" i="2"/>
  <c r="B106" i="2"/>
  <c r="D106" i="2"/>
  <c r="A107" i="2"/>
  <c r="H107" i="2"/>
  <c r="B107" i="2"/>
  <c r="D107" i="2"/>
  <c r="A108" i="2"/>
  <c r="H108" i="2"/>
  <c r="B108" i="2"/>
  <c r="D108" i="2"/>
  <c r="A109" i="2"/>
  <c r="H109" i="2"/>
  <c r="B109" i="2"/>
  <c r="D109" i="2"/>
  <c r="A110" i="2"/>
  <c r="H110" i="2"/>
  <c r="B110" i="2"/>
  <c r="D110" i="2"/>
  <c r="A111" i="2"/>
  <c r="H111" i="2"/>
  <c r="B111" i="2"/>
  <c r="D111" i="2"/>
  <c r="A112" i="2"/>
  <c r="H112" i="2"/>
  <c r="B112" i="2"/>
  <c r="D112" i="2"/>
  <c r="A113" i="2"/>
  <c r="H113" i="2"/>
  <c r="B113" i="2"/>
  <c r="D113" i="2"/>
  <c r="A114" i="2"/>
  <c r="H114" i="2"/>
  <c r="B114" i="2"/>
  <c r="D114" i="2"/>
  <c r="A115" i="2"/>
  <c r="H115" i="2"/>
  <c r="B115" i="2"/>
  <c r="D115" i="2"/>
  <c r="A116" i="2"/>
  <c r="H116" i="2"/>
  <c r="B116" i="2"/>
  <c r="D116" i="2"/>
  <c r="A117" i="2"/>
  <c r="H117" i="2"/>
  <c r="B117" i="2"/>
  <c r="D117" i="2"/>
  <c r="A118" i="2"/>
  <c r="H118" i="2"/>
  <c r="B118" i="2"/>
  <c r="D118" i="2"/>
  <c r="A119" i="2"/>
  <c r="H119" i="2"/>
  <c r="B119" i="2"/>
  <c r="D119" i="2"/>
  <c r="A120" i="2"/>
  <c r="H120" i="2"/>
  <c r="B120" i="2"/>
  <c r="D120" i="2"/>
  <c r="A121" i="2"/>
  <c r="H121" i="2"/>
  <c r="B121" i="2"/>
  <c r="D121" i="2"/>
  <c r="A122" i="2"/>
  <c r="H122" i="2"/>
  <c r="B122" i="2"/>
  <c r="D122" i="2"/>
  <c r="A123" i="2"/>
  <c r="H123" i="2"/>
  <c r="B123" i="2"/>
  <c r="D123" i="2"/>
  <c r="A124" i="2"/>
  <c r="H124" i="2"/>
  <c r="B124" i="2"/>
  <c r="D124" i="2"/>
  <c r="A125" i="2"/>
  <c r="H125" i="2"/>
  <c r="B125" i="2"/>
  <c r="D125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131" i="2"/>
  <c r="H131" i="2"/>
  <c r="B131" i="2"/>
  <c r="D131" i="2"/>
  <c r="A368" i="2"/>
  <c r="H368" i="2"/>
  <c r="B368" i="2"/>
  <c r="D368" i="2"/>
  <c r="A132" i="2"/>
  <c r="H132" i="2"/>
  <c r="B132" i="2"/>
  <c r="D132" i="2"/>
  <c r="A133" i="2"/>
  <c r="H133" i="2"/>
  <c r="B133" i="2"/>
  <c r="D133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139" i="2"/>
  <c r="H139" i="2"/>
  <c r="B139" i="2"/>
  <c r="D139" i="2"/>
  <c r="A140" i="2"/>
  <c r="H140" i="2"/>
  <c r="B140" i="2"/>
  <c r="D140" i="2"/>
  <c r="A141" i="2"/>
  <c r="H141" i="2"/>
  <c r="B141" i="2"/>
  <c r="D141" i="2"/>
  <c r="A142" i="2"/>
  <c r="H142" i="2"/>
  <c r="B142" i="2"/>
  <c r="D142" i="2"/>
  <c r="A143" i="2"/>
  <c r="H143" i="2"/>
  <c r="B143" i="2"/>
  <c r="D143" i="2"/>
  <c r="A144" i="2"/>
  <c r="H144" i="2"/>
  <c r="B144" i="2"/>
  <c r="D144" i="2"/>
  <c r="A145" i="2"/>
  <c r="H145" i="2"/>
  <c r="B145" i="2"/>
  <c r="D145" i="2"/>
  <c r="A146" i="2"/>
  <c r="H146" i="2"/>
  <c r="B146" i="2"/>
  <c r="D146" i="2"/>
  <c r="A369" i="2"/>
  <c r="H369" i="2"/>
  <c r="B369" i="2"/>
  <c r="D369" i="2"/>
  <c r="A147" i="2"/>
  <c r="H147" i="2"/>
  <c r="B147" i="2"/>
  <c r="D147" i="2"/>
  <c r="A370" i="2"/>
  <c r="H370" i="2"/>
  <c r="B370" i="2"/>
  <c r="D370" i="2"/>
  <c r="A371" i="2"/>
  <c r="H371" i="2"/>
  <c r="B371" i="2"/>
  <c r="D371" i="2"/>
  <c r="A148" i="2"/>
  <c r="H148" i="2"/>
  <c r="B148" i="2"/>
  <c r="D148" i="2"/>
  <c r="A149" i="2"/>
  <c r="H149" i="2"/>
  <c r="B149" i="2"/>
  <c r="D149" i="2"/>
  <c r="A372" i="2"/>
  <c r="H372" i="2"/>
  <c r="B372" i="2"/>
  <c r="D372" i="2"/>
  <c r="A373" i="2"/>
  <c r="H373" i="2"/>
  <c r="B373" i="2"/>
  <c r="D373" i="2"/>
  <c r="A374" i="2"/>
  <c r="H374" i="2"/>
  <c r="B374" i="2"/>
  <c r="D374" i="2"/>
  <c r="A150" i="2"/>
  <c r="H150" i="2"/>
  <c r="B150" i="2"/>
  <c r="D150" i="2"/>
  <c r="A151" i="2"/>
  <c r="H151" i="2"/>
  <c r="B151" i="2"/>
  <c r="D151" i="2"/>
  <c r="A375" i="2"/>
  <c r="H375" i="2"/>
  <c r="B375" i="2"/>
  <c r="D375" i="2"/>
  <c r="A152" i="2"/>
  <c r="H152" i="2"/>
  <c r="B152" i="2"/>
  <c r="D152" i="2"/>
  <c r="A376" i="2"/>
  <c r="H376" i="2"/>
  <c r="B376" i="2"/>
  <c r="D376" i="2"/>
  <c r="A153" i="2"/>
  <c r="H153" i="2"/>
  <c r="B153" i="2"/>
  <c r="D153" i="2"/>
  <c r="A154" i="2"/>
  <c r="H154" i="2"/>
  <c r="B154" i="2"/>
  <c r="D154" i="2"/>
  <c r="A155" i="2"/>
  <c r="H155" i="2"/>
  <c r="B155" i="2"/>
  <c r="D155" i="2"/>
  <c r="A156" i="2"/>
  <c r="H156" i="2"/>
  <c r="B156" i="2"/>
  <c r="D156" i="2"/>
  <c r="A157" i="2"/>
  <c r="H157" i="2"/>
  <c r="B157" i="2"/>
  <c r="D157" i="2"/>
  <c r="A158" i="2"/>
  <c r="H158" i="2"/>
  <c r="B158" i="2"/>
  <c r="D158" i="2"/>
  <c r="A159" i="2"/>
  <c r="H159" i="2"/>
  <c r="B159" i="2"/>
  <c r="D159" i="2"/>
  <c r="A160" i="2"/>
  <c r="H160" i="2"/>
  <c r="B160" i="2"/>
  <c r="D160" i="2"/>
  <c r="A161" i="2"/>
  <c r="H161" i="2"/>
  <c r="B161" i="2"/>
  <c r="D161" i="2"/>
  <c r="A162" i="2"/>
  <c r="H162" i="2"/>
  <c r="B162" i="2"/>
  <c r="D162" i="2"/>
  <c r="A163" i="2"/>
  <c r="H163" i="2"/>
  <c r="B163" i="2"/>
  <c r="D163" i="2"/>
  <c r="A164" i="2"/>
  <c r="H164" i="2"/>
  <c r="B164" i="2"/>
  <c r="D164" i="2"/>
  <c r="A377" i="2"/>
  <c r="H377" i="2"/>
  <c r="B377" i="2"/>
  <c r="D377" i="2"/>
  <c r="A378" i="2"/>
  <c r="H378" i="2"/>
  <c r="B378" i="2"/>
  <c r="D378" i="2"/>
  <c r="A165" i="2"/>
  <c r="H165" i="2"/>
  <c r="B165" i="2"/>
  <c r="D165" i="2"/>
  <c r="A166" i="2"/>
  <c r="H166" i="2"/>
  <c r="B166" i="2"/>
  <c r="D166" i="2"/>
  <c r="A379" i="2"/>
  <c r="H379" i="2"/>
  <c r="B379" i="2"/>
  <c r="D379" i="2"/>
  <c r="A167" i="2"/>
  <c r="H167" i="2"/>
  <c r="B167" i="2"/>
  <c r="D167" i="2"/>
  <c r="A380" i="2"/>
  <c r="H380" i="2"/>
  <c r="B380" i="2"/>
  <c r="D380" i="2"/>
  <c r="A381" i="2"/>
  <c r="H381" i="2"/>
  <c r="B381" i="2"/>
  <c r="D381" i="2"/>
  <c r="A382" i="2"/>
  <c r="H382" i="2"/>
  <c r="B382" i="2"/>
  <c r="D382" i="2"/>
  <c r="A383" i="2"/>
  <c r="H383" i="2"/>
  <c r="B383" i="2"/>
  <c r="D383" i="2"/>
  <c r="A384" i="2"/>
  <c r="H384" i="2"/>
  <c r="B384" i="2"/>
  <c r="D384" i="2"/>
  <c r="A385" i="2"/>
  <c r="H385" i="2"/>
  <c r="B385" i="2"/>
  <c r="D385" i="2"/>
  <c r="A386" i="2"/>
  <c r="H386" i="2"/>
  <c r="B386" i="2"/>
  <c r="D386" i="2"/>
  <c r="A387" i="2"/>
  <c r="H387" i="2"/>
  <c r="B387" i="2"/>
  <c r="D387" i="2"/>
  <c r="A388" i="2"/>
  <c r="H388" i="2"/>
  <c r="B388" i="2"/>
  <c r="D388" i="2"/>
  <c r="A389" i="2"/>
  <c r="H389" i="2"/>
  <c r="B389" i="2"/>
  <c r="D389" i="2"/>
  <c r="A390" i="2"/>
  <c r="H390" i="2"/>
  <c r="B390" i="2"/>
  <c r="D390" i="2"/>
  <c r="A391" i="2"/>
  <c r="H391" i="2"/>
  <c r="B391" i="2"/>
  <c r="D391" i="2"/>
  <c r="A392" i="2"/>
  <c r="H392" i="2"/>
  <c r="B392" i="2"/>
  <c r="D392" i="2"/>
  <c r="A393" i="2"/>
  <c r="H393" i="2"/>
  <c r="B393" i="2"/>
  <c r="D393" i="2"/>
  <c r="A394" i="2"/>
  <c r="H394" i="2"/>
  <c r="B394" i="2"/>
  <c r="D394" i="2"/>
  <c r="A395" i="2"/>
  <c r="H395" i="2"/>
  <c r="B395" i="2"/>
  <c r="D395" i="2"/>
  <c r="A396" i="2"/>
  <c r="H396" i="2"/>
  <c r="B396" i="2"/>
  <c r="D396" i="2"/>
  <c r="A397" i="2"/>
  <c r="H397" i="2"/>
  <c r="B397" i="2"/>
  <c r="D397" i="2"/>
  <c r="A398" i="2"/>
  <c r="H398" i="2"/>
  <c r="B398" i="2"/>
  <c r="D398" i="2"/>
  <c r="A399" i="2"/>
  <c r="H399" i="2"/>
  <c r="B399" i="2"/>
  <c r="D399" i="2"/>
  <c r="A400" i="2"/>
  <c r="H400" i="2"/>
  <c r="B400" i="2"/>
  <c r="D400" i="2"/>
  <c r="A401" i="2"/>
  <c r="H401" i="2"/>
  <c r="B401" i="2"/>
  <c r="D401" i="2"/>
  <c r="A402" i="2"/>
  <c r="H402" i="2"/>
  <c r="B402" i="2"/>
  <c r="D402" i="2"/>
  <c r="A403" i="2"/>
  <c r="H403" i="2"/>
  <c r="B403" i="2"/>
  <c r="D403" i="2"/>
  <c r="A404" i="2"/>
  <c r="H404" i="2"/>
  <c r="B404" i="2"/>
  <c r="D404" i="2"/>
  <c r="A405" i="2"/>
  <c r="H405" i="2"/>
  <c r="B405" i="2"/>
  <c r="D405" i="2"/>
  <c r="A168" i="2"/>
  <c r="H168" i="2"/>
  <c r="B168" i="2"/>
  <c r="D168" i="2"/>
  <c r="A406" i="2"/>
  <c r="H406" i="2"/>
  <c r="B406" i="2"/>
  <c r="D406" i="2"/>
  <c r="A169" i="2"/>
  <c r="H169" i="2"/>
  <c r="B169" i="2"/>
  <c r="D169" i="2"/>
  <c r="A407" i="2"/>
  <c r="H407" i="2"/>
  <c r="B407" i="2"/>
  <c r="D407" i="2"/>
  <c r="A408" i="2"/>
  <c r="H408" i="2"/>
  <c r="B408" i="2"/>
  <c r="D408" i="2"/>
  <c r="A170" i="2"/>
  <c r="H170" i="2"/>
  <c r="B170" i="2"/>
  <c r="D170" i="2"/>
  <c r="A171" i="2"/>
  <c r="H171" i="2"/>
  <c r="B171" i="2"/>
  <c r="D171" i="2"/>
  <c r="A172" i="2"/>
  <c r="H172" i="2"/>
  <c r="B172" i="2"/>
  <c r="D172" i="2"/>
  <c r="A173" i="2"/>
  <c r="H173" i="2"/>
  <c r="B173" i="2"/>
  <c r="D173" i="2"/>
  <c r="A174" i="2"/>
  <c r="H174" i="2"/>
  <c r="B174" i="2"/>
  <c r="D174" i="2"/>
  <c r="A175" i="2"/>
  <c r="H175" i="2"/>
  <c r="B175" i="2"/>
  <c r="D175" i="2"/>
  <c r="A176" i="2"/>
  <c r="H176" i="2"/>
  <c r="B176" i="2"/>
  <c r="D176" i="2"/>
  <c r="A409" i="2"/>
  <c r="H409" i="2"/>
  <c r="B409" i="2"/>
  <c r="D409" i="2"/>
  <c r="A177" i="2"/>
  <c r="H177" i="2"/>
  <c r="B177" i="2"/>
  <c r="D177" i="2"/>
  <c r="A178" i="2"/>
  <c r="H178" i="2"/>
  <c r="B178" i="2"/>
  <c r="D178" i="2"/>
  <c r="A179" i="2"/>
  <c r="H179" i="2"/>
  <c r="B179" i="2"/>
  <c r="D179" i="2"/>
  <c r="A180" i="2"/>
  <c r="H180" i="2"/>
  <c r="B180" i="2"/>
  <c r="D180" i="2"/>
  <c r="A410" i="2"/>
  <c r="H410" i="2"/>
  <c r="B410" i="2"/>
  <c r="D410" i="2"/>
  <c r="H25" i="2"/>
  <c r="D25" i="2"/>
  <c r="B25" i="2"/>
  <c r="A25" i="2"/>
  <c r="H24" i="2"/>
  <c r="D24" i="2"/>
  <c r="B24" i="2"/>
  <c r="A24" i="2"/>
  <c r="H23" i="2"/>
  <c r="D23" i="2"/>
  <c r="B23" i="2"/>
  <c r="A23" i="2"/>
  <c r="H22" i="2"/>
  <c r="D22" i="2"/>
  <c r="B22" i="2"/>
  <c r="A22" i="2"/>
  <c r="H21" i="2"/>
  <c r="D21" i="2"/>
  <c r="B21" i="2"/>
  <c r="A21" i="2"/>
  <c r="H343" i="2"/>
  <c r="D343" i="2"/>
  <c r="B343" i="2"/>
  <c r="A343" i="2"/>
  <c r="H342" i="2"/>
  <c r="D342" i="2"/>
  <c r="B342" i="2"/>
  <c r="A342" i="2"/>
  <c r="H341" i="2"/>
  <c r="D341" i="2"/>
  <c r="B341" i="2"/>
  <c r="A341" i="2"/>
  <c r="H340" i="2"/>
  <c r="D340" i="2"/>
  <c r="B340" i="2"/>
  <c r="A340" i="2"/>
  <c r="H339" i="2"/>
  <c r="D339" i="2"/>
  <c r="B339" i="2"/>
  <c r="A339" i="2"/>
  <c r="H338" i="2"/>
  <c r="D338" i="2"/>
  <c r="B338" i="2"/>
  <c r="A338" i="2"/>
  <c r="H20" i="2"/>
  <c r="D20" i="2"/>
  <c r="B20" i="2"/>
  <c r="A20" i="2"/>
  <c r="H19" i="2"/>
  <c r="D19" i="2"/>
  <c r="B19" i="2"/>
  <c r="A19" i="2"/>
  <c r="H18" i="2"/>
  <c r="D18" i="2"/>
  <c r="B18" i="2"/>
  <c r="A18" i="2"/>
  <c r="H17" i="2"/>
  <c r="D17" i="2"/>
  <c r="B17" i="2"/>
  <c r="A17" i="2"/>
  <c r="H16" i="2"/>
  <c r="D16" i="2"/>
  <c r="B16" i="2"/>
  <c r="A16" i="2"/>
  <c r="H337" i="2"/>
  <c r="D337" i="2"/>
  <c r="B337" i="2"/>
  <c r="A337" i="2"/>
  <c r="H15" i="2"/>
  <c r="D15" i="2"/>
  <c r="B15" i="2"/>
  <c r="A15" i="2"/>
  <c r="H336" i="2"/>
  <c r="D336" i="2"/>
  <c r="B336" i="2"/>
  <c r="A336" i="2"/>
  <c r="H14" i="2"/>
  <c r="D14" i="2"/>
  <c r="B14" i="2"/>
  <c r="A14" i="2"/>
  <c r="H13" i="2"/>
  <c r="D13" i="2"/>
  <c r="B13" i="2"/>
  <c r="A13" i="2"/>
  <c r="H335" i="2"/>
  <c r="D335" i="2"/>
  <c r="B335" i="2"/>
  <c r="A335" i="2"/>
  <c r="H334" i="2"/>
  <c r="D334" i="2"/>
  <c r="B334" i="2"/>
  <c r="A334" i="2"/>
  <c r="H333" i="2"/>
  <c r="D333" i="2"/>
  <c r="B333" i="2"/>
  <c r="A333" i="2"/>
  <c r="H332" i="2"/>
  <c r="D332" i="2"/>
  <c r="B332" i="2"/>
  <c r="A332" i="2"/>
  <c r="H331" i="2"/>
  <c r="D331" i="2"/>
  <c r="B331" i="2"/>
  <c r="A331" i="2"/>
  <c r="H330" i="2"/>
  <c r="D330" i="2"/>
  <c r="B330" i="2"/>
  <c r="A330" i="2"/>
  <c r="H329" i="2"/>
  <c r="D329" i="2"/>
  <c r="B329" i="2"/>
  <c r="A329" i="2"/>
  <c r="H328" i="2"/>
  <c r="D328" i="2"/>
  <c r="B328" i="2"/>
  <c r="A328" i="2"/>
  <c r="H327" i="2"/>
  <c r="D327" i="2"/>
  <c r="B327" i="2"/>
  <c r="A327" i="2"/>
  <c r="H326" i="2"/>
  <c r="D326" i="2"/>
  <c r="B326" i="2"/>
  <c r="A326" i="2"/>
  <c r="H325" i="2"/>
  <c r="D325" i="2"/>
  <c r="B325" i="2"/>
  <c r="A325" i="2"/>
  <c r="H324" i="2"/>
  <c r="D324" i="2"/>
  <c r="B324" i="2"/>
  <c r="A324" i="2"/>
  <c r="H323" i="2"/>
  <c r="D323" i="2"/>
  <c r="B323" i="2"/>
  <c r="A323" i="2"/>
  <c r="H322" i="2"/>
  <c r="D322" i="2"/>
  <c r="B322" i="2"/>
  <c r="A322" i="2"/>
  <c r="H321" i="2"/>
  <c r="D321" i="2"/>
  <c r="B321" i="2"/>
  <c r="A321" i="2"/>
  <c r="H320" i="2"/>
  <c r="D320" i="2"/>
  <c r="B320" i="2"/>
  <c r="A320" i="2"/>
  <c r="H319" i="2"/>
  <c r="D319" i="2"/>
  <c r="B319" i="2"/>
  <c r="A319" i="2"/>
  <c r="H318" i="2"/>
  <c r="D318" i="2"/>
  <c r="B318" i="2"/>
  <c r="A318" i="2"/>
  <c r="H317" i="2"/>
  <c r="D317" i="2"/>
  <c r="B317" i="2"/>
  <c r="A317" i="2"/>
  <c r="H316" i="2"/>
  <c r="D316" i="2"/>
  <c r="B316" i="2"/>
  <c r="A316" i="2"/>
  <c r="H315" i="2"/>
  <c r="D315" i="2"/>
  <c r="B315" i="2"/>
  <c r="A315" i="2"/>
  <c r="H314" i="2"/>
  <c r="D314" i="2"/>
  <c r="B314" i="2"/>
  <c r="A314" i="2"/>
  <c r="H313" i="2"/>
  <c r="D313" i="2"/>
  <c r="B313" i="2"/>
  <c r="A313" i="2"/>
  <c r="H312" i="2"/>
  <c r="D312" i="2"/>
  <c r="B312" i="2"/>
  <c r="A312" i="2"/>
  <c r="H311" i="2"/>
  <c r="D311" i="2"/>
  <c r="B311" i="2"/>
  <c r="A311" i="2"/>
  <c r="H310" i="2"/>
  <c r="D310" i="2"/>
  <c r="B310" i="2"/>
  <c r="A310" i="2"/>
  <c r="H309" i="2"/>
  <c r="D309" i="2"/>
  <c r="B309" i="2"/>
  <c r="A309" i="2"/>
  <c r="H308" i="2"/>
  <c r="D308" i="2"/>
  <c r="B308" i="2"/>
  <c r="A308" i="2"/>
  <c r="H307" i="2"/>
  <c r="D307" i="2"/>
  <c r="B307" i="2"/>
  <c r="A307" i="2"/>
  <c r="H12" i="2"/>
  <c r="D12" i="2"/>
  <c r="B12" i="2"/>
  <c r="A12" i="2"/>
  <c r="H306" i="2"/>
  <c r="D306" i="2"/>
  <c r="B306" i="2"/>
  <c r="A306" i="2"/>
  <c r="H305" i="2"/>
  <c r="D305" i="2"/>
  <c r="B305" i="2"/>
  <c r="A305" i="2"/>
  <c r="H304" i="2"/>
  <c r="D304" i="2"/>
  <c r="B304" i="2"/>
  <c r="A304" i="2"/>
  <c r="H11" i="2"/>
  <c r="D11" i="2"/>
  <c r="B11" i="2"/>
  <c r="A11" i="2"/>
  <c r="H303" i="2"/>
  <c r="D303" i="2"/>
  <c r="B303" i="2"/>
  <c r="A303" i="2"/>
  <c r="H302" i="2"/>
  <c r="D302" i="2"/>
  <c r="B302" i="2"/>
  <c r="A302" i="2"/>
  <c r="H301" i="2"/>
  <c r="D301" i="2"/>
  <c r="B301" i="2"/>
  <c r="A301" i="2"/>
  <c r="H300" i="2"/>
  <c r="D300" i="2"/>
  <c r="B300" i="2"/>
  <c r="A300" i="2"/>
  <c r="H299" i="2"/>
  <c r="D299" i="2"/>
  <c r="B299" i="2"/>
  <c r="A299" i="2"/>
  <c r="H298" i="2"/>
  <c r="D298" i="2"/>
  <c r="B298" i="2"/>
  <c r="A298" i="2"/>
  <c r="H297" i="2"/>
  <c r="D297" i="2"/>
  <c r="B297" i="2"/>
  <c r="A297" i="2"/>
  <c r="H296" i="2"/>
  <c r="D296" i="2"/>
  <c r="B296" i="2"/>
  <c r="A296" i="2"/>
  <c r="H295" i="2"/>
  <c r="D295" i="2"/>
  <c r="B295" i="2"/>
  <c r="A295" i="2"/>
  <c r="H294" i="2"/>
  <c r="D294" i="2"/>
  <c r="B294" i="2"/>
  <c r="A294" i="2"/>
  <c r="H293" i="2"/>
  <c r="D293" i="2"/>
  <c r="B293" i="2"/>
  <c r="A293" i="2"/>
  <c r="H292" i="2"/>
  <c r="D292" i="2"/>
  <c r="B292" i="2"/>
  <c r="A292" i="2"/>
  <c r="H291" i="2"/>
  <c r="D291" i="2"/>
  <c r="B291" i="2"/>
  <c r="A291" i="2"/>
  <c r="H290" i="2"/>
  <c r="D290" i="2"/>
  <c r="B290" i="2"/>
  <c r="A290" i="2"/>
  <c r="H289" i="2"/>
  <c r="D289" i="2"/>
  <c r="B289" i="2"/>
  <c r="A289" i="2"/>
  <c r="H288" i="2"/>
  <c r="D288" i="2"/>
  <c r="B288" i="2"/>
  <c r="A288" i="2"/>
  <c r="H287" i="2"/>
  <c r="D287" i="2"/>
  <c r="B287" i="2"/>
  <c r="A287" i="2"/>
  <c r="H286" i="2"/>
  <c r="D286" i="2"/>
  <c r="B286" i="2"/>
  <c r="A286" i="2"/>
  <c r="H285" i="2"/>
  <c r="D285" i="2"/>
  <c r="B285" i="2"/>
  <c r="A285" i="2"/>
  <c r="H284" i="2"/>
  <c r="D284" i="2"/>
  <c r="B284" i="2"/>
  <c r="A284" i="2"/>
  <c r="H283" i="2"/>
  <c r="D283" i="2"/>
  <c r="B283" i="2"/>
  <c r="A283" i="2"/>
  <c r="H282" i="2"/>
  <c r="D282" i="2"/>
  <c r="B282" i="2"/>
  <c r="A282" i="2"/>
  <c r="H281" i="2"/>
  <c r="D281" i="2"/>
  <c r="B281" i="2"/>
  <c r="A281" i="2"/>
  <c r="H280" i="2"/>
  <c r="D280" i="2"/>
  <c r="B280" i="2"/>
  <c r="A280" i="2"/>
  <c r="H279" i="2"/>
  <c r="D279" i="2"/>
  <c r="B279" i="2"/>
  <c r="A279" i="2"/>
  <c r="H278" i="2"/>
  <c r="D278" i="2"/>
  <c r="B278" i="2"/>
  <c r="A278" i="2"/>
  <c r="H277" i="2"/>
  <c r="D277" i="2"/>
  <c r="B277" i="2"/>
  <c r="A277" i="2"/>
  <c r="H276" i="2"/>
  <c r="D276" i="2"/>
  <c r="B276" i="2"/>
  <c r="A276" i="2"/>
  <c r="H275" i="2"/>
  <c r="D275" i="2"/>
  <c r="B275" i="2"/>
  <c r="A275" i="2"/>
  <c r="H274" i="2"/>
  <c r="D274" i="2"/>
  <c r="B274" i="2"/>
  <c r="A274" i="2"/>
  <c r="H273" i="2"/>
  <c r="D273" i="2"/>
  <c r="B273" i="2"/>
  <c r="A273" i="2"/>
  <c r="H272" i="2"/>
  <c r="D272" i="2"/>
  <c r="B272" i="2"/>
  <c r="A272" i="2"/>
  <c r="H271" i="2"/>
  <c r="D271" i="2"/>
  <c r="B271" i="2"/>
  <c r="A271" i="2"/>
  <c r="H270" i="2"/>
  <c r="D270" i="2"/>
  <c r="B270" i="2"/>
  <c r="A270" i="2"/>
  <c r="H269" i="2"/>
  <c r="D269" i="2"/>
  <c r="B269" i="2"/>
  <c r="A269" i="2"/>
  <c r="H268" i="2"/>
  <c r="D268" i="2"/>
  <c r="B268" i="2"/>
  <c r="A268" i="2"/>
  <c r="H267" i="2"/>
  <c r="D267" i="2"/>
  <c r="B267" i="2"/>
  <c r="A267" i="2"/>
  <c r="H266" i="2"/>
  <c r="D266" i="2"/>
  <c r="B266" i="2"/>
  <c r="A266" i="2"/>
  <c r="H265" i="2"/>
  <c r="D265" i="2"/>
  <c r="B265" i="2"/>
  <c r="A265" i="2"/>
  <c r="H264" i="2"/>
  <c r="D264" i="2"/>
  <c r="B264" i="2"/>
  <c r="A264" i="2"/>
  <c r="H263" i="2"/>
  <c r="D263" i="2"/>
  <c r="B263" i="2"/>
  <c r="A263" i="2"/>
  <c r="H262" i="2"/>
  <c r="D262" i="2"/>
  <c r="B262" i="2"/>
  <c r="A262" i="2"/>
  <c r="H261" i="2"/>
  <c r="D261" i="2"/>
  <c r="B261" i="2"/>
  <c r="A261" i="2"/>
  <c r="H260" i="2"/>
  <c r="D260" i="2"/>
  <c r="B260" i="2"/>
  <c r="A260" i="2"/>
  <c r="H259" i="2"/>
  <c r="D259" i="2"/>
  <c r="B259" i="2"/>
  <c r="A259" i="2"/>
  <c r="H258" i="2"/>
  <c r="D258" i="2"/>
  <c r="B258" i="2"/>
  <c r="A258" i="2"/>
  <c r="H257" i="2"/>
  <c r="D257" i="2"/>
  <c r="B257" i="2"/>
  <c r="A257" i="2"/>
  <c r="H256" i="2"/>
  <c r="D256" i="2"/>
  <c r="B256" i="2"/>
  <c r="A256" i="2"/>
  <c r="H255" i="2"/>
  <c r="D255" i="2"/>
  <c r="B255" i="2"/>
  <c r="A255" i="2"/>
  <c r="H254" i="2"/>
  <c r="D254" i="2"/>
  <c r="B254" i="2"/>
  <c r="A254" i="2"/>
  <c r="H253" i="2"/>
  <c r="D253" i="2"/>
  <c r="B253" i="2"/>
  <c r="A253" i="2"/>
  <c r="H252" i="2"/>
  <c r="F252" i="2"/>
  <c r="D252" i="2"/>
  <c r="B252" i="2"/>
  <c r="A252" i="2"/>
  <c r="H251" i="2"/>
  <c r="B251" i="2"/>
  <c r="F251" i="2"/>
  <c r="D251" i="2"/>
  <c r="A251" i="2"/>
  <c r="H250" i="2"/>
  <c r="B250" i="2"/>
  <c r="F250" i="2"/>
  <c r="D250" i="2"/>
  <c r="A250" i="2"/>
  <c r="H249" i="2"/>
  <c r="B249" i="2"/>
  <c r="F249" i="2"/>
  <c r="D249" i="2"/>
  <c r="A249" i="2"/>
  <c r="H248" i="2"/>
  <c r="F248" i="2"/>
  <c r="D248" i="2"/>
  <c r="B248" i="2"/>
  <c r="A248" i="2"/>
  <c r="H247" i="2"/>
  <c r="D247" i="2"/>
  <c r="B247" i="2"/>
  <c r="A247" i="2"/>
  <c r="H246" i="2"/>
  <c r="D246" i="2"/>
  <c r="B246" i="2"/>
  <c r="A246" i="2"/>
  <c r="H245" i="2"/>
  <c r="D245" i="2"/>
  <c r="B245" i="2"/>
  <c r="A245" i="2"/>
  <c r="H244" i="2"/>
  <c r="D244" i="2"/>
  <c r="B244" i="2"/>
  <c r="A244" i="2"/>
  <c r="H243" i="2"/>
  <c r="D243" i="2"/>
  <c r="B243" i="2"/>
  <c r="A243" i="2"/>
  <c r="H242" i="2"/>
  <c r="D242" i="2"/>
  <c r="B242" i="2"/>
  <c r="A242" i="2"/>
  <c r="H241" i="2"/>
  <c r="D241" i="2"/>
  <c r="B241" i="2"/>
  <c r="A241" i="2"/>
  <c r="H240" i="2"/>
  <c r="D240" i="2"/>
  <c r="B240" i="2"/>
  <c r="A240" i="2"/>
  <c r="H239" i="2"/>
  <c r="D239" i="2"/>
  <c r="B239" i="2"/>
  <c r="A239" i="2"/>
  <c r="H238" i="2"/>
  <c r="D238" i="2"/>
  <c r="B238" i="2"/>
  <c r="A238" i="2"/>
  <c r="H237" i="2"/>
  <c r="D237" i="2"/>
  <c r="B237" i="2"/>
  <c r="A237" i="2"/>
  <c r="H236" i="2"/>
  <c r="D236" i="2"/>
  <c r="B236" i="2"/>
  <c r="A236" i="2"/>
  <c r="H235" i="2"/>
  <c r="D235" i="2"/>
  <c r="B235" i="2"/>
  <c r="A235" i="2"/>
  <c r="H234" i="2"/>
  <c r="D234" i="2"/>
  <c r="B234" i="2"/>
  <c r="A234" i="2"/>
  <c r="H233" i="2"/>
  <c r="D233" i="2"/>
  <c r="B233" i="2"/>
  <c r="A233" i="2"/>
  <c r="H232" i="2"/>
  <c r="D232" i="2"/>
  <c r="B232" i="2"/>
  <c r="A232" i="2"/>
  <c r="H231" i="2"/>
  <c r="D231" i="2"/>
  <c r="B231" i="2"/>
  <c r="A231" i="2"/>
  <c r="H230" i="2"/>
  <c r="D230" i="2"/>
  <c r="B230" i="2"/>
  <c r="A230" i="2"/>
  <c r="H229" i="2"/>
  <c r="D229" i="2"/>
  <c r="B229" i="2"/>
  <c r="A229" i="2"/>
  <c r="H228" i="2"/>
  <c r="D228" i="2"/>
  <c r="B228" i="2"/>
  <c r="A228" i="2"/>
  <c r="H227" i="2"/>
  <c r="D227" i="2"/>
  <c r="B227" i="2"/>
  <c r="A227" i="2"/>
  <c r="H226" i="2"/>
  <c r="D226" i="2"/>
  <c r="B226" i="2"/>
  <c r="A226" i="2"/>
  <c r="H225" i="2"/>
  <c r="D225" i="2"/>
  <c r="B225" i="2"/>
  <c r="A225" i="2"/>
  <c r="H224" i="2"/>
  <c r="D224" i="2"/>
  <c r="B224" i="2"/>
  <c r="A224" i="2"/>
  <c r="H223" i="2"/>
  <c r="D223" i="2"/>
  <c r="B223" i="2"/>
  <c r="A223" i="2"/>
  <c r="H222" i="2"/>
  <c r="D222" i="2"/>
  <c r="B222" i="2"/>
  <c r="A222" i="2"/>
  <c r="H221" i="2"/>
  <c r="D221" i="2"/>
  <c r="B221" i="2"/>
  <c r="A221" i="2"/>
  <c r="H220" i="2"/>
  <c r="D220" i="2"/>
  <c r="B220" i="2"/>
  <c r="A220" i="2"/>
  <c r="H219" i="2"/>
  <c r="D219" i="2"/>
  <c r="B219" i="2"/>
  <c r="A219" i="2"/>
  <c r="H218" i="2"/>
  <c r="D218" i="2"/>
  <c r="B218" i="2"/>
  <c r="A218" i="2"/>
  <c r="H217" i="2"/>
  <c r="D217" i="2"/>
  <c r="B217" i="2"/>
  <c r="A217" i="2"/>
  <c r="H216" i="2"/>
  <c r="D216" i="2"/>
  <c r="B216" i="2"/>
  <c r="A216" i="2"/>
  <c r="H215" i="2"/>
  <c r="D215" i="2"/>
  <c r="B215" i="2"/>
  <c r="A215" i="2"/>
  <c r="H214" i="2"/>
  <c r="D214" i="2"/>
  <c r="B214" i="2"/>
  <c r="A214" i="2"/>
  <c r="H213" i="2"/>
  <c r="D213" i="2"/>
  <c r="B213" i="2"/>
  <c r="A213" i="2"/>
  <c r="H212" i="2"/>
  <c r="D212" i="2"/>
  <c r="B212" i="2"/>
  <c r="A212" i="2"/>
  <c r="H211" i="2"/>
  <c r="D211" i="2"/>
  <c r="B211" i="2"/>
  <c r="A211" i="2"/>
  <c r="H210" i="2"/>
  <c r="D210" i="2"/>
  <c r="B210" i="2"/>
  <c r="A210" i="2"/>
  <c r="H209" i="2"/>
  <c r="D209" i="2"/>
  <c r="B209" i="2"/>
  <c r="A209" i="2"/>
  <c r="H208" i="2"/>
  <c r="D208" i="2"/>
  <c r="B208" i="2"/>
  <c r="A208" i="2"/>
  <c r="H207" i="2"/>
  <c r="D207" i="2"/>
  <c r="B207" i="2"/>
  <c r="A207" i="2"/>
  <c r="H206" i="2"/>
  <c r="D206" i="2"/>
  <c r="B206" i="2"/>
  <c r="A206" i="2"/>
  <c r="H205" i="2"/>
  <c r="D205" i="2"/>
  <c r="B205" i="2"/>
  <c r="A205" i="2"/>
  <c r="H204" i="2"/>
  <c r="D204" i="2"/>
  <c r="B204" i="2"/>
  <c r="A204" i="2"/>
  <c r="H203" i="2"/>
  <c r="D203" i="2"/>
  <c r="B203" i="2"/>
  <c r="A203" i="2"/>
  <c r="H202" i="2"/>
  <c r="D202" i="2"/>
  <c r="B202" i="2"/>
  <c r="A202" i="2"/>
  <c r="H201" i="2"/>
  <c r="D201" i="2"/>
  <c r="B201" i="2"/>
  <c r="A201" i="2"/>
  <c r="H200" i="2"/>
  <c r="D200" i="2"/>
  <c r="B200" i="2"/>
  <c r="A200" i="2"/>
  <c r="H199" i="2"/>
  <c r="D199" i="2"/>
  <c r="B199" i="2"/>
  <c r="A199" i="2"/>
  <c r="H198" i="2"/>
  <c r="D198" i="2"/>
  <c r="B198" i="2"/>
  <c r="A198" i="2"/>
  <c r="H197" i="2"/>
  <c r="D197" i="2"/>
  <c r="B197" i="2"/>
  <c r="A197" i="2"/>
  <c r="H196" i="2"/>
  <c r="D196" i="2"/>
  <c r="B196" i="2"/>
  <c r="A196" i="2"/>
  <c r="H195" i="2"/>
  <c r="D195" i="2"/>
  <c r="B195" i="2"/>
  <c r="A195" i="2"/>
  <c r="H194" i="2"/>
  <c r="D194" i="2"/>
  <c r="B194" i="2"/>
  <c r="A194" i="2"/>
  <c r="H193" i="2"/>
  <c r="D193" i="2"/>
  <c r="B193" i="2"/>
  <c r="A193" i="2"/>
  <c r="H192" i="2"/>
  <c r="D192" i="2"/>
  <c r="B192" i="2"/>
  <c r="A192" i="2"/>
  <c r="H191" i="2"/>
  <c r="D191" i="2"/>
  <c r="B191" i="2"/>
  <c r="A191" i="2"/>
  <c r="H190" i="2"/>
  <c r="D190" i="2"/>
  <c r="B190" i="2"/>
  <c r="A190" i="2"/>
  <c r="H189" i="2"/>
  <c r="D189" i="2"/>
  <c r="B189" i="2"/>
  <c r="A189" i="2"/>
  <c r="H188" i="2"/>
  <c r="D188" i="2"/>
  <c r="B188" i="2"/>
  <c r="A188" i="2"/>
  <c r="H187" i="2"/>
  <c r="D187" i="2"/>
  <c r="B187" i="2"/>
  <c r="A187" i="2"/>
  <c r="H186" i="2"/>
  <c r="D186" i="2"/>
  <c r="B186" i="2"/>
  <c r="A186" i="2"/>
  <c r="H185" i="2"/>
  <c r="D185" i="2"/>
  <c r="B185" i="2"/>
  <c r="A185" i="2"/>
  <c r="H184" i="2"/>
  <c r="D184" i="2"/>
  <c r="B184" i="2"/>
  <c r="A184" i="2"/>
  <c r="H183" i="2"/>
  <c r="D183" i="2"/>
  <c r="B183" i="2"/>
  <c r="A183" i="2"/>
  <c r="H182" i="2"/>
  <c r="D182" i="2"/>
  <c r="B182" i="2"/>
  <c r="A182" i="2"/>
  <c r="H181" i="2"/>
  <c r="D181" i="2"/>
  <c r="B181" i="2"/>
  <c r="A181" i="2"/>
  <c r="Q442" i="1"/>
  <c r="Q443" i="1"/>
  <c r="Q441" i="1"/>
  <c r="Q440" i="1"/>
  <c r="Q434" i="1"/>
  <c r="Q437" i="1"/>
  <c r="Q439" i="1"/>
  <c r="Q433" i="1"/>
  <c r="Q436" i="1"/>
  <c r="Q428" i="1"/>
  <c r="Q429" i="1"/>
  <c r="Q430" i="1"/>
  <c r="Q431" i="1"/>
  <c r="Q425" i="1"/>
  <c r="Q198" i="1"/>
  <c r="Q202" i="1"/>
  <c r="Q268" i="1"/>
  <c r="Q355" i="1"/>
  <c r="Q353" i="1"/>
  <c r="F16" i="1"/>
  <c r="F17" i="1" s="1"/>
  <c r="C17" i="1"/>
  <c r="Q148" i="1"/>
  <c r="Q432" i="1"/>
  <c r="Q414" i="1"/>
  <c r="Q415" i="1"/>
  <c r="Q416" i="1"/>
  <c r="Q417" i="1"/>
  <c r="Q418" i="1"/>
  <c r="Q419" i="1"/>
  <c r="Q420" i="1"/>
  <c r="Q423" i="1"/>
  <c r="Q395" i="1"/>
  <c r="Q389" i="1"/>
  <c r="Q388" i="1"/>
  <c r="Q350" i="1"/>
  <c r="Q318" i="1"/>
  <c r="Q317" i="1"/>
  <c r="Q316" i="1"/>
  <c r="Q314" i="1"/>
  <c r="Q287" i="1"/>
  <c r="Q266" i="1"/>
  <c r="Q260" i="1"/>
  <c r="Q259" i="1"/>
  <c r="Q255" i="1"/>
  <c r="Q243" i="1"/>
  <c r="Q239" i="1"/>
  <c r="Q238" i="1"/>
  <c r="Q234" i="1"/>
  <c r="Q227" i="1"/>
  <c r="Q224" i="1"/>
  <c r="Q222" i="1"/>
  <c r="Q220" i="1"/>
  <c r="Q219" i="1"/>
  <c r="Q218" i="1"/>
  <c r="Q213" i="1"/>
  <c r="Q212" i="1"/>
  <c r="Q211" i="1"/>
  <c r="Q209" i="1"/>
  <c r="Q204" i="1"/>
  <c r="Q197" i="1"/>
  <c r="Q179" i="1"/>
  <c r="Q178" i="1"/>
  <c r="Q181" i="1"/>
  <c r="Q183" i="1"/>
  <c r="Q184" i="1"/>
  <c r="Q185" i="1"/>
  <c r="Q186" i="1"/>
  <c r="Q187" i="1"/>
  <c r="Q194" i="1"/>
  <c r="Q195" i="1"/>
  <c r="Q196" i="1"/>
  <c r="Q200" i="1"/>
  <c r="Q203" i="1"/>
  <c r="Q206" i="1"/>
  <c r="Q207" i="1"/>
  <c r="Q208" i="1"/>
  <c r="Q210" i="1"/>
  <c r="Q215" i="1"/>
  <c r="Q216" i="1"/>
  <c r="Q217" i="1"/>
  <c r="Q221" i="1"/>
  <c r="Q223" i="1"/>
  <c r="Q225" i="1"/>
  <c r="Q235" i="1"/>
  <c r="Q236" i="1"/>
  <c r="Q240" i="1"/>
  <c r="Q241" i="1"/>
  <c r="Q242" i="1"/>
  <c r="Q247" i="1"/>
  <c r="Q248" i="1"/>
  <c r="Q251" i="1"/>
  <c r="Q252" i="1"/>
  <c r="Q253" i="1"/>
  <c r="Q254" i="1"/>
  <c r="Q256" i="1"/>
  <c r="Q257" i="1"/>
  <c r="Q258" i="1"/>
  <c r="Q261" i="1"/>
  <c r="Q262" i="1"/>
  <c r="Q264" i="1"/>
  <c r="Q265" i="1"/>
  <c r="Q267" i="1"/>
  <c r="Q269" i="1"/>
  <c r="Q270" i="1"/>
  <c r="Q271" i="1"/>
  <c r="Q272" i="1"/>
  <c r="Q273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8" i="1"/>
  <c r="Q289" i="1"/>
  <c r="Q290" i="1"/>
  <c r="Q291" i="1"/>
  <c r="Q292" i="1"/>
  <c r="Q296" i="1"/>
  <c r="Q297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5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2" i="1"/>
  <c r="Q354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5" i="1"/>
  <c r="Q376" i="1"/>
  <c r="Q378" i="1"/>
  <c r="Q379" i="1"/>
  <c r="Q380" i="1"/>
  <c r="Q381" i="1"/>
  <c r="Q382" i="1"/>
  <c r="Q383" i="1"/>
  <c r="Q384" i="1"/>
  <c r="Q385" i="1"/>
  <c r="Q386" i="1"/>
  <c r="Q387" i="1"/>
  <c r="Q390" i="1"/>
  <c r="Q393" i="1"/>
  <c r="Q394" i="1"/>
  <c r="Q396" i="1"/>
  <c r="Q144" i="1"/>
  <c r="E412" i="1"/>
  <c r="F412" i="1"/>
  <c r="G412" i="1"/>
  <c r="I412" i="1"/>
  <c r="E404" i="1"/>
  <c r="F404" i="1"/>
  <c r="E400" i="1"/>
  <c r="F400" i="1"/>
  <c r="G400" i="1"/>
  <c r="E392" i="1"/>
  <c r="F392" i="1"/>
  <c r="E295" i="1"/>
  <c r="E245" i="1"/>
  <c r="E226" i="1"/>
  <c r="F226" i="1"/>
  <c r="G226" i="1"/>
  <c r="I226" i="1"/>
  <c r="E193" i="1"/>
  <c r="F193" i="1"/>
  <c r="E189" i="1"/>
  <c r="F189" i="1"/>
  <c r="G189" i="1"/>
  <c r="E175" i="1"/>
  <c r="F175" i="1"/>
  <c r="E169" i="1"/>
  <c r="F169" i="1"/>
  <c r="E163" i="1"/>
  <c r="F163" i="1"/>
  <c r="G163" i="1"/>
  <c r="H163" i="1"/>
  <c r="E153" i="1"/>
  <c r="F153" i="1"/>
  <c r="E149" i="1"/>
  <c r="F149" i="1"/>
  <c r="G149" i="1"/>
  <c r="H149" i="1"/>
  <c r="E141" i="1"/>
  <c r="F141" i="1"/>
  <c r="E137" i="1"/>
  <c r="F137" i="1"/>
  <c r="G137" i="1"/>
  <c r="H137" i="1"/>
  <c r="E133" i="1"/>
  <c r="F133" i="1"/>
  <c r="E129" i="1"/>
  <c r="F129" i="1"/>
  <c r="G129" i="1"/>
  <c r="H129" i="1"/>
  <c r="E125" i="1"/>
  <c r="F125" i="1"/>
  <c r="G125" i="1"/>
  <c r="H125" i="1"/>
  <c r="E121" i="1"/>
  <c r="F121" i="1"/>
  <c r="G121" i="1"/>
  <c r="E117" i="1"/>
  <c r="F117" i="1"/>
  <c r="E113" i="1"/>
  <c r="F113" i="1"/>
  <c r="G113" i="1"/>
  <c r="H113" i="1"/>
  <c r="E403" i="1"/>
  <c r="F403" i="1"/>
  <c r="E399" i="1"/>
  <c r="F399" i="1"/>
  <c r="E391" i="1"/>
  <c r="F391" i="1"/>
  <c r="E294" i="1"/>
  <c r="F294" i="1"/>
  <c r="E237" i="1"/>
  <c r="E214" i="1"/>
  <c r="F214" i="1"/>
  <c r="E192" i="1"/>
  <c r="E188" i="1"/>
  <c r="E174" i="1"/>
  <c r="F174" i="1"/>
  <c r="E168" i="1"/>
  <c r="E161" i="1"/>
  <c r="F161" i="1"/>
  <c r="E152" i="1"/>
  <c r="E147" i="1"/>
  <c r="F147" i="1"/>
  <c r="E140" i="1"/>
  <c r="E136" i="1"/>
  <c r="E132" i="1"/>
  <c r="E128" i="1"/>
  <c r="E124" i="1"/>
  <c r="E120" i="1"/>
  <c r="E116" i="1"/>
  <c r="E112" i="1"/>
  <c r="G404" i="1"/>
  <c r="I404" i="1"/>
  <c r="E402" i="1"/>
  <c r="F402" i="1"/>
  <c r="G402" i="1"/>
  <c r="I402" i="1"/>
  <c r="I400" i="1"/>
  <c r="E398" i="1"/>
  <c r="F398" i="1"/>
  <c r="G398" i="1"/>
  <c r="I398" i="1"/>
  <c r="G392" i="1"/>
  <c r="I392" i="1"/>
  <c r="E334" i="1"/>
  <c r="F334" i="1"/>
  <c r="G334" i="1"/>
  <c r="I334" i="1"/>
  <c r="E293" i="1"/>
  <c r="F293" i="1"/>
  <c r="G293" i="1"/>
  <c r="H293" i="1"/>
  <c r="E229" i="1"/>
  <c r="F229" i="1"/>
  <c r="G229" i="1"/>
  <c r="I229" i="1"/>
  <c r="E201" i="1"/>
  <c r="F201" i="1"/>
  <c r="G201" i="1"/>
  <c r="I201" i="1"/>
  <c r="G193" i="1"/>
  <c r="H193" i="1"/>
  <c r="E191" i="1"/>
  <c r="F191" i="1"/>
  <c r="G191" i="1"/>
  <c r="H191" i="1"/>
  <c r="H189" i="1"/>
  <c r="E180" i="1"/>
  <c r="G175" i="1"/>
  <c r="H175" i="1"/>
  <c r="E173" i="1"/>
  <c r="F173" i="1"/>
  <c r="G173" i="1"/>
  <c r="I173" i="1"/>
  <c r="G169" i="1"/>
  <c r="H169" i="1"/>
  <c r="E167" i="1"/>
  <c r="F167" i="1"/>
  <c r="G167" i="1"/>
  <c r="H167" i="1"/>
  <c r="E160" i="1"/>
  <c r="G153" i="1"/>
  <c r="H153" i="1"/>
  <c r="E151" i="1"/>
  <c r="F151" i="1"/>
  <c r="G151" i="1"/>
  <c r="H151" i="1"/>
  <c r="E143" i="1"/>
  <c r="F143" i="1"/>
  <c r="G143" i="1"/>
  <c r="H143" i="1"/>
  <c r="G141" i="1"/>
  <c r="H141" i="1"/>
  <c r="E139" i="1"/>
  <c r="F139" i="1"/>
  <c r="G139" i="1"/>
  <c r="H139" i="1"/>
  <c r="E135" i="1"/>
  <c r="F135" i="1"/>
  <c r="G135" i="1"/>
  <c r="H135" i="1"/>
  <c r="G133" i="1"/>
  <c r="H133" i="1"/>
  <c r="E131" i="1"/>
  <c r="F131" i="1"/>
  <c r="G131" i="1"/>
  <c r="H131" i="1"/>
  <c r="E127" i="1"/>
  <c r="F127" i="1"/>
  <c r="G127" i="1"/>
  <c r="H127" i="1"/>
  <c r="E123" i="1"/>
  <c r="F123" i="1"/>
  <c r="G123" i="1"/>
  <c r="H123" i="1"/>
  <c r="H121" i="1"/>
  <c r="E119" i="1"/>
  <c r="F119" i="1"/>
  <c r="G119" i="1"/>
  <c r="H119" i="1"/>
  <c r="G117" i="1"/>
  <c r="H117" i="1"/>
  <c r="E115" i="1"/>
  <c r="F115" i="1"/>
  <c r="G115" i="1"/>
  <c r="H115" i="1"/>
  <c r="E426" i="1"/>
  <c r="F426" i="1"/>
  <c r="E430" i="1"/>
  <c r="F430" i="1"/>
  <c r="G430" i="1"/>
  <c r="K430" i="1"/>
  <c r="E434" i="1"/>
  <c r="F434" i="1"/>
  <c r="E423" i="1"/>
  <c r="F423" i="1"/>
  <c r="E86" i="1"/>
  <c r="F86" i="1"/>
  <c r="E146" i="1"/>
  <c r="F146" i="1"/>
  <c r="E157" i="1"/>
  <c r="F157" i="1"/>
  <c r="E165" i="1"/>
  <c r="F165" i="1"/>
  <c r="G165" i="1"/>
  <c r="I165" i="1"/>
  <c r="E177" i="1"/>
  <c r="F177" i="1"/>
  <c r="G177" i="1"/>
  <c r="I177" i="1"/>
  <c r="E182" i="1"/>
  <c r="F182" i="1"/>
  <c r="E186" i="1"/>
  <c r="F186" i="1"/>
  <c r="G186" i="1"/>
  <c r="I186" i="1"/>
  <c r="E196" i="1"/>
  <c r="E202" i="1"/>
  <c r="F202" i="1"/>
  <c r="E206" i="1"/>
  <c r="F206" i="1"/>
  <c r="E211" i="1"/>
  <c r="F211" i="1"/>
  <c r="G211" i="1"/>
  <c r="K211" i="1"/>
  <c r="E216" i="1"/>
  <c r="E220" i="1"/>
  <c r="E224" i="1"/>
  <c r="E231" i="1"/>
  <c r="F231" i="1"/>
  <c r="E235" i="1"/>
  <c r="F235" i="1"/>
  <c r="E241" i="1"/>
  <c r="E246" i="1"/>
  <c r="F246" i="1"/>
  <c r="G246" i="1"/>
  <c r="I246" i="1"/>
  <c r="E251" i="1"/>
  <c r="F251" i="1"/>
  <c r="E255" i="1"/>
  <c r="F255" i="1"/>
  <c r="E259" i="1"/>
  <c r="F259" i="1"/>
  <c r="E263" i="1"/>
  <c r="F263" i="1"/>
  <c r="G263" i="1"/>
  <c r="E268" i="1"/>
  <c r="F268" i="1"/>
  <c r="E272" i="1"/>
  <c r="F272" i="1"/>
  <c r="E277" i="1"/>
  <c r="F277" i="1"/>
  <c r="E281" i="1"/>
  <c r="F281" i="1"/>
  <c r="E285" i="1"/>
  <c r="F285" i="1"/>
  <c r="E289" i="1"/>
  <c r="F289" i="1"/>
  <c r="G289" i="1"/>
  <c r="I289" i="1"/>
  <c r="E296" i="1"/>
  <c r="F296" i="1"/>
  <c r="E301" i="1"/>
  <c r="F301" i="1"/>
  <c r="G301" i="1"/>
  <c r="I301" i="1"/>
  <c r="E305" i="1"/>
  <c r="F305" i="1"/>
  <c r="E309" i="1"/>
  <c r="F309" i="1"/>
  <c r="E313" i="1"/>
  <c r="F313" i="1"/>
  <c r="E317" i="1"/>
  <c r="F317" i="1"/>
  <c r="G317" i="1"/>
  <c r="K317" i="1"/>
  <c r="E321" i="1"/>
  <c r="F321" i="1"/>
  <c r="E325" i="1"/>
  <c r="F325" i="1"/>
  <c r="G325" i="1"/>
  <c r="E329" i="1"/>
  <c r="F329" i="1"/>
  <c r="E333" i="1"/>
  <c r="F333" i="1"/>
  <c r="E338" i="1"/>
  <c r="F338" i="1"/>
  <c r="E342" i="1"/>
  <c r="F342" i="1"/>
  <c r="G342" i="1"/>
  <c r="I342" i="1"/>
  <c r="E346" i="1"/>
  <c r="F346" i="1"/>
  <c r="E350" i="1"/>
  <c r="F350" i="1"/>
  <c r="G350" i="1"/>
  <c r="K350" i="1"/>
  <c r="E355" i="1"/>
  <c r="F355" i="1"/>
  <c r="E359" i="1"/>
  <c r="F359" i="1"/>
  <c r="G359" i="1"/>
  <c r="K359" i="1"/>
  <c r="E363" i="1"/>
  <c r="F363" i="1"/>
  <c r="E367" i="1"/>
  <c r="F367" i="1"/>
  <c r="G367" i="1"/>
  <c r="K367" i="1"/>
  <c r="E371" i="1"/>
  <c r="F371" i="1"/>
  <c r="E375" i="1"/>
  <c r="F375" i="1"/>
  <c r="E380" i="1"/>
  <c r="F380" i="1"/>
  <c r="E384" i="1"/>
  <c r="F384" i="1"/>
  <c r="E388" i="1"/>
  <c r="F388" i="1"/>
  <c r="E394" i="1"/>
  <c r="F394" i="1"/>
  <c r="E407" i="1"/>
  <c r="F407" i="1"/>
  <c r="G407" i="1"/>
  <c r="K407" i="1"/>
  <c r="E413" i="1"/>
  <c r="F413" i="1"/>
  <c r="G413" i="1"/>
  <c r="I413" i="1"/>
  <c r="E236" i="1"/>
  <c r="F236" i="1"/>
  <c r="E276" i="1"/>
  <c r="F276" i="1"/>
  <c r="E378" i="1"/>
  <c r="F378" i="1"/>
  <c r="E415" i="1"/>
  <c r="F415" i="1"/>
  <c r="E21" i="1"/>
  <c r="F21" i="1"/>
  <c r="G21" i="1"/>
  <c r="E23" i="1"/>
  <c r="F23" i="1"/>
  <c r="G23" i="1"/>
  <c r="H23" i="1"/>
  <c r="E25" i="1"/>
  <c r="F25" i="1"/>
  <c r="G25" i="1"/>
  <c r="E27" i="1"/>
  <c r="F27" i="1"/>
  <c r="G27" i="1"/>
  <c r="H27" i="1"/>
  <c r="E29" i="1"/>
  <c r="F29" i="1"/>
  <c r="E31" i="1"/>
  <c r="F31" i="1"/>
  <c r="G31" i="1"/>
  <c r="H31" i="1"/>
  <c r="E33" i="1"/>
  <c r="F33" i="1"/>
  <c r="E35" i="1"/>
  <c r="F35" i="1"/>
  <c r="G35" i="1"/>
  <c r="H35" i="1"/>
  <c r="E37" i="1"/>
  <c r="F37" i="1"/>
  <c r="G37" i="1"/>
  <c r="H37" i="1"/>
  <c r="E39" i="1"/>
  <c r="F39" i="1"/>
  <c r="G39" i="1"/>
  <c r="H39" i="1"/>
  <c r="E41" i="1"/>
  <c r="F41" i="1"/>
  <c r="E43" i="1"/>
  <c r="F43" i="1"/>
  <c r="G43" i="1"/>
  <c r="H43" i="1"/>
  <c r="E45" i="1"/>
  <c r="F45" i="1"/>
  <c r="E47" i="1"/>
  <c r="F47" i="1"/>
  <c r="G47" i="1"/>
  <c r="H47" i="1"/>
  <c r="E49" i="1"/>
  <c r="F49" i="1"/>
  <c r="E51" i="1"/>
  <c r="F51" i="1"/>
  <c r="G51" i="1"/>
  <c r="H51" i="1"/>
  <c r="E53" i="1"/>
  <c r="F53" i="1"/>
  <c r="E55" i="1"/>
  <c r="F55" i="1"/>
  <c r="G55" i="1"/>
  <c r="H55" i="1"/>
  <c r="E57" i="1"/>
  <c r="F57" i="1"/>
  <c r="E59" i="1"/>
  <c r="F59" i="1"/>
  <c r="G59" i="1"/>
  <c r="H59" i="1"/>
  <c r="E61" i="1"/>
  <c r="F61" i="1"/>
  <c r="G61" i="1"/>
  <c r="H61" i="1"/>
  <c r="E63" i="1"/>
  <c r="F63" i="1"/>
  <c r="G63" i="1"/>
  <c r="H63" i="1"/>
  <c r="E65" i="1"/>
  <c r="F65" i="1"/>
  <c r="E67" i="1"/>
  <c r="F67" i="1"/>
  <c r="G67" i="1"/>
  <c r="H67" i="1"/>
  <c r="E69" i="1"/>
  <c r="F69" i="1"/>
  <c r="G69" i="1"/>
  <c r="H69" i="1"/>
  <c r="E71" i="1"/>
  <c r="F71" i="1"/>
  <c r="G71" i="1"/>
  <c r="H71" i="1"/>
  <c r="E73" i="1"/>
  <c r="F73" i="1"/>
  <c r="G73" i="1"/>
  <c r="H73" i="1"/>
  <c r="E75" i="1"/>
  <c r="F75" i="1"/>
  <c r="G75" i="1"/>
  <c r="H75" i="1"/>
  <c r="E77" i="1"/>
  <c r="F77" i="1"/>
  <c r="E79" i="1"/>
  <c r="F79" i="1"/>
  <c r="G79" i="1"/>
  <c r="H79" i="1"/>
  <c r="E81" i="1"/>
  <c r="F81" i="1"/>
  <c r="G81" i="1"/>
  <c r="H81" i="1"/>
  <c r="E83" i="1"/>
  <c r="F83" i="1"/>
  <c r="G83" i="1"/>
  <c r="H83" i="1"/>
  <c r="E88" i="1"/>
  <c r="G90" i="1"/>
  <c r="I90" i="1"/>
  <c r="E92" i="1"/>
  <c r="E96" i="1"/>
  <c r="E100" i="1"/>
  <c r="E104" i="1"/>
  <c r="G106" i="1"/>
  <c r="H106" i="1"/>
  <c r="E109" i="1"/>
  <c r="F109" i="1"/>
  <c r="E427" i="1"/>
  <c r="F427" i="1"/>
  <c r="G427" i="1"/>
  <c r="K427" i="1"/>
  <c r="E431" i="1"/>
  <c r="F431" i="1"/>
  <c r="G431" i="1"/>
  <c r="K431" i="1"/>
  <c r="E436" i="1"/>
  <c r="F436" i="1"/>
  <c r="G436" i="1"/>
  <c r="K436" i="1"/>
  <c r="E419" i="1"/>
  <c r="F419" i="1"/>
  <c r="E107" i="1"/>
  <c r="F107" i="1"/>
  <c r="G107" i="1"/>
  <c r="I107" i="1"/>
  <c r="E148" i="1"/>
  <c r="E158" i="1"/>
  <c r="F158" i="1"/>
  <c r="G158" i="1"/>
  <c r="I158" i="1"/>
  <c r="E166" i="1"/>
  <c r="F166" i="1"/>
  <c r="G166" i="1"/>
  <c r="I166" i="1"/>
  <c r="E178" i="1"/>
  <c r="F178" i="1"/>
  <c r="G178" i="1"/>
  <c r="K178" i="1"/>
  <c r="E183" i="1"/>
  <c r="F183" i="1"/>
  <c r="G183" i="1"/>
  <c r="I183" i="1"/>
  <c r="E187" i="1"/>
  <c r="F187" i="1"/>
  <c r="G187" i="1"/>
  <c r="I187" i="1"/>
  <c r="E197" i="1"/>
  <c r="F197" i="1"/>
  <c r="G197" i="1"/>
  <c r="K197" i="1"/>
  <c r="E203" i="1"/>
  <c r="F203" i="1"/>
  <c r="G203" i="1"/>
  <c r="I203" i="1"/>
  <c r="E207" i="1"/>
  <c r="F207" i="1"/>
  <c r="G207" i="1"/>
  <c r="I207" i="1"/>
  <c r="E212" i="1"/>
  <c r="F212" i="1"/>
  <c r="G212" i="1"/>
  <c r="K212" i="1"/>
  <c r="E217" i="1"/>
  <c r="F217" i="1"/>
  <c r="G217" i="1"/>
  <c r="I217" i="1"/>
  <c r="E221" i="1"/>
  <c r="F221" i="1"/>
  <c r="G221" i="1"/>
  <c r="I221" i="1"/>
  <c r="E225" i="1"/>
  <c r="F225" i="1"/>
  <c r="G225" i="1"/>
  <c r="I225" i="1"/>
  <c r="E232" i="1"/>
  <c r="E238" i="1"/>
  <c r="F238" i="1"/>
  <c r="G238" i="1"/>
  <c r="K238" i="1"/>
  <c r="E242" i="1"/>
  <c r="F242" i="1"/>
  <c r="G242" i="1"/>
  <c r="I242" i="1"/>
  <c r="E247" i="1"/>
  <c r="F247" i="1"/>
  <c r="G247" i="1"/>
  <c r="I247" i="1"/>
  <c r="E252" i="1"/>
  <c r="F252" i="1"/>
  <c r="G252" i="1"/>
  <c r="I252" i="1"/>
  <c r="E256" i="1"/>
  <c r="F256" i="1"/>
  <c r="G256" i="1"/>
  <c r="I256" i="1"/>
  <c r="E260" i="1"/>
  <c r="F260" i="1"/>
  <c r="G260" i="1"/>
  <c r="K260" i="1"/>
  <c r="E265" i="1"/>
  <c r="F265" i="1"/>
  <c r="G265" i="1"/>
  <c r="I265" i="1"/>
  <c r="E269" i="1"/>
  <c r="F269" i="1"/>
  <c r="G269" i="1"/>
  <c r="I269" i="1"/>
  <c r="E273" i="1"/>
  <c r="F273" i="1"/>
  <c r="G273" i="1"/>
  <c r="I273" i="1"/>
  <c r="E278" i="1"/>
  <c r="F278" i="1"/>
  <c r="G278" i="1"/>
  <c r="I278" i="1"/>
  <c r="E282" i="1"/>
  <c r="F282" i="1"/>
  <c r="G282" i="1"/>
  <c r="I282" i="1"/>
  <c r="E286" i="1"/>
  <c r="F286" i="1"/>
  <c r="G286" i="1"/>
  <c r="I286" i="1"/>
  <c r="E290" i="1"/>
  <c r="F290" i="1"/>
  <c r="G290" i="1"/>
  <c r="I290" i="1"/>
  <c r="E297" i="1"/>
  <c r="F297" i="1"/>
  <c r="G297" i="1"/>
  <c r="I297" i="1"/>
  <c r="E302" i="1"/>
  <c r="F302" i="1"/>
  <c r="G302" i="1"/>
  <c r="I302" i="1"/>
  <c r="E306" i="1"/>
  <c r="F306" i="1"/>
  <c r="G306" i="1"/>
  <c r="I306" i="1"/>
  <c r="E310" i="1"/>
  <c r="F310" i="1"/>
  <c r="G310" i="1"/>
  <c r="I310" i="1"/>
  <c r="E314" i="1"/>
  <c r="F314" i="1"/>
  <c r="G314" i="1"/>
  <c r="K314" i="1"/>
  <c r="E318" i="1"/>
  <c r="F318" i="1"/>
  <c r="G318" i="1"/>
  <c r="K318" i="1"/>
  <c r="E322" i="1"/>
  <c r="F322" i="1"/>
  <c r="G322" i="1"/>
  <c r="I322" i="1"/>
  <c r="E326" i="1"/>
  <c r="F326" i="1"/>
  <c r="G326" i="1"/>
  <c r="I326" i="1"/>
  <c r="E330" i="1"/>
  <c r="F330" i="1"/>
  <c r="G330" i="1"/>
  <c r="I330" i="1"/>
  <c r="E335" i="1"/>
  <c r="F335" i="1"/>
  <c r="G335" i="1"/>
  <c r="I335" i="1"/>
  <c r="E339" i="1"/>
  <c r="F339" i="1"/>
  <c r="G339" i="1"/>
  <c r="I339" i="1"/>
  <c r="E343" i="1"/>
  <c r="F343" i="1"/>
  <c r="G343" i="1"/>
  <c r="I343" i="1"/>
  <c r="E347" i="1"/>
  <c r="F347" i="1"/>
  <c r="G347" i="1"/>
  <c r="I347" i="1"/>
  <c r="E351" i="1"/>
  <c r="F351" i="1"/>
  <c r="G351" i="1"/>
  <c r="K351" i="1"/>
  <c r="E356" i="1"/>
  <c r="F356" i="1"/>
  <c r="G356" i="1"/>
  <c r="K356" i="1"/>
  <c r="E360" i="1"/>
  <c r="F360" i="1"/>
  <c r="G360" i="1"/>
  <c r="I360" i="1"/>
  <c r="E364" i="1"/>
  <c r="F364" i="1"/>
  <c r="G364" i="1"/>
  <c r="K364" i="1"/>
  <c r="E368" i="1"/>
  <c r="F368" i="1"/>
  <c r="G368" i="1"/>
  <c r="K368" i="1"/>
  <c r="E372" i="1"/>
  <c r="F372" i="1"/>
  <c r="G372" i="1"/>
  <c r="I372" i="1"/>
  <c r="E376" i="1"/>
  <c r="F376" i="1"/>
  <c r="G376" i="1"/>
  <c r="I376" i="1"/>
  <c r="E381" i="1"/>
  <c r="F381" i="1"/>
  <c r="G381" i="1"/>
  <c r="I381" i="1"/>
  <c r="E385" i="1"/>
  <c r="F385" i="1"/>
  <c r="G385" i="1"/>
  <c r="I385" i="1"/>
  <c r="E389" i="1"/>
  <c r="F389" i="1"/>
  <c r="G389" i="1"/>
  <c r="K389" i="1"/>
  <c r="E396" i="1"/>
  <c r="F396" i="1"/>
  <c r="G396" i="1"/>
  <c r="I396" i="1"/>
  <c r="E406" i="1"/>
  <c r="F406" i="1"/>
  <c r="G406" i="1"/>
  <c r="I406" i="1"/>
  <c r="E411" i="1"/>
  <c r="F411" i="1"/>
  <c r="G411" i="1"/>
  <c r="I411" i="1"/>
  <c r="E418" i="1"/>
  <c r="F418" i="1"/>
  <c r="E22" i="1"/>
  <c r="F22" i="1"/>
  <c r="G22" i="1"/>
  <c r="H22" i="1"/>
  <c r="E26" i="1"/>
  <c r="F26" i="1"/>
  <c r="G26" i="1"/>
  <c r="H26" i="1"/>
  <c r="E30" i="1"/>
  <c r="F30" i="1"/>
  <c r="G30" i="1"/>
  <c r="H30" i="1"/>
  <c r="E34" i="1"/>
  <c r="F34" i="1"/>
  <c r="G34" i="1"/>
  <c r="H34" i="1"/>
  <c r="E38" i="1"/>
  <c r="F38" i="1"/>
  <c r="G38" i="1"/>
  <c r="H38" i="1"/>
  <c r="E42" i="1"/>
  <c r="F42" i="1"/>
  <c r="G42" i="1"/>
  <c r="H42" i="1"/>
  <c r="E46" i="1"/>
  <c r="F46" i="1"/>
  <c r="G46" i="1"/>
  <c r="H46" i="1"/>
  <c r="E50" i="1"/>
  <c r="F50" i="1"/>
  <c r="G50" i="1"/>
  <c r="H50" i="1"/>
  <c r="E54" i="1"/>
  <c r="F54" i="1"/>
  <c r="G54" i="1"/>
  <c r="H54" i="1"/>
  <c r="E58" i="1"/>
  <c r="F58" i="1"/>
  <c r="G58" i="1"/>
  <c r="H58" i="1"/>
  <c r="E62" i="1"/>
  <c r="F62" i="1"/>
  <c r="G62" i="1"/>
  <c r="H62" i="1"/>
  <c r="E66" i="1"/>
  <c r="F66" i="1"/>
  <c r="G66" i="1"/>
  <c r="H66" i="1"/>
  <c r="E70" i="1"/>
  <c r="F70" i="1"/>
  <c r="G70" i="1"/>
  <c r="H70" i="1"/>
  <c r="E74" i="1"/>
  <c r="F74" i="1"/>
  <c r="G74" i="1"/>
  <c r="H74" i="1"/>
  <c r="E78" i="1"/>
  <c r="F78" i="1"/>
  <c r="G78" i="1"/>
  <c r="H78" i="1"/>
  <c r="E82" i="1"/>
  <c r="F82" i="1"/>
  <c r="G82" i="1"/>
  <c r="H82" i="1"/>
  <c r="E89" i="1"/>
  <c r="F89" i="1"/>
  <c r="G89" i="1"/>
  <c r="I89" i="1"/>
  <c r="E93" i="1"/>
  <c r="F93" i="1"/>
  <c r="G93" i="1"/>
  <c r="I93" i="1"/>
  <c r="E97" i="1"/>
  <c r="F97" i="1"/>
  <c r="G97" i="1"/>
  <c r="I97" i="1"/>
  <c r="E101" i="1"/>
  <c r="F101" i="1"/>
  <c r="G101" i="1"/>
  <c r="I101" i="1"/>
  <c r="E105" i="1"/>
  <c r="F105" i="1"/>
  <c r="G105" i="1"/>
  <c r="H105" i="1"/>
  <c r="E110" i="1"/>
  <c r="F110" i="1"/>
  <c r="G110" i="1"/>
  <c r="H110" i="1"/>
  <c r="E424" i="1"/>
  <c r="F424" i="1"/>
  <c r="G424" i="1"/>
  <c r="K424" i="1"/>
  <c r="G426" i="1"/>
  <c r="I426" i="1"/>
  <c r="E428" i="1"/>
  <c r="F428" i="1"/>
  <c r="G428" i="1"/>
  <c r="K428" i="1"/>
  <c r="E432" i="1"/>
  <c r="F432" i="1"/>
  <c r="G432" i="1"/>
  <c r="K432" i="1"/>
  <c r="G434" i="1"/>
  <c r="K434" i="1"/>
  <c r="E421" i="1"/>
  <c r="F421" i="1"/>
  <c r="G421" i="1"/>
  <c r="I421" i="1"/>
  <c r="G423" i="1"/>
  <c r="K423" i="1"/>
  <c r="E84" i="1"/>
  <c r="G86" i="1"/>
  <c r="I86" i="1"/>
  <c r="E144" i="1"/>
  <c r="G146" i="1"/>
  <c r="I146" i="1"/>
  <c r="E155" i="1"/>
  <c r="F155" i="1"/>
  <c r="G155" i="1"/>
  <c r="I155" i="1"/>
  <c r="G157" i="1"/>
  <c r="I157" i="1"/>
  <c r="E159" i="1"/>
  <c r="F159" i="1"/>
  <c r="G159" i="1"/>
  <c r="I159" i="1"/>
  <c r="E170" i="1"/>
  <c r="F170" i="1"/>
  <c r="G170" i="1"/>
  <c r="I170" i="1"/>
  <c r="E179" i="1"/>
  <c r="F179" i="1"/>
  <c r="G179" i="1"/>
  <c r="K179" i="1"/>
  <c r="G182" i="1"/>
  <c r="I182" i="1"/>
  <c r="E184" i="1"/>
  <c r="E194" i="1"/>
  <c r="F194" i="1"/>
  <c r="G194" i="1"/>
  <c r="I194" i="1"/>
  <c r="E198" i="1"/>
  <c r="F198" i="1"/>
  <c r="G198" i="1"/>
  <c r="K198" i="1"/>
  <c r="G202" i="1"/>
  <c r="K202" i="1"/>
  <c r="E204" i="1"/>
  <c r="G206" i="1"/>
  <c r="I206" i="1"/>
  <c r="E208" i="1"/>
  <c r="E213" i="1"/>
  <c r="E218" i="1"/>
  <c r="F218" i="1"/>
  <c r="G218" i="1"/>
  <c r="K218" i="1"/>
  <c r="E222" i="1"/>
  <c r="F222" i="1"/>
  <c r="G222" i="1"/>
  <c r="K222" i="1"/>
  <c r="E227" i="1"/>
  <c r="F227" i="1"/>
  <c r="G227" i="1"/>
  <c r="K227" i="1"/>
  <c r="G231" i="1"/>
  <c r="I231" i="1"/>
  <c r="E233" i="1"/>
  <c r="F233" i="1"/>
  <c r="G233" i="1"/>
  <c r="I233" i="1"/>
  <c r="G235" i="1"/>
  <c r="I235" i="1"/>
  <c r="E239" i="1"/>
  <c r="F239" i="1"/>
  <c r="G239" i="1"/>
  <c r="K239" i="1"/>
  <c r="E243" i="1"/>
  <c r="F243" i="1"/>
  <c r="G243" i="1"/>
  <c r="K243" i="1"/>
  <c r="E248" i="1"/>
  <c r="F248" i="1"/>
  <c r="G248" i="1"/>
  <c r="I248" i="1"/>
  <c r="G251" i="1"/>
  <c r="I251" i="1"/>
  <c r="E253" i="1"/>
  <c r="G255" i="1"/>
  <c r="K255" i="1"/>
  <c r="E257" i="1"/>
  <c r="G259" i="1"/>
  <c r="K259" i="1"/>
  <c r="E261" i="1"/>
  <c r="I263" i="1"/>
  <c r="E266" i="1"/>
  <c r="G268" i="1"/>
  <c r="K268" i="1"/>
  <c r="E270" i="1"/>
  <c r="G272" i="1"/>
  <c r="J272" i="1"/>
  <c r="E274" i="1"/>
  <c r="G277" i="1"/>
  <c r="I277" i="1"/>
  <c r="E279" i="1"/>
  <c r="G281" i="1"/>
  <c r="I281" i="1"/>
  <c r="E283" i="1"/>
  <c r="G285" i="1"/>
  <c r="I285" i="1"/>
  <c r="E287" i="1"/>
  <c r="E291" i="1"/>
  <c r="G296" i="1"/>
  <c r="I296" i="1"/>
  <c r="E299" i="1"/>
  <c r="F299" i="1"/>
  <c r="G299" i="1"/>
  <c r="I299" i="1"/>
  <c r="E303" i="1"/>
  <c r="G305" i="1"/>
  <c r="I305" i="1"/>
  <c r="E307" i="1"/>
  <c r="G309" i="1"/>
  <c r="I309" i="1"/>
  <c r="E311" i="1"/>
  <c r="F311" i="1"/>
  <c r="G311" i="1"/>
  <c r="I311" i="1"/>
  <c r="G313" i="1"/>
  <c r="I313" i="1"/>
  <c r="E315" i="1"/>
  <c r="E319" i="1"/>
  <c r="F319" i="1"/>
  <c r="G319" i="1"/>
  <c r="I319" i="1"/>
  <c r="G321" i="1"/>
  <c r="I321" i="1"/>
  <c r="E323" i="1"/>
  <c r="F323" i="1"/>
  <c r="G323" i="1"/>
  <c r="I323" i="1"/>
  <c r="I325" i="1"/>
  <c r="E327" i="1"/>
  <c r="F327" i="1"/>
  <c r="G327" i="1"/>
  <c r="I327" i="1"/>
  <c r="G329" i="1"/>
  <c r="I329" i="1"/>
  <c r="E331" i="1"/>
  <c r="F331" i="1"/>
  <c r="G331" i="1"/>
  <c r="I331" i="1"/>
  <c r="G333" i="1"/>
  <c r="J333" i="1"/>
  <c r="E336" i="1"/>
  <c r="F336" i="1"/>
  <c r="G336" i="1"/>
  <c r="I336" i="1"/>
  <c r="G338" i="1"/>
  <c r="I338" i="1"/>
  <c r="E340" i="1"/>
  <c r="F340" i="1"/>
  <c r="G340" i="1"/>
  <c r="I340" i="1"/>
  <c r="E344" i="1"/>
  <c r="F344" i="1"/>
  <c r="G344" i="1"/>
  <c r="I344" i="1"/>
  <c r="G346" i="1"/>
  <c r="I346" i="1"/>
  <c r="E348" i="1"/>
  <c r="E352" i="1"/>
  <c r="F352" i="1"/>
  <c r="G352" i="1"/>
  <c r="J352" i="1"/>
  <c r="G355" i="1"/>
  <c r="K355" i="1"/>
  <c r="E357" i="1"/>
  <c r="F357" i="1"/>
  <c r="G357" i="1"/>
  <c r="K357" i="1"/>
  <c r="E361" i="1"/>
  <c r="F361" i="1"/>
  <c r="G361" i="1"/>
  <c r="I361" i="1"/>
  <c r="G363" i="1"/>
  <c r="K363" i="1"/>
  <c r="E365" i="1"/>
  <c r="F365" i="1"/>
  <c r="G365" i="1"/>
  <c r="K365" i="1"/>
  <c r="E369" i="1"/>
  <c r="F369" i="1"/>
  <c r="G369" i="1"/>
  <c r="K369" i="1"/>
  <c r="G371" i="1"/>
  <c r="I371" i="1"/>
  <c r="E373" i="1"/>
  <c r="F373" i="1"/>
  <c r="G373" i="1"/>
  <c r="J373" i="1"/>
  <c r="G375" i="1"/>
  <c r="J375" i="1"/>
  <c r="E377" i="1"/>
  <c r="F377" i="1"/>
  <c r="G377" i="1"/>
  <c r="J377" i="1"/>
  <c r="G380" i="1"/>
  <c r="I380" i="1"/>
  <c r="E382" i="1"/>
  <c r="F382" i="1"/>
  <c r="G382" i="1"/>
  <c r="I382" i="1"/>
  <c r="G384" i="1"/>
  <c r="I384" i="1"/>
  <c r="E386" i="1"/>
  <c r="F386" i="1"/>
  <c r="G386" i="1"/>
  <c r="I386" i="1"/>
  <c r="G388" i="1"/>
  <c r="K388" i="1"/>
  <c r="E390" i="1"/>
  <c r="F390" i="1"/>
  <c r="G390" i="1"/>
  <c r="I390" i="1"/>
  <c r="G394" i="1"/>
  <c r="I394" i="1"/>
  <c r="E405" i="1"/>
  <c r="F405" i="1"/>
  <c r="G405" i="1"/>
  <c r="I405" i="1"/>
  <c r="E410" i="1"/>
  <c r="F410" i="1"/>
  <c r="G410" i="1"/>
  <c r="I410" i="1"/>
  <c r="E209" i="1"/>
  <c r="F209" i="1"/>
  <c r="E264" i="1"/>
  <c r="F264" i="1"/>
  <c r="E353" i="1"/>
  <c r="F353" i="1"/>
  <c r="U353" i="1"/>
  <c r="E395" i="1"/>
  <c r="F395" i="1"/>
  <c r="E417" i="1"/>
  <c r="F417" i="1"/>
  <c r="H21" i="1"/>
  <c r="H25" i="1"/>
  <c r="G29" i="1"/>
  <c r="H29" i="1"/>
  <c r="G33" i="1"/>
  <c r="H33" i="1"/>
  <c r="G41" i="1"/>
  <c r="H41" i="1"/>
  <c r="G45" i="1"/>
  <c r="H45" i="1"/>
  <c r="G49" i="1"/>
  <c r="H49" i="1"/>
  <c r="G53" i="1"/>
  <c r="H53" i="1"/>
  <c r="G57" i="1"/>
  <c r="H57" i="1"/>
  <c r="G65" i="1"/>
  <c r="H65" i="1"/>
  <c r="G77" i="1"/>
  <c r="H77" i="1"/>
  <c r="E90" i="1"/>
  <c r="F90" i="1"/>
  <c r="E94" i="1"/>
  <c r="F94" i="1"/>
  <c r="G94" i="1"/>
  <c r="I94" i="1"/>
  <c r="E98" i="1"/>
  <c r="F98" i="1"/>
  <c r="G98" i="1"/>
  <c r="I98" i="1"/>
  <c r="E102" i="1"/>
  <c r="F102" i="1"/>
  <c r="G102" i="1"/>
  <c r="I102" i="1"/>
  <c r="E106" i="1"/>
  <c r="F106" i="1"/>
  <c r="G109" i="1"/>
  <c r="H109" i="1"/>
  <c r="E425" i="1"/>
  <c r="F425" i="1"/>
  <c r="G425" i="1"/>
  <c r="L425" i="1"/>
  <c r="E429" i="1"/>
  <c r="F429" i="1"/>
  <c r="G429" i="1"/>
  <c r="K429" i="1"/>
  <c r="E433" i="1"/>
  <c r="F433" i="1"/>
  <c r="G433" i="1"/>
  <c r="K433" i="1"/>
  <c r="E422" i="1"/>
  <c r="F422" i="1"/>
  <c r="G422" i="1"/>
  <c r="I422" i="1"/>
  <c r="E420" i="1"/>
  <c r="F420" i="1"/>
  <c r="E85" i="1"/>
  <c r="F85" i="1"/>
  <c r="G85" i="1"/>
  <c r="I85" i="1"/>
  <c r="E145" i="1"/>
  <c r="E156" i="1"/>
  <c r="E162" i="1"/>
  <c r="F162" i="1"/>
  <c r="G162" i="1"/>
  <c r="I162" i="1"/>
  <c r="E171" i="1"/>
  <c r="F171" i="1"/>
  <c r="G171" i="1"/>
  <c r="I171" i="1"/>
  <c r="E181" i="1"/>
  <c r="F181" i="1"/>
  <c r="G181" i="1"/>
  <c r="I181" i="1"/>
  <c r="E185" i="1"/>
  <c r="F185" i="1"/>
  <c r="G185" i="1"/>
  <c r="I185" i="1"/>
  <c r="E195" i="1"/>
  <c r="F195" i="1"/>
  <c r="G195" i="1"/>
  <c r="I195" i="1"/>
  <c r="E200" i="1"/>
  <c r="E205" i="1"/>
  <c r="F205" i="1"/>
  <c r="G205" i="1"/>
  <c r="K205" i="1"/>
  <c r="E210" i="1"/>
  <c r="F210" i="1"/>
  <c r="G210" i="1"/>
  <c r="I210" i="1"/>
  <c r="E215" i="1"/>
  <c r="F215" i="1"/>
  <c r="G215" i="1"/>
  <c r="I215" i="1"/>
  <c r="E219" i="1"/>
  <c r="F219" i="1"/>
  <c r="G219" i="1"/>
  <c r="K219" i="1"/>
  <c r="E223" i="1"/>
  <c r="F223" i="1"/>
  <c r="G223" i="1"/>
  <c r="I223" i="1"/>
  <c r="E230" i="1"/>
  <c r="F230" i="1"/>
  <c r="G230" i="1"/>
  <c r="I230" i="1"/>
  <c r="E234" i="1"/>
  <c r="F234" i="1"/>
  <c r="G234" i="1"/>
  <c r="K234" i="1"/>
  <c r="E240" i="1"/>
  <c r="F240" i="1"/>
  <c r="G240" i="1"/>
  <c r="I240" i="1"/>
  <c r="E244" i="1"/>
  <c r="F244" i="1"/>
  <c r="G244" i="1"/>
  <c r="I244" i="1"/>
  <c r="E249" i="1"/>
  <c r="E254" i="1"/>
  <c r="F254" i="1"/>
  <c r="G254" i="1"/>
  <c r="I254" i="1"/>
  <c r="E258" i="1"/>
  <c r="F258" i="1"/>
  <c r="G258" i="1"/>
  <c r="I258" i="1"/>
  <c r="E262" i="1"/>
  <c r="F262" i="1"/>
  <c r="G262" i="1"/>
  <c r="I262" i="1"/>
  <c r="E267" i="1"/>
  <c r="F267" i="1"/>
  <c r="G267" i="1"/>
  <c r="I267" i="1"/>
  <c r="E271" i="1"/>
  <c r="F271" i="1"/>
  <c r="G271" i="1"/>
  <c r="J271" i="1"/>
  <c r="E275" i="1"/>
  <c r="F275" i="1"/>
  <c r="G275" i="1"/>
  <c r="I275" i="1"/>
  <c r="E280" i="1"/>
  <c r="F280" i="1"/>
  <c r="G280" i="1"/>
  <c r="I280" i="1"/>
  <c r="E284" i="1"/>
  <c r="F284" i="1"/>
  <c r="G284" i="1"/>
  <c r="I284" i="1"/>
  <c r="E288" i="1"/>
  <c r="F288" i="1"/>
  <c r="G288" i="1"/>
  <c r="I288" i="1"/>
  <c r="E292" i="1"/>
  <c r="F292" i="1"/>
  <c r="G292" i="1"/>
  <c r="I292" i="1"/>
  <c r="E300" i="1"/>
  <c r="F300" i="1"/>
  <c r="G300" i="1"/>
  <c r="I300" i="1"/>
  <c r="E304" i="1"/>
  <c r="F304" i="1"/>
  <c r="G304" i="1"/>
  <c r="I304" i="1"/>
  <c r="E308" i="1"/>
  <c r="F308" i="1"/>
  <c r="G308" i="1"/>
  <c r="J308" i="1"/>
  <c r="E312" i="1"/>
  <c r="F312" i="1"/>
  <c r="G312" i="1"/>
  <c r="I312" i="1"/>
  <c r="E316" i="1"/>
  <c r="F316" i="1"/>
  <c r="G316" i="1"/>
  <c r="K316" i="1"/>
  <c r="E320" i="1"/>
  <c r="F320" i="1"/>
  <c r="G320" i="1"/>
  <c r="I320" i="1"/>
  <c r="E324" i="1"/>
  <c r="F324" i="1"/>
  <c r="G324" i="1"/>
  <c r="I324" i="1"/>
  <c r="E328" i="1"/>
  <c r="F328" i="1"/>
  <c r="G328" i="1"/>
  <c r="I328" i="1"/>
  <c r="E332" i="1"/>
  <c r="F332" i="1"/>
  <c r="G332" i="1"/>
  <c r="I332" i="1"/>
  <c r="E337" i="1"/>
  <c r="F337" i="1"/>
  <c r="G337" i="1"/>
  <c r="I337" i="1"/>
  <c r="E341" i="1"/>
  <c r="F341" i="1"/>
  <c r="G341" i="1"/>
  <c r="I341" i="1"/>
  <c r="E345" i="1"/>
  <c r="F345" i="1"/>
  <c r="G345" i="1"/>
  <c r="I345" i="1"/>
  <c r="E349" i="1"/>
  <c r="F349" i="1"/>
  <c r="G349" i="1"/>
  <c r="I349" i="1"/>
  <c r="E354" i="1"/>
  <c r="F354" i="1"/>
  <c r="G354" i="1"/>
  <c r="K354" i="1"/>
  <c r="E358" i="1"/>
  <c r="F358" i="1"/>
  <c r="G358" i="1"/>
  <c r="K358" i="1"/>
  <c r="E362" i="1"/>
  <c r="F362" i="1"/>
  <c r="G362" i="1"/>
  <c r="K362" i="1"/>
  <c r="E366" i="1"/>
  <c r="F366" i="1"/>
  <c r="G366" i="1"/>
  <c r="K366" i="1"/>
  <c r="E370" i="1"/>
  <c r="F370" i="1"/>
  <c r="G370" i="1"/>
  <c r="K370" i="1"/>
  <c r="E374" i="1"/>
  <c r="F374" i="1"/>
  <c r="G374" i="1"/>
  <c r="J374" i="1"/>
  <c r="E379" i="1"/>
  <c r="F379" i="1"/>
  <c r="G379" i="1"/>
  <c r="I379" i="1"/>
  <c r="E383" i="1"/>
  <c r="F383" i="1"/>
  <c r="G383" i="1"/>
  <c r="J383" i="1"/>
  <c r="E387" i="1"/>
  <c r="F387" i="1"/>
  <c r="G387" i="1"/>
  <c r="I387" i="1"/>
  <c r="E393" i="1"/>
  <c r="E165" i="2"/>
  <c r="E408" i="1"/>
  <c r="F408" i="1"/>
  <c r="G408" i="1"/>
  <c r="I408" i="1"/>
  <c r="E414" i="1"/>
  <c r="F414" i="1"/>
  <c r="G414" i="1"/>
  <c r="L414" i="1"/>
  <c r="E416" i="1"/>
  <c r="F416" i="1"/>
  <c r="E24" i="1"/>
  <c r="E28" i="1"/>
  <c r="F28" i="1"/>
  <c r="G28" i="1"/>
  <c r="H28" i="1"/>
  <c r="E32" i="1"/>
  <c r="E36" i="1"/>
  <c r="E40" i="1"/>
  <c r="E44" i="1"/>
  <c r="E48" i="1"/>
  <c r="E52" i="1"/>
  <c r="E56" i="1"/>
  <c r="E60" i="1"/>
  <c r="F60" i="1"/>
  <c r="G60" i="1"/>
  <c r="H60" i="1"/>
  <c r="E64" i="1"/>
  <c r="E68" i="1"/>
  <c r="E72" i="1"/>
  <c r="E76" i="1"/>
  <c r="E80" i="1"/>
  <c r="E87" i="1"/>
  <c r="F87" i="1"/>
  <c r="G87" i="1"/>
  <c r="I87" i="1"/>
  <c r="E91" i="1"/>
  <c r="F91" i="1"/>
  <c r="G91" i="1"/>
  <c r="I91" i="1"/>
  <c r="E95" i="1"/>
  <c r="F95" i="1"/>
  <c r="G95" i="1"/>
  <c r="I95" i="1"/>
  <c r="E99" i="1"/>
  <c r="F99" i="1"/>
  <c r="G99" i="1"/>
  <c r="I99" i="1"/>
  <c r="E103" i="1"/>
  <c r="F103" i="1"/>
  <c r="G103" i="1"/>
  <c r="I103" i="1"/>
  <c r="E108" i="1"/>
  <c r="E409" i="1"/>
  <c r="F409" i="1"/>
  <c r="G409" i="1"/>
  <c r="I409" i="1"/>
  <c r="G403" i="1"/>
  <c r="I403" i="1"/>
  <c r="E401" i="1"/>
  <c r="F401" i="1"/>
  <c r="G401" i="1"/>
  <c r="I401" i="1"/>
  <c r="G399" i="1"/>
  <c r="I399" i="1"/>
  <c r="E397" i="1"/>
  <c r="F397" i="1"/>
  <c r="G397" i="1"/>
  <c r="I397" i="1"/>
  <c r="G391" i="1"/>
  <c r="I391" i="1"/>
  <c r="E298" i="1"/>
  <c r="F298" i="1"/>
  <c r="G298" i="1"/>
  <c r="H298" i="1"/>
  <c r="G294" i="1"/>
  <c r="H294" i="1"/>
  <c r="E250" i="1"/>
  <c r="E228" i="1"/>
  <c r="G214" i="1"/>
  <c r="I214" i="1"/>
  <c r="E199" i="1"/>
  <c r="F199" i="1"/>
  <c r="G199" i="1"/>
  <c r="I199" i="1"/>
  <c r="E190" i="1"/>
  <c r="F190" i="1"/>
  <c r="G190" i="1"/>
  <c r="H190" i="1"/>
  <c r="E176" i="1"/>
  <c r="F176" i="1"/>
  <c r="G176" i="1"/>
  <c r="H176" i="1"/>
  <c r="G174" i="1"/>
  <c r="I174" i="1"/>
  <c r="E172" i="1"/>
  <c r="E164" i="1"/>
  <c r="G161" i="1"/>
  <c r="H161" i="1"/>
  <c r="E154" i="1"/>
  <c r="F154" i="1"/>
  <c r="G154" i="1"/>
  <c r="H154" i="1"/>
  <c r="E150" i="1"/>
  <c r="F150" i="1"/>
  <c r="G150" i="1"/>
  <c r="H150" i="1"/>
  <c r="G147" i="1"/>
  <c r="H147" i="1"/>
  <c r="E142" i="1"/>
  <c r="F142" i="1"/>
  <c r="G142" i="1"/>
  <c r="H142" i="1"/>
  <c r="E138" i="1"/>
  <c r="F138" i="1"/>
  <c r="G138" i="1"/>
  <c r="H138" i="1"/>
  <c r="E134" i="1"/>
  <c r="F134" i="1"/>
  <c r="G134" i="1"/>
  <c r="H134" i="1"/>
  <c r="E130" i="1"/>
  <c r="F130" i="1"/>
  <c r="G130" i="1"/>
  <c r="H130" i="1"/>
  <c r="E126" i="1"/>
  <c r="F126" i="1"/>
  <c r="G126" i="1"/>
  <c r="H126" i="1"/>
  <c r="E122" i="1"/>
  <c r="F122" i="1"/>
  <c r="G122" i="1"/>
  <c r="H122" i="1"/>
  <c r="E118" i="1"/>
  <c r="F118" i="1"/>
  <c r="G118" i="1"/>
  <c r="H118" i="1"/>
  <c r="E114" i="1"/>
  <c r="F114" i="1"/>
  <c r="G114" i="1"/>
  <c r="H114" i="1"/>
  <c r="E406" i="2"/>
  <c r="F164" i="1"/>
  <c r="G164" i="1"/>
  <c r="H164" i="1"/>
  <c r="E322" i="2"/>
  <c r="F279" i="1"/>
  <c r="G279" i="1"/>
  <c r="I279" i="1"/>
  <c r="E83" i="2"/>
  <c r="F270" i="1"/>
  <c r="G270" i="1"/>
  <c r="I270" i="1"/>
  <c r="E76" i="2"/>
  <c r="F261" i="1"/>
  <c r="G261" i="1"/>
  <c r="I261" i="1"/>
  <c r="E69" i="2"/>
  <c r="F253" i="1"/>
  <c r="G253" i="1"/>
  <c r="I253" i="1"/>
  <c r="E61" i="2"/>
  <c r="F213" i="1"/>
  <c r="G213" i="1"/>
  <c r="K213" i="1"/>
  <c r="E36" i="2"/>
  <c r="F204" i="1"/>
  <c r="G204" i="1"/>
  <c r="K204" i="1"/>
  <c r="E29" i="2"/>
  <c r="F144" i="1"/>
  <c r="G144" i="1"/>
  <c r="H144" i="1"/>
  <c r="E11" i="2"/>
  <c r="F104" i="1"/>
  <c r="G104" i="1"/>
  <c r="I104" i="1"/>
  <c r="E264" i="2"/>
  <c r="F96" i="1"/>
  <c r="G96" i="1"/>
  <c r="I96" i="1"/>
  <c r="E256" i="2"/>
  <c r="F88" i="1"/>
  <c r="G88" i="1"/>
  <c r="I88" i="1"/>
  <c r="E248" i="2"/>
  <c r="F160" i="1"/>
  <c r="G160" i="1"/>
  <c r="H160" i="1"/>
  <c r="E318" i="2"/>
  <c r="E408" i="2"/>
  <c r="E386" i="2"/>
  <c r="E158" i="2"/>
  <c r="E175" i="2"/>
  <c r="E392" i="2"/>
  <c r="E152" i="2"/>
  <c r="E137" i="2"/>
  <c r="E130" i="2"/>
  <c r="E122" i="2"/>
  <c r="E114" i="2"/>
  <c r="E395" i="2"/>
  <c r="E167" i="2"/>
  <c r="E154" i="2"/>
  <c r="E171" i="2"/>
  <c r="E393" i="2"/>
  <c r="E166" i="2"/>
  <c r="E376" i="2"/>
  <c r="E134" i="2"/>
  <c r="E106" i="2"/>
  <c r="E79" i="2"/>
  <c r="E53" i="2"/>
  <c r="E344" i="2"/>
  <c r="E325" i="2"/>
  <c r="E295" i="2"/>
  <c r="E223" i="2"/>
  <c r="E191" i="2"/>
  <c r="E305" i="2"/>
  <c r="E269" i="2"/>
  <c r="E229" i="2"/>
  <c r="E147" i="2"/>
  <c r="E117" i="2"/>
  <c r="E97" i="2"/>
  <c r="E84" i="2"/>
  <c r="E70" i="2"/>
  <c r="E359" i="2"/>
  <c r="E351" i="2"/>
  <c r="E347" i="2"/>
  <c r="E24" i="2"/>
  <c r="E15" i="2"/>
  <c r="E323" i="2"/>
  <c r="E301" i="2"/>
  <c r="E274" i="2"/>
  <c r="E234" i="2"/>
  <c r="E146" i="2"/>
  <c r="E82" i="2"/>
  <c r="E357" i="2"/>
  <c r="E35" i="2"/>
  <c r="E14" i="2"/>
  <c r="E306" i="2"/>
  <c r="E275" i="2"/>
  <c r="E243" i="2"/>
  <c r="E211" i="2"/>
  <c r="E324" i="2"/>
  <c r="E281" i="2"/>
  <c r="E249" i="2"/>
  <c r="E217" i="2"/>
  <c r="E190" i="2"/>
  <c r="E194" i="2"/>
  <c r="E121" i="2"/>
  <c r="E100" i="2"/>
  <c r="E88" i="2"/>
  <c r="E73" i="2"/>
  <c r="E355" i="2"/>
  <c r="E39" i="2"/>
  <c r="E345" i="2"/>
  <c r="E18" i="2"/>
  <c r="E327" i="2"/>
  <c r="E273" i="2"/>
  <c r="E241" i="2"/>
  <c r="E209" i="2"/>
  <c r="E182" i="2"/>
  <c r="E181" i="2"/>
  <c r="F76" i="1"/>
  <c r="G76" i="1"/>
  <c r="H76" i="1"/>
  <c r="E236" i="2"/>
  <c r="F68" i="1"/>
  <c r="G68" i="1"/>
  <c r="H68" i="1"/>
  <c r="E228" i="2"/>
  <c r="E220" i="2"/>
  <c r="F52" i="1"/>
  <c r="G52" i="1"/>
  <c r="H52" i="1"/>
  <c r="E212" i="2"/>
  <c r="F44" i="1"/>
  <c r="G44" i="1"/>
  <c r="H44" i="1"/>
  <c r="E204" i="2"/>
  <c r="F36" i="1"/>
  <c r="G36" i="1"/>
  <c r="H36" i="1"/>
  <c r="E196" i="2"/>
  <c r="E188" i="2"/>
  <c r="F148" i="1"/>
  <c r="G148" i="1"/>
  <c r="H148" i="1"/>
  <c r="E12" i="2"/>
  <c r="F224" i="1"/>
  <c r="G224" i="1"/>
  <c r="K224" i="1"/>
  <c r="E46" i="2"/>
  <c r="F216" i="1"/>
  <c r="G216" i="1"/>
  <c r="I216" i="1"/>
  <c r="E38" i="2"/>
  <c r="F196" i="1"/>
  <c r="G196" i="1"/>
  <c r="I196" i="1"/>
  <c r="E23" i="2"/>
  <c r="F112" i="1"/>
  <c r="G112" i="1"/>
  <c r="H112" i="1"/>
  <c r="E272" i="2"/>
  <c r="F120" i="1"/>
  <c r="G120" i="1"/>
  <c r="H120" i="1"/>
  <c r="E280" i="2"/>
  <c r="F128" i="1"/>
  <c r="G128" i="1"/>
  <c r="H128" i="1"/>
  <c r="E288" i="2"/>
  <c r="F136" i="1"/>
  <c r="G136" i="1"/>
  <c r="H136" i="1"/>
  <c r="E296" i="2"/>
  <c r="F192" i="1"/>
  <c r="G192" i="1"/>
  <c r="H192" i="1"/>
  <c r="E342" i="2"/>
  <c r="F237" i="1"/>
  <c r="G237" i="1"/>
  <c r="I237" i="1"/>
  <c r="E356" i="2"/>
  <c r="F295" i="1"/>
  <c r="G295" i="1"/>
  <c r="H295" i="1"/>
  <c r="E366" i="2"/>
  <c r="E391" i="2"/>
  <c r="E161" i="2"/>
  <c r="E405" i="2"/>
  <c r="E381" i="2"/>
  <c r="E156" i="2"/>
  <c r="E369" i="2"/>
  <c r="E368" i="2"/>
  <c r="E124" i="2"/>
  <c r="E116" i="2"/>
  <c r="E168" i="2"/>
  <c r="E382" i="2"/>
  <c r="E157" i="2"/>
  <c r="E176" i="2"/>
  <c r="E396" i="2"/>
  <c r="E380" i="2"/>
  <c r="E155" i="2"/>
  <c r="E142" i="2"/>
  <c r="E111" i="2"/>
  <c r="E86" i="2"/>
  <c r="E58" i="2"/>
  <c r="E31" i="2"/>
  <c r="E333" i="2"/>
  <c r="E303" i="2"/>
  <c r="E263" i="2"/>
  <c r="E231" i="2"/>
  <c r="E199" i="2"/>
  <c r="E320" i="2"/>
  <c r="E282" i="2"/>
  <c r="E242" i="2"/>
  <c r="E186" i="2"/>
  <c r="E125" i="2"/>
  <c r="E101" i="2"/>
  <c r="E89" i="2"/>
  <c r="E74" i="2"/>
  <c r="E59" i="2"/>
  <c r="E49" i="2"/>
  <c r="E40" i="2"/>
  <c r="E27" i="2"/>
  <c r="E19" i="2"/>
  <c r="E328" i="2"/>
  <c r="E307" i="2"/>
  <c r="E277" i="2"/>
  <c r="E237" i="2"/>
  <c r="E189" i="2"/>
  <c r="E123" i="2"/>
  <c r="E90" i="2"/>
  <c r="E60" i="2"/>
  <c r="E41" i="2"/>
  <c r="E20" i="2"/>
  <c r="E313" i="2"/>
  <c r="E283" i="2"/>
  <c r="E251" i="2"/>
  <c r="E219" i="2"/>
  <c r="E187" i="2"/>
  <c r="E294" i="2"/>
  <c r="E262" i="2"/>
  <c r="E230" i="2"/>
  <c r="E198" i="2"/>
  <c r="E205" i="2"/>
  <c r="E129" i="2"/>
  <c r="E105" i="2"/>
  <c r="E93" i="2"/>
  <c r="E78" i="2"/>
  <c r="E63" i="2"/>
  <c r="E52" i="2"/>
  <c r="E44" i="2"/>
  <c r="E30" i="2"/>
  <c r="E340" i="2"/>
  <c r="E332" i="2"/>
  <c r="E311" i="2"/>
  <c r="E286" i="2"/>
  <c r="E254" i="2"/>
  <c r="E222" i="2"/>
  <c r="E185" i="2"/>
  <c r="E210" i="2"/>
  <c r="F172" i="1"/>
  <c r="G172" i="1"/>
  <c r="I172" i="1"/>
  <c r="E330" i="2"/>
  <c r="F228" i="1"/>
  <c r="G228" i="1"/>
  <c r="I228" i="1"/>
  <c r="E350" i="2"/>
  <c r="F303" i="1"/>
  <c r="G303" i="1"/>
  <c r="I303" i="1"/>
  <c r="E103" i="2"/>
  <c r="F291" i="1"/>
  <c r="G291" i="1"/>
  <c r="I291" i="1"/>
  <c r="E95" i="2"/>
  <c r="F283" i="1"/>
  <c r="G283" i="1"/>
  <c r="I283" i="1"/>
  <c r="E87" i="2"/>
  <c r="F274" i="1"/>
  <c r="G274" i="1"/>
  <c r="I274" i="1"/>
  <c r="E363" i="2"/>
  <c r="F266" i="1"/>
  <c r="G266" i="1"/>
  <c r="K266" i="1"/>
  <c r="E72" i="2"/>
  <c r="F257" i="1"/>
  <c r="G257" i="1"/>
  <c r="I257" i="1"/>
  <c r="E65" i="2"/>
  <c r="F208" i="1"/>
  <c r="G208" i="1"/>
  <c r="I208" i="1"/>
  <c r="E32" i="2"/>
  <c r="F184" i="1"/>
  <c r="G184" i="1"/>
  <c r="I184" i="1"/>
  <c r="E17" i="2"/>
  <c r="F84" i="1"/>
  <c r="G84" i="1"/>
  <c r="I84" i="1"/>
  <c r="E244" i="2"/>
  <c r="F100" i="1"/>
  <c r="G100" i="1"/>
  <c r="I100" i="1"/>
  <c r="E260" i="2"/>
  <c r="F92" i="1"/>
  <c r="G92" i="1"/>
  <c r="I92" i="1"/>
  <c r="E252" i="2"/>
  <c r="F180" i="1"/>
  <c r="G180" i="1"/>
  <c r="H180" i="1"/>
  <c r="E336" i="2"/>
  <c r="E394" i="2"/>
  <c r="E378" i="2"/>
  <c r="E375" i="2"/>
  <c r="E169" i="2"/>
  <c r="E384" i="2"/>
  <c r="E159" i="2"/>
  <c r="E148" i="2"/>
  <c r="E141" i="2"/>
  <c r="E133" i="2"/>
  <c r="E126" i="2"/>
  <c r="E118" i="2"/>
  <c r="E110" i="2"/>
  <c r="E170" i="2"/>
  <c r="E387" i="2"/>
  <c r="E162" i="2"/>
  <c r="E404" i="2"/>
  <c r="E385" i="2"/>
  <c r="E160" i="2"/>
  <c r="E119" i="2"/>
  <c r="E94" i="2"/>
  <c r="E64" i="2"/>
  <c r="E45" i="2"/>
  <c r="E16" i="2"/>
  <c r="E309" i="2"/>
  <c r="E279" i="2"/>
  <c r="E239" i="2"/>
  <c r="E207" i="2"/>
  <c r="E285" i="2"/>
  <c r="E250" i="2"/>
  <c r="E202" i="2"/>
  <c r="E132" i="2"/>
  <c r="E104" i="2"/>
  <c r="E92" i="2"/>
  <c r="E77" i="2"/>
  <c r="E62" i="2"/>
  <c r="E51" i="2"/>
  <c r="E43" i="2"/>
  <c r="E346" i="2"/>
  <c r="E339" i="2"/>
  <c r="E331" i="2"/>
  <c r="E312" i="2"/>
  <c r="E290" i="2"/>
  <c r="E245" i="2"/>
  <c r="E197" i="2"/>
  <c r="E131" i="2"/>
  <c r="E365" i="2"/>
  <c r="E68" i="2"/>
  <c r="E48" i="2"/>
  <c r="E22" i="2"/>
  <c r="E321" i="2"/>
  <c r="E291" i="2"/>
  <c r="E259" i="2"/>
  <c r="E227" i="2"/>
  <c r="E195" i="2"/>
  <c r="E297" i="2"/>
  <c r="E265" i="2"/>
  <c r="E233" i="2"/>
  <c r="E201" i="2"/>
  <c r="E221" i="2"/>
  <c r="E136" i="2"/>
  <c r="E108" i="2"/>
  <c r="E96" i="2"/>
  <c r="E80" i="2"/>
  <c r="E66" i="2"/>
  <c r="E55" i="2"/>
  <c r="E47" i="2"/>
  <c r="E33" i="2"/>
  <c r="E343" i="2"/>
  <c r="E335" i="2"/>
  <c r="E316" i="2"/>
  <c r="E289" i="2"/>
  <c r="E257" i="2"/>
  <c r="E225" i="2"/>
  <c r="E193" i="2"/>
  <c r="E213" i="2"/>
  <c r="F108" i="1"/>
  <c r="G108" i="1"/>
  <c r="H108" i="1"/>
  <c r="E268" i="2"/>
  <c r="F80" i="1"/>
  <c r="G80" i="1"/>
  <c r="H80" i="1"/>
  <c r="E240" i="2"/>
  <c r="F72" i="1"/>
  <c r="G72" i="1"/>
  <c r="H72" i="1"/>
  <c r="E232" i="2"/>
  <c r="F64" i="1"/>
  <c r="G64" i="1"/>
  <c r="H64" i="1"/>
  <c r="E224" i="2"/>
  <c r="F56" i="1"/>
  <c r="G56" i="1"/>
  <c r="H56" i="1"/>
  <c r="E216" i="2"/>
  <c r="F48" i="1"/>
  <c r="G48" i="1"/>
  <c r="H48" i="1"/>
  <c r="E208" i="2"/>
  <c r="F40" i="1"/>
  <c r="G40" i="1"/>
  <c r="H40" i="1"/>
  <c r="E200" i="2"/>
  <c r="F32" i="1"/>
  <c r="G32" i="1"/>
  <c r="H32" i="1"/>
  <c r="E192" i="2"/>
  <c r="F24" i="1"/>
  <c r="G24" i="1"/>
  <c r="E184" i="2"/>
  <c r="F249" i="1"/>
  <c r="G249" i="1"/>
  <c r="J249" i="1"/>
  <c r="E360" i="2"/>
  <c r="F200" i="1"/>
  <c r="G200" i="1"/>
  <c r="I200" i="1"/>
  <c r="E26" i="2"/>
  <c r="F156" i="1"/>
  <c r="G156" i="1"/>
  <c r="I156" i="1"/>
  <c r="E314" i="2"/>
  <c r="F232" i="1"/>
  <c r="G232" i="1"/>
  <c r="I232" i="1"/>
  <c r="E354" i="2"/>
  <c r="F241" i="1"/>
  <c r="G241" i="1"/>
  <c r="I241" i="1"/>
  <c r="E54" i="2"/>
  <c r="F220" i="1"/>
  <c r="G220" i="1"/>
  <c r="K220" i="1"/>
  <c r="E42" i="2"/>
  <c r="F116" i="1"/>
  <c r="G116" i="1"/>
  <c r="H116" i="1"/>
  <c r="E276" i="2"/>
  <c r="F124" i="1"/>
  <c r="G124" i="1"/>
  <c r="H124" i="1"/>
  <c r="E284" i="2"/>
  <c r="F132" i="1"/>
  <c r="G132" i="1"/>
  <c r="H132" i="1"/>
  <c r="E292" i="2"/>
  <c r="F140" i="1"/>
  <c r="G140" i="1"/>
  <c r="H140" i="1"/>
  <c r="E300" i="2"/>
  <c r="F152" i="1"/>
  <c r="G152" i="1"/>
  <c r="H152" i="1"/>
  <c r="E310" i="2"/>
  <c r="F168" i="1"/>
  <c r="G168" i="1"/>
  <c r="H168" i="1"/>
  <c r="E326" i="2"/>
  <c r="F188" i="1"/>
  <c r="G188" i="1"/>
  <c r="H188" i="1"/>
  <c r="E338" i="2"/>
  <c r="F245" i="1"/>
  <c r="G245" i="1"/>
  <c r="I245" i="1"/>
  <c r="E358" i="2"/>
  <c r="E383" i="2"/>
  <c r="E153" i="2"/>
  <c r="E172" i="2"/>
  <c r="E389" i="2"/>
  <c r="E164" i="2"/>
  <c r="E150" i="2"/>
  <c r="E143" i="2"/>
  <c r="E135" i="2"/>
  <c r="E128" i="2"/>
  <c r="E120" i="2"/>
  <c r="E112" i="2"/>
  <c r="E173" i="2"/>
  <c r="E390" i="2"/>
  <c r="E377" i="2"/>
  <c r="E151" i="2"/>
  <c r="E407" i="2"/>
  <c r="E388" i="2"/>
  <c r="E163" i="2"/>
  <c r="E149" i="2"/>
  <c r="E127" i="2"/>
  <c r="E367" i="2"/>
  <c r="E71" i="2"/>
  <c r="E353" i="2"/>
  <c r="E341" i="2"/>
  <c r="E317" i="2"/>
  <c r="E287" i="2"/>
  <c r="E247" i="2"/>
  <c r="E215" i="2"/>
  <c r="E183" i="2"/>
  <c r="E298" i="2"/>
  <c r="E253" i="2"/>
  <c r="E226" i="2"/>
  <c r="E140" i="2"/>
  <c r="E109" i="2"/>
  <c r="E364" i="2"/>
  <c r="E81" i="2"/>
  <c r="E67" i="2"/>
  <c r="E56" i="2"/>
  <c r="E349" i="2"/>
  <c r="E34" i="2"/>
  <c r="E21" i="2"/>
  <c r="E13" i="2"/>
  <c r="E315" i="2"/>
  <c r="E293" i="2"/>
  <c r="E258" i="2"/>
  <c r="E218" i="2"/>
  <c r="E102" i="2"/>
  <c r="E75" i="2"/>
  <c r="E50" i="2"/>
  <c r="E28" i="2"/>
  <c r="E329" i="2"/>
  <c r="E299" i="2"/>
  <c r="E267" i="2"/>
  <c r="E235" i="2"/>
  <c r="E203" i="2"/>
  <c r="E308" i="2"/>
  <c r="E278" i="2"/>
  <c r="E246" i="2"/>
  <c r="E214" i="2"/>
  <c r="E266" i="2"/>
  <c r="E144" i="2"/>
  <c r="E113" i="2"/>
  <c r="E98" i="2"/>
  <c r="E85" i="2"/>
  <c r="E362" i="2"/>
  <c r="E57" i="2"/>
  <c r="E352" i="2"/>
  <c r="E37" i="2"/>
  <c r="E25" i="2"/>
  <c r="E337" i="2"/>
  <c r="E319" i="2"/>
  <c r="E302" i="2"/>
  <c r="E270" i="2"/>
  <c r="E238" i="2"/>
  <c r="E206" i="2"/>
  <c r="E261" i="2"/>
  <c r="H24" i="1"/>
  <c r="E139" i="2"/>
  <c r="F250" i="1"/>
  <c r="G250" i="1"/>
  <c r="I250" i="1"/>
  <c r="E361" i="2"/>
  <c r="E304" i="2"/>
  <c r="F145" i="1"/>
  <c r="G145" i="1"/>
  <c r="I145" i="1"/>
  <c r="E115" i="2"/>
  <c r="F315" i="1"/>
  <c r="G315" i="1"/>
  <c r="I315" i="1"/>
  <c r="E107" i="2"/>
  <c r="F307" i="1"/>
  <c r="G307" i="1"/>
  <c r="I307" i="1"/>
  <c r="F287" i="1"/>
  <c r="G287" i="1"/>
  <c r="K287" i="1"/>
  <c r="E91" i="2"/>
  <c r="E138" i="2"/>
  <c r="F348" i="1"/>
  <c r="G348" i="1"/>
  <c r="I348" i="1"/>
  <c r="E145" i="2"/>
  <c r="E255" i="2"/>
  <c r="E334" i="2"/>
  <c r="E99" i="2"/>
  <c r="E174" i="2"/>
  <c r="F393" i="1"/>
  <c r="G393" i="1"/>
  <c r="I393" i="1"/>
  <c r="E271" i="2"/>
  <c r="E447" i="1"/>
  <c r="F447" i="1"/>
  <c r="E439" i="1"/>
  <c r="F439" i="1"/>
  <c r="E449" i="1"/>
  <c r="F449" i="1"/>
  <c r="G449" i="1"/>
  <c r="K449" i="1"/>
  <c r="E441" i="1"/>
  <c r="E446" i="1"/>
  <c r="F446" i="1"/>
  <c r="G446" i="1"/>
  <c r="K446" i="1"/>
  <c r="E438" i="1"/>
  <c r="E452" i="1"/>
  <c r="F452" i="1"/>
  <c r="G452" i="1"/>
  <c r="K452" i="1"/>
  <c r="E443" i="1"/>
  <c r="E453" i="1"/>
  <c r="F453" i="1"/>
  <c r="G453" i="1"/>
  <c r="K453" i="1"/>
  <c r="G450" i="1"/>
  <c r="K450" i="1"/>
  <c r="E448" i="1"/>
  <c r="F448" i="1"/>
  <c r="G448" i="1"/>
  <c r="K448" i="1"/>
  <c r="E440" i="1"/>
  <c r="U451" i="1"/>
  <c r="G447" i="1"/>
  <c r="K447" i="1"/>
  <c r="E445" i="1"/>
  <c r="G439" i="1"/>
  <c r="K439" i="1"/>
  <c r="E437" i="1"/>
  <c r="F437" i="1"/>
  <c r="G437" i="1"/>
  <c r="K437" i="1"/>
  <c r="E111" i="1"/>
  <c r="F111" i="1"/>
  <c r="G111" i="1"/>
  <c r="G435" i="1"/>
  <c r="K435" i="1"/>
  <c r="E450" i="1"/>
  <c r="F450" i="1"/>
  <c r="G444" i="1"/>
  <c r="I444" i="1"/>
  <c r="E442" i="1"/>
  <c r="G454" i="1"/>
  <c r="K454" i="1"/>
  <c r="H111" i="1"/>
  <c r="F445" i="1"/>
  <c r="G445" i="1"/>
  <c r="I445" i="1"/>
  <c r="E410" i="2"/>
  <c r="F441" i="1"/>
  <c r="G441" i="1"/>
  <c r="K441" i="1"/>
  <c r="E178" i="2"/>
  <c r="F442" i="1"/>
  <c r="G442" i="1"/>
  <c r="K442" i="1"/>
  <c r="E179" i="2"/>
  <c r="F443" i="1"/>
  <c r="G443" i="1"/>
  <c r="K443" i="1"/>
  <c r="E180" i="2"/>
  <c r="F440" i="1"/>
  <c r="G440" i="1"/>
  <c r="K440" i="1"/>
  <c r="E177" i="2"/>
  <c r="F438" i="1"/>
  <c r="G438" i="1"/>
  <c r="E409" i="2"/>
  <c r="K438" i="1"/>
  <c r="C12" i="1"/>
  <c r="C11" i="1"/>
  <c r="O457" i="1" l="1"/>
  <c r="O456" i="1"/>
  <c r="O237" i="1"/>
  <c r="O292" i="1"/>
  <c r="O288" i="1"/>
  <c r="O265" i="1"/>
  <c r="O372" i="1"/>
  <c r="O213" i="1"/>
  <c r="O395" i="1"/>
  <c r="O149" i="1"/>
  <c r="O310" i="1"/>
  <c r="O328" i="1"/>
  <c r="O333" i="1"/>
  <c r="O25" i="1"/>
  <c r="O28" i="1"/>
  <c r="O56" i="1"/>
  <c r="O160" i="1"/>
  <c r="O391" i="1"/>
  <c r="O309" i="1"/>
  <c r="O187" i="1"/>
  <c r="O195" i="1"/>
  <c r="O110" i="1"/>
  <c r="O269" i="1"/>
  <c r="O186" i="1"/>
  <c r="O89" i="1"/>
  <c r="O81" i="1"/>
  <c r="O315" i="1"/>
  <c r="O445" i="1"/>
  <c r="O357" i="1"/>
  <c r="O375" i="1"/>
  <c r="O276" i="1"/>
  <c r="O340" i="1"/>
  <c r="O358" i="1"/>
  <c r="O155" i="1"/>
  <c r="O152" i="1"/>
  <c r="O399" i="1"/>
  <c r="O106" i="1"/>
  <c r="O80" i="1"/>
  <c r="O174" i="1"/>
  <c r="O51" i="1"/>
  <c r="O438" i="1"/>
  <c r="O296" i="1"/>
  <c r="O379" i="1"/>
  <c r="O322" i="1"/>
  <c r="O77" i="1"/>
  <c r="O50" i="1"/>
  <c r="O370" i="1"/>
  <c r="O373" i="1"/>
  <c r="O345" i="1"/>
  <c r="O209" i="1"/>
  <c r="O388" i="1"/>
  <c r="O453" i="1"/>
  <c r="O279" i="1"/>
  <c r="O436" i="1"/>
  <c r="O97" i="1"/>
  <c r="O43" i="1"/>
  <c r="O289" i="1"/>
  <c r="O428" i="1"/>
  <c r="O244" i="1"/>
  <c r="O408" i="1"/>
  <c r="O64" i="1"/>
  <c r="O404" i="1"/>
  <c r="O430" i="1"/>
  <c r="O177" i="1"/>
  <c r="O36" i="1"/>
  <c r="O221" i="1"/>
  <c r="O176" i="1"/>
  <c r="O94" i="1"/>
  <c r="O334" i="1"/>
  <c r="O95" i="1"/>
  <c r="O124" i="1"/>
  <c r="O231" i="1"/>
  <c r="O226" i="1"/>
  <c r="O60" i="1"/>
  <c r="O248" i="1"/>
  <c r="O282" i="1"/>
  <c r="O196" i="1"/>
  <c r="O278" i="1"/>
  <c r="O350" i="1"/>
  <c r="O312" i="1"/>
  <c r="O319" i="1"/>
  <c r="O188" i="1"/>
  <c r="O250" i="1"/>
  <c r="O406" i="1"/>
  <c r="O385" i="1"/>
  <c r="O171" i="1"/>
  <c r="O293" i="1"/>
  <c r="O348" i="1"/>
  <c r="O384" i="1"/>
  <c r="O272" i="1"/>
  <c r="O380" i="1"/>
  <c r="O354" i="1"/>
  <c r="O139" i="1"/>
  <c r="O421" i="1"/>
  <c r="O73" i="1"/>
  <c r="O69" i="1"/>
  <c r="O382" i="1"/>
  <c r="O386" i="1"/>
  <c r="O132" i="1"/>
  <c r="O169" i="1"/>
  <c r="O390" i="1"/>
  <c r="O368" i="1"/>
  <c r="O387" i="1"/>
  <c r="O140" i="1"/>
  <c r="O311" i="1"/>
  <c r="O405" i="1"/>
  <c r="O347" i="1"/>
  <c r="O419" i="1"/>
  <c r="O270" i="1"/>
  <c r="O415" i="1"/>
  <c r="O318" i="1"/>
  <c r="O362" i="1"/>
  <c r="O48" i="1"/>
  <c r="O71" i="1"/>
  <c r="O82" i="1"/>
  <c r="O147" i="1"/>
  <c r="O323" i="1"/>
  <c r="O441" i="1"/>
  <c r="O396" i="1"/>
  <c r="O45" i="1"/>
  <c r="O434" i="1"/>
  <c r="O286" i="1"/>
  <c r="O32" i="1"/>
  <c r="O284" i="1"/>
  <c r="O432" i="1"/>
  <c r="O295" i="1"/>
  <c r="O403" i="1"/>
  <c r="O29" i="1"/>
  <c r="O450" i="1"/>
  <c r="O389" i="1"/>
  <c r="O222" i="1"/>
  <c r="O255" i="1"/>
  <c r="O134" i="1"/>
  <c r="O253" i="1"/>
  <c r="O299" i="1"/>
  <c r="O46" i="1"/>
  <c r="O153" i="1"/>
  <c r="O287" i="1"/>
  <c r="O193" i="1"/>
  <c r="O277" i="1"/>
  <c r="O158" i="1"/>
  <c r="O44" i="1"/>
  <c r="O216" i="1"/>
  <c r="O112" i="1"/>
  <c r="O218" i="1"/>
  <c r="O118" i="1"/>
  <c r="O230" i="1"/>
  <c r="O119" i="1"/>
  <c r="O427" i="1"/>
  <c r="O154" i="1"/>
  <c r="O63" i="1"/>
  <c r="O120" i="1"/>
  <c r="O116" i="1"/>
  <c r="O182" i="1"/>
  <c r="O135" i="1"/>
  <c r="O367" i="1"/>
  <c r="O401" i="1"/>
  <c r="O449" i="1"/>
  <c r="O210" i="1"/>
  <c r="O314" i="1"/>
  <c r="O259" i="1"/>
  <c r="O142" i="1"/>
  <c r="O227" i="1"/>
  <c r="O381" i="1"/>
  <c r="O114" i="1"/>
  <c r="O117" i="1"/>
  <c r="O302" i="1"/>
  <c r="O378" i="1"/>
  <c r="O440" i="1"/>
  <c r="O300" i="1"/>
  <c r="O252" i="1"/>
  <c r="O217" i="1"/>
  <c r="O178" i="1"/>
  <c r="O228" i="1"/>
  <c r="O412" i="1"/>
  <c r="O407" i="1"/>
  <c r="O148" i="1"/>
  <c r="O439" i="1"/>
  <c r="O383" i="1"/>
  <c r="O34" i="1"/>
  <c r="O261" i="1"/>
  <c r="O394" i="1"/>
  <c r="O144" i="1"/>
  <c r="O79" i="1"/>
  <c r="O167" i="1"/>
  <c r="O402" i="1"/>
  <c r="O398" i="1"/>
  <c r="O317" i="1"/>
  <c r="O103" i="1"/>
  <c r="O214" i="1"/>
  <c r="O435" i="1"/>
  <c r="O342" i="1"/>
  <c r="O422" i="1"/>
  <c r="O294" i="1"/>
  <c r="O267" i="1"/>
  <c r="O161" i="1"/>
  <c r="O447" i="1"/>
  <c r="O127" i="1"/>
  <c r="O180" i="1"/>
  <c r="O377" i="1"/>
  <c r="O413" i="1"/>
  <c r="O417" i="1"/>
  <c r="O280" i="1"/>
  <c r="O26" i="1"/>
  <c r="O22" i="1"/>
  <c r="O61" i="1"/>
  <c r="O92" i="1"/>
  <c r="O356" i="1"/>
  <c r="O159" i="1"/>
  <c r="O306" i="1"/>
  <c r="O225" i="1"/>
  <c r="O224" i="1"/>
  <c r="O433" i="1"/>
  <c r="O208" i="1"/>
  <c r="O183" i="1"/>
  <c r="O410" i="1"/>
  <c r="O40" i="1"/>
  <c r="O321" i="1"/>
  <c r="O179" i="1"/>
  <c r="O327" i="1"/>
  <c r="O351" i="1"/>
  <c r="O359" i="1"/>
  <c r="O241" i="1"/>
  <c r="O175" i="1"/>
  <c r="O352" i="1"/>
  <c r="O96" i="1"/>
  <c r="O192" i="1"/>
  <c r="O101" i="1"/>
  <c r="O122" i="1"/>
  <c r="O168" i="1"/>
  <c r="O164" i="1"/>
  <c r="O123" i="1"/>
  <c r="O39" i="1"/>
  <c r="O339" i="1"/>
  <c r="O156" i="1"/>
  <c r="O30" i="1"/>
  <c r="O59" i="1"/>
  <c r="O55" i="1"/>
  <c r="O346" i="1"/>
  <c r="O129" i="1"/>
  <c r="O163" i="1"/>
  <c r="O238" i="1"/>
  <c r="O246" i="1"/>
  <c r="O242" i="1"/>
  <c r="O236" i="1"/>
  <c r="O251" i="1"/>
  <c r="O211" i="1"/>
  <c r="O343" i="1"/>
  <c r="O329" i="1"/>
  <c r="O274" i="1"/>
  <c r="O52" i="1"/>
  <c r="O113" i="1"/>
  <c r="O105" i="1"/>
  <c r="O275" i="1"/>
  <c r="O344" i="1"/>
  <c r="O53" i="1"/>
  <c r="O448" i="1"/>
  <c r="O234" i="1"/>
  <c r="O203" i="1"/>
  <c r="O201" i="1"/>
  <c r="O191" i="1"/>
  <c r="O452" i="1"/>
  <c r="O21" i="1"/>
  <c r="O49" i="1"/>
  <c r="O141" i="1"/>
  <c r="O72" i="1"/>
  <c r="O264" i="1"/>
  <c r="O170" i="1"/>
  <c r="O126" i="1"/>
  <c r="O165" i="1"/>
  <c r="O189" i="1"/>
  <c r="O243" i="1"/>
  <c r="O454" i="1"/>
  <c r="O393" i="1"/>
  <c r="O353" i="1"/>
  <c r="C15" i="1"/>
  <c r="O173" i="1"/>
  <c r="O363" i="1"/>
  <c r="O303" i="1"/>
  <c r="O130" i="1"/>
  <c r="O31" i="1"/>
  <c r="O84" i="1"/>
  <c r="O76" i="1"/>
  <c r="O266" i="1"/>
  <c r="O70" i="1"/>
  <c r="O423" i="1"/>
  <c r="O115" i="1"/>
  <c r="O355" i="1"/>
  <c r="O332" i="1"/>
  <c r="O414" i="1"/>
  <c r="O418" i="1"/>
  <c r="O298" i="1"/>
  <c r="O374" i="1"/>
  <c r="O446" i="1"/>
  <c r="O263" i="1"/>
  <c r="O190" i="1"/>
  <c r="O137" i="1"/>
  <c r="O235" i="1"/>
  <c r="O240" i="1"/>
  <c r="O78" i="1"/>
  <c r="O181" i="1"/>
  <c r="O301" i="1"/>
  <c r="O245" i="1"/>
  <c r="O37" i="1"/>
  <c r="O33" i="1"/>
  <c r="O281" i="1"/>
  <c r="O336" i="1"/>
  <c r="O455" i="1"/>
  <c r="O305" i="1"/>
  <c r="O204" i="1"/>
  <c r="O271" i="1"/>
  <c r="O47" i="1"/>
  <c r="O74" i="1"/>
  <c r="O98" i="1"/>
  <c r="O197" i="1"/>
  <c r="O326" i="1"/>
  <c r="O443" i="1"/>
  <c r="O437" i="1"/>
  <c r="O68" i="1"/>
  <c r="O75" i="1"/>
  <c r="O99" i="1"/>
  <c r="O239" i="1"/>
  <c r="O316" i="1"/>
  <c r="O58" i="1"/>
  <c r="O297" i="1"/>
  <c r="O172" i="1"/>
  <c r="O360" i="1"/>
  <c r="O324" i="1"/>
  <c r="O66" i="1"/>
  <c r="O426" i="1"/>
  <c r="O369" i="1"/>
  <c r="O416" i="1"/>
  <c r="O420" i="1"/>
  <c r="O258" i="1"/>
  <c r="O325" i="1"/>
  <c r="O307" i="1"/>
  <c r="O24" i="1"/>
  <c r="O320" i="1"/>
  <c r="O27" i="1"/>
  <c r="O23" i="1"/>
  <c r="O254" i="1"/>
  <c r="O93" i="1"/>
  <c r="O121" i="1"/>
  <c r="O330" i="1"/>
  <c r="O128" i="1"/>
  <c r="O185" i="1"/>
  <c r="O335" i="1"/>
  <c r="O337" i="1"/>
  <c r="O143" i="1"/>
  <c r="O166" i="1"/>
  <c r="O232" i="1"/>
  <c r="O257" i="1"/>
  <c r="O145" i="1"/>
  <c r="O233" i="1"/>
  <c r="O65" i="1"/>
  <c r="O150" i="1"/>
  <c r="O425" i="1"/>
  <c r="O268" i="1"/>
  <c r="O207" i="1"/>
  <c r="O157" i="1"/>
  <c r="O229" i="1"/>
  <c r="O205" i="1"/>
  <c r="O184" i="1"/>
  <c r="O109" i="1"/>
  <c r="O83" i="1"/>
  <c r="O308" i="1"/>
  <c r="O313" i="1"/>
  <c r="O220" i="1"/>
  <c r="O198" i="1"/>
  <c r="O371" i="1"/>
  <c r="O451" i="1"/>
  <c r="O366" i="1"/>
  <c r="O331" i="1"/>
  <c r="O338" i="1"/>
  <c r="O424" i="1"/>
  <c r="O42" i="1"/>
  <c r="O102" i="1"/>
  <c r="O442" i="1"/>
  <c r="O260" i="1"/>
  <c r="O219" i="1"/>
  <c r="O100" i="1"/>
  <c r="O108" i="1"/>
  <c r="O411" i="1"/>
  <c r="O444" i="1"/>
  <c r="O85" i="1"/>
  <c r="O199" i="1"/>
  <c r="O247" i="1"/>
  <c r="O86" i="1"/>
  <c r="O206" i="1"/>
  <c r="O304" i="1"/>
  <c r="O256" i="1"/>
  <c r="O125" i="1"/>
  <c r="O429" i="1"/>
  <c r="O35" i="1"/>
  <c r="O262" i="1"/>
  <c r="O349" i="1"/>
  <c r="O291" i="1"/>
  <c r="O67" i="1"/>
  <c r="O215" i="1"/>
  <c r="O104" i="1"/>
  <c r="O136" i="1"/>
  <c r="O249" i="1"/>
  <c r="O88" i="1"/>
  <c r="O431" i="1"/>
  <c r="O223" i="1"/>
  <c r="O38" i="1"/>
  <c r="O162" i="1"/>
  <c r="O364" i="1"/>
  <c r="O202" i="1"/>
  <c r="O151" i="1"/>
  <c r="O400" i="1"/>
  <c r="O361" i="1"/>
  <c r="O200" i="1"/>
  <c r="O131" i="1"/>
  <c r="O194" i="1"/>
  <c r="O146" i="1"/>
  <c r="O365" i="1"/>
  <c r="O62" i="1"/>
  <c r="O285" i="1"/>
  <c r="O409" i="1"/>
  <c r="O290" i="1"/>
  <c r="O111" i="1"/>
  <c r="O341" i="1"/>
  <c r="O376" i="1"/>
  <c r="O91" i="1"/>
  <c r="O283" i="1"/>
  <c r="O392" i="1"/>
  <c r="O87" i="1"/>
  <c r="O397" i="1"/>
  <c r="O273" i="1"/>
  <c r="O57" i="1"/>
  <c r="O138" i="1"/>
  <c r="O212" i="1"/>
  <c r="O90" i="1"/>
  <c r="O54" i="1"/>
  <c r="O41" i="1"/>
  <c r="O133" i="1"/>
  <c r="O107" i="1"/>
  <c r="C16" i="1"/>
  <c r="D18" i="1" s="1"/>
  <c r="C18" i="1" l="1"/>
  <c r="F18" i="1"/>
  <c r="F19" i="1" s="1"/>
</calcChain>
</file>

<file path=xl/sharedStrings.xml><?xml version="1.0" encoding="utf-8"?>
<sst xmlns="http://schemas.openxmlformats.org/spreadsheetml/2006/main" count="4245" uniqueCount="1404">
  <si>
    <t>IBVS 6244</t>
  </si>
  <si>
    <t>OEJV 0191</t>
  </si>
  <si>
    <t>IBVS 6196</t>
  </si>
  <si>
    <t>OEJV 0181</t>
  </si>
  <si>
    <t>OEJV 0179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</si>
  <si>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</si>
  <si>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</si>
  <si>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</si>
  <si>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</si>
  <si>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</si>
  <si>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</si>
  <si>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</si>
  <si>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</si>
  <si>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</si>
  <si>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</si>
  <si>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</si>
  <si>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</si>
  <si>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</si>
  <si>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</si>
  <si>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</si>
  <si>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</si>
  <si>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</si>
  <si>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</si>
  <si>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</si>
  <si>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</si>
  <si>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</si>
  <si>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</si>
  <si>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</si>
  <si>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</si>
  <si>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</si>
  <si>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</si>
  <si>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Locher K</t>
  </si>
  <si>
    <t>BBSAG Bull....4</t>
  </si>
  <si>
    <t>B</t>
  </si>
  <si>
    <t>Diethelm R</t>
  </si>
  <si>
    <t>BBSAG Bull....5</t>
  </si>
  <si>
    <t>Peter H</t>
  </si>
  <si>
    <t>BBSAG Bull....6</t>
  </si>
  <si>
    <t>BBSAG Bull....8</t>
  </si>
  <si>
    <t>BBSAG Bull...12</t>
  </si>
  <si>
    <t>BBSAG Bull...14</t>
  </si>
  <si>
    <t>Germann R</t>
  </si>
  <si>
    <t>BBSAG Bull...15</t>
  </si>
  <si>
    <t>BBSAG Bull...18</t>
  </si>
  <si>
    <t>BBSAG Bull...20</t>
  </si>
  <si>
    <t>BBSAG Bull...24</t>
  </si>
  <si>
    <t>BBSAG Bull...25</t>
  </si>
  <si>
    <t>BBSAG Bull...26</t>
  </si>
  <si>
    <t>Weder M</t>
  </si>
  <si>
    <t>BBSAG Bull...31</t>
  </si>
  <si>
    <t>BBSAG Bull...32</t>
  </si>
  <si>
    <t>BBSAG Bull.10</t>
  </si>
  <si>
    <t>BBSAG Bull.11</t>
  </si>
  <si>
    <t>BBSAG Bull.15</t>
  </si>
  <si>
    <t>v</t>
  </si>
  <si>
    <t>BBSAG Bull.16</t>
  </si>
  <si>
    <t>phe</t>
  </si>
  <si>
    <t>K</t>
  </si>
  <si>
    <t>IBVS 1379</t>
  </si>
  <si>
    <t>BBSAG Bull.17</t>
  </si>
  <si>
    <t>BBSAG Bull.22</t>
  </si>
  <si>
    <t>BBSAG Bull.23</t>
  </si>
  <si>
    <t>IBVS 1163</t>
  </si>
  <si>
    <t>JAAVSO 7,1,28</t>
  </si>
  <si>
    <t>BRNO 20</t>
  </si>
  <si>
    <t>BBSAG Bull.24</t>
  </si>
  <si>
    <t>BBSAG Bull.26</t>
  </si>
  <si>
    <t>BBSAG Bull.27</t>
  </si>
  <si>
    <t>BAAVSS 58,11</t>
  </si>
  <si>
    <t>BBSAG Bull.28</t>
  </si>
  <si>
    <t>G. Samolyk</t>
  </si>
  <si>
    <t>AAVSO 5</t>
  </si>
  <si>
    <t>A</t>
  </si>
  <si>
    <t>BBSAG Bull.29</t>
  </si>
  <si>
    <t>Ralincourt P</t>
  </si>
  <si>
    <t>BBSAG Bull.32</t>
  </si>
  <si>
    <t>BBSAG Bull.30</t>
  </si>
  <si>
    <t>BBSAG Bull.33</t>
  </si>
  <si>
    <t>BBSAG Bull.38</t>
  </si>
  <si>
    <t>BBSAG Bull.39</t>
  </si>
  <si>
    <t>BBSAG Bull.43</t>
  </si>
  <si>
    <t>BBSAG Bull.45</t>
  </si>
  <si>
    <t>BAAVSS 59,16</t>
  </si>
  <si>
    <t>phe  Y</t>
  </si>
  <si>
    <t>JAAVSO 11,2,57</t>
  </si>
  <si>
    <t>BBSAG Bull.49</t>
  </si>
  <si>
    <t>BBSAG Bull.51</t>
  </si>
  <si>
    <t>IBVS 2189</t>
  </si>
  <si>
    <t>IBVS 2545</t>
  </si>
  <si>
    <t>BBSAG Bull.60</t>
  </si>
  <si>
    <t>BBSAG Bull.61</t>
  </si>
  <si>
    <t>BAV-M 38</t>
  </si>
  <si>
    <t>Krobusek B</t>
  </si>
  <si>
    <t>BBSAG Bull.73</t>
  </si>
  <si>
    <t>BRNO 27</t>
  </si>
  <si>
    <t>D. Williams</t>
  </si>
  <si>
    <t>P. Atwood</t>
  </si>
  <si>
    <t>BBSAG Bull.77</t>
  </si>
  <si>
    <t>BBSAG 77</t>
  </si>
  <si>
    <t>BAV-M 43</t>
  </si>
  <si>
    <t>BAAVSS 67,7</t>
  </si>
  <si>
    <t>BAV-M 46</t>
  </si>
  <si>
    <t>IBVS 3552</t>
  </si>
  <si>
    <t>BBSAG Bull.88</t>
  </si>
  <si>
    <t>phe  U</t>
  </si>
  <si>
    <t>IBVS 3403</t>
  </si>
  <si>
    <t>phe  V</t>
  </si>
  <si>
    <t>phe  B</t>
  </si>
  <si>
    <t>BAV-M 52</t>
  </si>
  <si>
    <t>BAAVSS 70</t>
  </si>
  <si>
    <t>BAV-M 56</t>
  </si>
  <si>
    <t>BRNO 31</t>
  </si>
  <si>
    <t>Blaettler E</t>
  </si>
  <si>
    <t>BBSAG Bull.98</t>
  </si>
  <si>
    <t>BAV-M 62</t>
  </si>
  <si>
    <t>BAAVSS 84</t>
  </si>
  <si>
    <t>IBVS 4380</t>
  </si>
  <si>
    <t>Martignoni M</t>
  </si>
  <si>
    <t>BBSAG Bull.113</t>
  </si>
  <si>
    <t>IBVS 4670</t>
  </si>
  <si>
    <t>BAV-M 113</t>
  </si>
  <si>
    <t>II</t>
  </si>
  <si>
    <t>IBVS</t>
  </si>
  <si>
    <t>bad?</t>
  </si>
  <si>
    <t>EA/DM</t>
  </si>
  <si>
    <t>IBVS 0180</t>
  </si>
  <si>
    <t>I</t>
  </si>
  <si>
    <t>IBVS 0456</t>
  </si>
  <si>
    <t>IBVS 0322</t>
  </si>
  <si>
    <t>IBVS 0844</t>
  </si>
  <si>
    <t>IBVS 0508</t>
  </si>
  <si>
    <t>IBVS 0530</t>
  </si>
  <si>
    <t>IBVS 0647</t>
  </si>
  <si>
    <t>IBVS 0937</t>
  </si>
  <si>
    <t>IBVS 0838</t>
  </si>
  <si>
    <t>IBVS 0931</t>
  </si>
  <si>
    <t>IBVS 5643</t>
  </si>
  <si>
    <t>S6</t>
  </si>
  <si>
    <t># of data points:</t>
  </si>
  <si>
    <t>RX Her / GSC 01032-01167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</si>
  <si>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</si>
  <si>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</si>
  <si>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</si>
  <si>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</si>
  <si>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</si>
  <si>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</si>
  <si>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OEJV 0074</t>
  </si>
  <si>
    <t>vis</t>
  </si>
  <si>
    <t>1964AJ.....69..316F</t>
  </si>
  <si>
    <t>?</t>
  </si>
  <si>
    <t>IBVS 5933</t>
  </si>
  <si>
    <t>BAD</t>
  </si>
  <si>
    <t>Add cycle</t>
  </si>
  <si>
    <t>Old Cycle</t>
  </si>
  <si>
    <t>PE</t>
  </si>
  <si>
    <t>OEJV 0001</t>
  </si>
  <si>
    <t>JAVSO..40....1</t>
  </si>
  <si>
    <t>JAVSO..36..186</t>
  </si>
  <si>
    <t>JAVSO..37...44</t>
  </si>
  <si>
    <t>JAVSO..40..975</t>
  </si>
  <si>
    <t>JAVSO..41..122</t>
  </si>
  <si>
    <t>IBVS 6118</t>
  </si>
  <si>
    <t>IBVS 6149</t>
  </si>
  <si>
    <t>OEJV 0172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</si>
  <si>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</si>
  <si>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</si>
  <si>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</si>
  <si>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</si>
  <si>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</si>
  <si>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</si>
  <si>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</si>
  <si>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</si>
  <si>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</si>
  <si>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</si>
  <si>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</si>
  <si>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2414566.542 </t>
  </si>
  <si>
    <t> 04.10.1898 01:00 </t>
  </si>
  <si>
    <t> 0.011 </t>
  </si>
  <si>
    <t>V </t>
  </si>
  <si>
    <t> E.F.Sawyer </t>
  </si>
  <si>
    <t> AJ 19.144 </t>
  </si>
  <si>
    <t>2414593.213 </t>
  </si>
  <si>
    <t> 30.10.1898 17:06 </t>
  </si>
  <si>
    <t> 0.004 </t>
  </si>
  <si>
    <t> E.Hartwig </t>
  </si>
  <si>
    <t> GUL II.138 </t>
  </si>
  <si>
    <t>2414784.417 </t>
  </si>
  <si>
    <t> 09.05.1899 22:00 </t>
  </si>
  <si>
    <t> 0.900 </t>
  </si>
  <si>
    <t> M.Luizet </t>
  </si>
  <si>
    <t> AN 157.337 </t>
  </si>
  <si>
    <t>2414792.410 </t>
  </si>
  <si>
    <t> 17.05.1899 21:50 </t>
  </si>
  <si>
    <t> 0.001 </t>
  </si>
  <si>
    <t>2414808.416 </t>
  </si>
  <si>
    <t> 02.06.1899 21:59 </t>
  </si>
  <si>
    <t> -0.001 </t>
  </si>
  <si>
    <t>2414816.438 </t>
  </si>
  <si>
    <t> 10.06.1899 22:30 </t>
  </si>
  <si>
    <t> 0.907 </t>
  </si>
  <si>
    <t>2414832.421 </t>
  </si>
  <si>
    <t> 26.06.1899 22:06 </t>
  </si>
  <si>
    <t> 0.883 </t>
  </si>
  <si>
    <t>2414864.435 </t>
  </si>
  <si>
    <t> 28.07.1899 22:26 </t>
  </si>
  <si>
    <t>2414879.564 </t>
  </si>
  <si>
    <t> 13.08.1899 01:32 </t>
  </si>
  <si>
    <t> 0.005 </t>
  </si>
  <si>
    <t>2414888.442 </t>
  </si>
  <si>
    <t> 21.08.1899 22:36 </t>
  </si>
  <si>
    <t> -0.010 </t>
  </si>
  <si>
    <t>2415170.369 </t>
  </si>
  <si>
    <t> 30.05.1900 20:51 </t>
  </si>
  <si>
    <t> 0.902 </t>
  </si>
  <si>
    <t>2415178.380 </t>
  </si>
  <si>
    <t> 07.06.1900 21:07 </t>
  </si>
  <si>
    <t> 0.020 </t>
  </si>
  <si>
    <t>2415194.373 </t>
  </si>
  <si>
    <t> 23.06.1900 20:57 </t>
  </si>
  <si>
    <t> 0.006 </t>
  </si>
  <si>
    <t>2415201.497 </t>
  </si>
  <si>
    <t> 30.06.1900 23:55 </t>
  </si>
  <si>
    <t> 0.016 </t>
  </si>
  <si>
    <t>2415218.365 </t>
  </si>
  <si>
    <t> 17.07.1900 20:45 </t>
  </si>
  <si>
    <t> 0.877 </t>
  </si>
  <si>
    <t>2415225.498 </t>
  </si>
  <si>
    <t> 24.07.1900 23:57 </t>
  </si>
  <si>
    <t> 0.896 </t>
  </si>
  <si>
    <t>2415233.496 </t>
  </si>
  <si>
    <t> 01.08.1900 23:54 </t>
  </si>
  <si>
    <t>2415234.380 </t>
  </si>
  <si>
    <t> 02.08.1900 21:07 </t>
  </si>
  <si>
    <t> 0.885 </t>
  </si>
  <si>
    <t>2415250.396 </t>
  </si>
  <si>
    <t> 18.08.1900 21:30 </t>
  </si>
  <si>
    <t> 0.894 </t>
  </si>
  <si>
    <t>2415547.406 </t>
  </si>
  <si>
    <t> 11.06.1901 21:44 </t>
  </si>
  <si>
    <t> 0.882 </t>
  </si>
  <si>
    <t>2415562.533 </t>
  </si>
  <si>
    <t> 27.06.1901 00:47 </t>
  </si>
  <si>
    <t> 0.002 </t>
  </si>
  <si>
    <t>2415578.548 </t>
  </si>
  <si>
    <t> 13.07.1901 01:09 </t>
  </si>
  <si>
    <t> 0.010 </t>
  </si>
  <si>
    <t>2415610.532 </t>
  </si>
  <si>
    <t> 14.08.1901 00:46 </t>
  </si>
  <si>
    <t> -0.021 </t>
  </si>
  <si>
    <t>2415635.447 </t>
  </si>
  <si>
    <t> 07.09.1901 22:43 </t>
  </si>
  <si>
    <t> -0.006 </t>
  </si>
  <si>
    <t>2415636.321 </t>
  </si>
  <si>
    <t> 08.09.1901 19:42 </t>
  </si>
  <si>
    <t> 0.868 </t>
  </si>
  <si>
    <t>2415643.438 </t>
  </si>
  <si>
    <t> 15.09.1901 22:30 </t>
  </si>
  <si>
    <t> 0.871 </t>
  </si>
  <si>
    <t>2415644.336 </t>
  </si>
  <si>
    <t> 16.09.1901 20:03 </t>
  </si>
  <si>
    <t>2415668.346 </t>
  </si>
  <si>
    <t> 10.10.1901 20:18 </t>
  </si>
  <si>
    <t> 0.879 </t>
  </si>
  <si>
    <t>2415878.646 </t>
  </si>
  <si>
    <t> 09.05.1902 03:30 </t>
  </si>
  <si>
    <t> 0.418 </t>
  </si>
  <si>
    <t> P.S.Yendell </t>
  </si>
  <si>
    <t> AJ 22.162 </t>
  </si>
  <si>
    <t>2415884.453 </t>
  </si>
  <si>
    <t> 14.05.1902 22:52 </t>
  </si>
  <si>
    <t> 0.000 </t>
  </si>
  <si>
    <t> AN 168.453 </t>
  </si>
  <si>
    <t>2415906.675 </t>
  </si>
  <si>
    <t> 06.06.1902 04:12 </t>
  </si>
  <si>
    <t>2415910.725 </t>
  </si>
  <si>
    <t> 10.06.1902 05:24 </t>
  </si>
  <si>
    <t> 0.483 </t>
  </si>
  <si>
    <t>2415934.616 </t>
  </si>
  <si>
    <t> 04.07.1902 02:47 </t>
  </si>
  <si>
    <t> 0.363 </t>
  </si>
  <si>
    <t>2415943.611 </t>
  </si>
  <si>
    <t> 13.07.1902 02:39 </t>
  </si>
  <si>
    <t> 0.465 </t>
  </si>
  <si>
    <t>2415956.502 </t>
  </si>
  <si>
    <t> 26.07.1902 00:02 </t>
  </si>
  <si>
    <t> 0.017 </t>
  </si>
  <si>
    <t>2415989.406 </t>
  </si>
  <si>
    <t> 27.08.1902 21:44 </t>
  </si>
  <si>
    <t>2415996.493 </t>
  </si>
  <si>
    <t> 03.09.1902 23:49 </t>
  </si>
  <si>
    <t>2416013.403 </t>
  </si>
  <si>
    <t> 20.09.1902 21:40 </t>
  </si>
  <si>
    <t>2416030.323 </t>
  </si>
  <si>
    <t> 07.10.1902 19:45 </t>
  </si>
  <si>
    <t> 0.027 </t>
  </si>
  <si>
    <t>2416237.486 </t>
  </si>
  <si>
    <t> 02.05.1903 23:39 </t>
  </si>
  <si>
    <t> -0.013 </t>
  </si>
  <si>
    <t>2416253.474 </t>
  </si>
  <si>
    <t> 18.05.1903 23:22 </t>
  </si>
  <si>
    <t> -0.033 </t>
  </si>
  <si>
    <t>2416334.426 </t>
  </si>
  <si>
    <t> 07.08.1903 22:13 </t>
  </si>
  <si>
    <t>2416342.460 </t>
  </si>
  <si>
    <t> 15.08.1903 23:02 </t>
  </si>
  <si>
    <t> 0.025 </t>
  </si>
  <si>
    <t>2416358.430 </t>
  </si>
  <si>
    <t> 31.08.1903 22:19 </t>
  </si>
  <si>
    <t> -0.012 </t>
  </si>
  <si>
    <t>2416359.370 </t>
  </si>
  <si>
    <t> 01.09.1903 20:52 </t>
  </si>
  <si>
    <t> 0.038 </t>
  </si>
  <si>
    <t>2416375.355 </t>
  </si>
  <si>
    <t> 17.09.1903 20:31 </t>
  </si>
  <si>
    <t>2416382.450 </t>
  </si>
  <si>
    <t> 24.09.1903 22:48 </t>
  </si>
  <si>
    <t>2416383.366 </t>
  </si>
  <si>
    <t> 25.09.1903 20:47 </t>
  </si>
  <si>
    <t> 0.024 </t>
  </si>
  <si>
    <t>2416407.356 </t>
  </si>
  <si>
    <t> 19.10.1903 20:32 </t>
  </si>
  <si>
    <t> 0.003 </t>
  </si>
  <si>
    <t>2416639.466 </t>
  </si>
  <si>
    <t> 07.06.1904 23:11 </t>
  </si>
  <si>
    <t> 0.009 </t>
  </si>
  <si>
    <t>2416648.369 </t>
  </si>
  <si>
    <t> 16.06.1904 20:51 </t>
  </si>
  <si>
    <t> 0.019 </t>
  </si>
  <si>
    <t>2416655.451 </t>
  </si>
  <si>
    <t> 23.06.1904 22:49 </t>
  </si>
  <si>
    <t>2416671.485 </t>
  </si>
  <si>
    <t> 09.07.1904 23:38 </t>
  </si>
  <si>
    <t> 0.014 </t>
  </si>
  <si>
    <t>2416680.371 </t>
  </si>
  <si>
    <t> 18.07.1904 20:54 </t>
  </si>
  <si>
    <t> 0.007 </t>
  </si>
  <si>
    <t>2416695.479 </t>
  </si>
  <si>
    <t> 02.08.1904 23:29 </t>
  </si>
  <si>
    <t>2416711.485 </t>
  </si>
  <si>
    <t> 18.08.1904 23:38 </t>
  </si>
  <si>
    <t> -0.004 </t>
  </si>
  <si>
    <t>2416712.382 </t>
  </si>
  <si>
    <t> 19.08.1904 21:10 </t>
  </si>
  <si>
    <t>2416769.305 </t>
  </si>
  <si>
    <t> 15.10.1904 19:19 </t>
  </si>
  <si>
    <t> 0.012 </t>
  </si>
  <si>
    <t>2416802.215 </t>
  </si>
  <si>
    <t> 17.11.1904 17:09 </t>
  </si>
  <si>
    <t>2419266.412 </t>
  </si>
  <si>
    <t> 17.08.1911 21:53 </t>
  </si>
  <si>
    <t> Zappa </t>
  </si>
  <si>
    <t>2419595.452 </t>
  </si>
  <si>
    <t> 11.07.1912 22:50 </t>
  </si>
  <si>
    <t> 0.008 </t>
  </si>
  <si>
    <t> R.Lehnert </t>
  </si>
  <si>
    <t> AN 194.166 </t>
  </si>
  <si>
    <t>2419611.4625 </t>
  </si>
  <si>
    <t> 27.07.1912 23:06 </t>
  </si>
  <si>
    <t> 0.0112 </t>
  </si>
  <si>
    <t>2419658.588 </t>
  </si>
  <si>
    <t> 13.09.1912 02:06 </t>
  </si>
  <si>
    <t> H.Shapley </t>
  </si>
  <si>
    <t> CPRI 3.84 </t>
  </si>
  <si>
    <t>2420307.761 </t>
  </si>
  <si>
    <t> 24.06.1914 06:15 </t>
  </si>
  <si>
    <t> Baker &amp; Cummings </t>
  </si>
  <si>
    <t> LAWS 2.159 </t>
  </si>
  <si>
    <t>2420340.668 </t>
  </si>
  <si>
    <t> 27.07.1914 04:01 </t>
  </si>
  <si>
    <t>2420389.585 </t>
  </si>
  <si>
    <t> 14.09.1914 02:02 </t>
  </si>
  <si>
    <t>2420703.524 </t>
  </si>
  <si>
    <t> 25.07.1915 00:34 </t>
  </si>
  <si>
    <t> 0.029 </t>
  </si>
  <si>
    <t> A.A.Nijland </t>
  </si>
  <si>
    <t> BAN 6.115 </t>
  </si>
  <si>
    <t>2420735.513 </t>
  </si>
  <si>
    <t> 26.08.1915 00:18 </t>
  </si>
  <si>
    <t>2420752.403 </t>
  </si>
  <si>
    <t> 11.09.1915 21:40 </t>
  </si>
  <si>
    <t>2421072.555 </t>
  </si>
  <si>
    <t> 28.07.1916 01:19 </t>
  </si>
  <si>
    <t>2421121.453 </t>
  </si>
  <si>
    <t> 14.09.1916 22:52 </t>
  </si>
  <si>
    <t>2421312.651 </t>
  </si>
  <si>
    <t> 25.03.1917 03:37 </t>
  </si>
  <si>
    <t> -0.005 </t>
  </si>
  <si>
    <t>2421451.396 </t>
  </si>
  <si>
    <t> 10.08.1917 21:30 </t>
  </si>
  <si>
    <t>2421483.399 </t>
  </si>
  <si>
    <t> 11.09.1917 21:34 </t>
  </si>
  <si>
    <t>2421492.312 </t>
  </si>
  <si>
    <t> 20.09.1917 19:29 </t>
  </si>
  <si>
    <t>2421910.283 </t>
  </si>
  <si>
    <t> 12.11.1918 18:47 </t>
  </si>
  <si>
    <t>2422068.557 </t>
  </si>
  <si>
    <t> 20.04.1919 01:22 </t>
  </si>
  <si>
    <t>2422109.445 </t>
  </si>
  <si>
    <t> 30.05.1919 22:40 </t>
  </si>
  <si>
    <t> -0.011 </t>
  </si>
  <si>
    <t>2422255.322 </t>
  </si>
  <si>
    <t> 23.10.1919 19:43 </t>
  </si>
  <si>
    <t> 0.023 </t>
  </si>
  <si>
    <t>2422454.518 </t>
  </si>
  <si>
    <t> 10.05.1920 00:25 </t>
  </si>
  <si>
    <t>2422848.468 </t>
  </si>
  <si>
    <t> 07.06.1921 23:13 </t>
  </si>
  <si>
    <t> 0.015 </t>
  </si>
  <si>
    <t>2422928.518 </t>
  </si>
  <si>
    <t> 27.08.1921 00:25 </t>
  </si>
  <si>
    <t>2422961.395 </t>
  </si>
  <si>
    <t> 28.09.1921 21:28 </t>
  </si>
  <si>
    <t>2422969.405 </t>
  </si>
  <si>
    <t> 06.10.1921 21:43 </t>
  </si>
  <si>
    <t>2423298.452 </t>
  </si>
  <si>
    <t> 31.08.1922 22:50 </t>
  </si>
  <si>
    <t> J.Hellerich </t>
  </si>
  <si>
    <t> BZ 4.53 </t>
  </si>
  <si>
    <t>2423765.314 </t>
  </si>
  <si>
    <t> 11.12.1923 19:32 </t>
  </si>
  <si>
    <t> J.Gadomski </t>
  </si>
  <si>
    <t> CRAC 19 </t>
  </si>
  <si>
    <t>2425483.419 </t>
  </si>
  <si>
    <t> 24.08.1928 22:03 </t>
  </si>
  <si>
    <t> J.Pagaczewski </t>
  </si>
  <si>
    <t> WARC 21 </t>
  </si>
  <si>
    <t>2425837.365 </t>
  </si>
  <si>
    <t> 13.08.1929 20:45 </t>
  </si>
  <si>
    <t> 0.021 </t>
  </si>
  <si>
    <t> P.Parenago </t>
  </si>
  <si>
    <t> AN 238.210 </t>
  </si>
  <si>
    <t>2427181.850 </t>
  </si>
  <si>
    <t> 19.04.1933 08:24 </t>
  </si>
  <si>
    <t> -0.095 </t>
  </si>
  <si>
    <t> S.Gaposchkin </t>
  </si>
  <si>
    <t> HA 113.74 </t>
  </si>
  <si>
    <t>2427273.545 </t>
  </si>
  <si>
    <t> 20.07.1933 01:04 </t>
  </si>
  <si>
    <t> K.Himpel </t>
  </si>
  <si>
    <t> AN 261.256 </t>
  </si>
  <si>
    <t>2427274.428 </t>
  </si>
  <si>
    <t> 20.07.1933 22:16 </t>
  </si>
  <si>
    <t> -0.002 </t>
  </si>
  <si>
    <t>2428334.472 </t>
  </si>
  <si>
    <t> 14.06.1936 23:19 </t>
  </si>
  <si>
    <t> APJ 110.466 </t>
  </si>
  <si>
    <t>2428366.472 </t>
  </si>
  <si>
    <t> 16.07.1936 23:19 </t>
  </si>
  <si>
    <t> F.Lause </t>
  </si>
  <si>
    <t> AN 266.18 </t>
  </si>
  <si>
    <t>2428390.500 </t>
  </si>
  <si>
    <t> 10.08.1936 00:00 </t>
  </si>
  <si>
    <t> AN 266.19 </t>
  </si>
  <si>
    <t>2428398.487 </t>
  </si>
  <si>
    <t> 17.08.1936 23:41 </t>
  </si>
  <si>
    <t>2428399.362 </t>
  </si>
  <si>
    <t> 18.08.1936 20:41 </t>
  </si>
  <si>
    <t> -0.016 </t>
  </si>
  <si>
    <t>2428423.378 </t>
  </si>
  <si>
    <t> 11.09.1936 21:04 </t>
  </si>
  <si>
    <t>2428455.401 </t>
  </si>
  <si>
    <t> 13.10.1936 21:37 </t>
  </si>
  <si>
    <t>2428457.178 </t>
  </si>
  <si>
    <t> 15.10.1936 16:16 </t>
  </si>
  <si>
    <t>2428465.185 </t>
  </si>
  <si>
    <t> 23.10.1936 16:26 </t>
  </si>
  <si>
    <t>2428481.188 </t>
  </si>
  <si>
    <t> 08.11.1936 16:30 </t>
  </si>
  <si>
    <t>2428614.610 </t>
  </si>
  <si>
    <t> 22.03.1937 02:38 </t>
  </si>
  <si>
    <t>2428664.397 </t>
  </si>
  <si>
    <t> 10.05.1937 21:31 </t>
  </si>
  <si>
    <t>2428671.528 </t>
  </si>
  <si>
    <t> 18.05.1937 00:40 </t>
  </si>
  <si>
    <t>2428688.415 </t>
  </si>
  <si>
    <t> 03.06.1937 21:57 </t>
  </si>
  <si>
    <t>2428695.511 </t>
  </si>
  <si>
    <t> 11.06.1937 00:15 </t>
  </si>
  <si>
    <t> BZ 19.38 </t>
  </si>
  <si>
    <t>2428752.417 </t>
  </si>
  <si>
    <t> 06.08.1937 22:00 </t>
  </si>
  <si>
    <t> -0.007 </t>
  </si>
  <si>
    <t>2428753.315 </t>
  </si>
  <si>
    <t> 07.08.1937 19:33 </t>
  </si>
  <si>
    <t>2428792.467 </t>
  </si>
  <si>
    <t> 15.09.1937 23:12 </t>
  </si>
  <si>
    <t>2428826.225 </t>
  </si>
  <si>
    <t> 19.10.1937 17:24 </t>
  </si>
  <si>
    <t>2428834.238 </t>
  </si>
  <si>
    <t> 27.10.1937 17:42 </t>
  </si>
  <si>
    <t> -0.000 </t>
  </si>
  <si>
    <t>2428858.286 </t>
  </si>
  <si>
    <t> 20.11.1937 18:51 </t>
  </si>
  <si>
    <t> 0.037 </t>
  </si>
  <si>
    <t>2428866.265 </t>
  </si>
  <si>
    <t> 28.11.1937 18:21 </t>
  </si>
  <si>
    <t>2428867.145 </t>
  </si>
  <si>
    <t> 29.11.1937 15:28 </t>
  </si>
  <si>
    <t>2432380.719 </t>
  </si>
  <si>
    <t> 14.07.1947 05:15 </t>
  </si>
  <si>
    <t>E </t>
  </si>
  <si>
    <t> F.B.Wood </t>
  </si>
  <si>
    <t>2432388.716 </t>
  </si>
  <si>
    <t> 22.07.1947 05:11 </t>
  </si>
  <si>
    <t>2432395.831 </t>
  </si>
  <si>
    <t> 29.07.1947 07:56 </t>
  </si>
  <si>
    <t>2432402.942 </t>
  </si>
  <si>
    <t> 05.08.1947 10:36 </t>
  </si>
  <si>
    <t>2432403.836 </t>
  </si>
  <si>
    <t> 06.08.1947 08:03 </t>
  </si>
  <si>
    <t>2432404.724 </t>
  </si>
  <si>
    <t> 07.08.1947 05:22 </t>
  </si>
  <si>
    <t>2432405.620 </t>
  </si>
  <si>
    <t> 08.08.1947 02:52 </t>
  </si>
  <si>
    <t>2432411.836 </t>
  </si>
  <si>
    <t> 14.08.1947 08:03 </t>
  </si>
  <si>
    <t>2432412.729 </t>
  </si>
  <si>
    <t> 15.08.1947 05:29 </t>
  </si>
  <si>
    <t>2433170.398 </t>
  </si>
  <si>
    <t> 10.09.1949 21:33 </t>
  </si>
  <si>
    <t> Piotr.&amp; Strzalk. </t>
  </si>
  <si>
    <t> AAC 4.132 </t>
  </si>
  <si>
    <t>2433435.431 </t>
  </si>
  <si>
    <t> 02.06.1950 22:20 </t>
  </si>
  <si>
    <t> 0.026 </t>
  </si>
  <si>
    <t> K.Domke </t>
  </si>
  <si>
    <t>BAVM 8 </t>
  </si>
  <si>
    <t>2433812.472 </t>
  </si>
  <si>
    <t> 14.06.1951 23:19 </t>
  </si>
  <si>
    <t> H.Auzinger </t>
  </si>
  <si>
    <t>2434130.829 </t>
  </si>
  <si>
    <t> 28.04.1952 07:53 </t>
  </si>
  <si>
    <t> O.Günther </t>
  </si>
  <si>
    <t> AN 282.271 </t>
  </si>
  <si>
    <t>2434500.769 </t>
  </si>
  <si>
    <t> 03.05.1953 06:27 </t>
  </si>
  <si>
    <t> R.S.Fitch </t>
  </si>
  <si>
    <t> AJ 69.316 </t>
  </si>
  <si>
    <t>2434563.9097 </t>
  </si>
  <si>
    <t> 05.07.1953 09:49 </t>
  </si>
  <si>
    <t> 0.0002 </t>
  </si>
  <si>
    <t> Miczaika (Szafr.) </t>
  </si>
  <si>
    <t> AA 12.184 </t>
  </si>
  <si>
    <t>2434605.7072 </t>
  </si>
  <si>
    <t> 16.08.1953 04:58 </t>
  </si>
  <si>
    <t> 0.0013 </t>
  </si>
  <si>
    <t> G.R.Miczaika </t>
  </si>
  <si>
    <t> AJ 62.376 </t>
  </si>
  <si>
    <t>2434629.7190 </t>
  </si>
  <si>
    <t> 09.09.1953 05:15 </t>
  </si>
  <si>
    <t> 0.0023 </t>
  </si>
  <si>
    <t>2434637.7210 </t>
  </si>
  <si>
    <t> 17.09.1953 05:18 </t>
  </si>
  <si>
    <t> 0.0008 </t>
  </si>
  <si>
    <t>2434678.6295 </t>
  </si>
  <si>
    <t> 28.10.1953 03:06 </t>
  </si>
  <si>
    <t> 0.0021 </t>
  </si>
  <si>
    <t>2434977.434 </t>
  </si>
  <si>
    <t> 22.08.1954 22:24 </t>
  </si>
  <si>
    <t> A.Wroblewski </t>
  </si>
  <si>
    <t> AA 6.146 </t>
  </si>
  <si>
    <t>2435290.447 </t>
  </si>
  <si>
    <t> 01.07.1955 22:43 </t>
  </si>
  <si>
    <t> -0.009 </t>
  </si>
  <si>
    <t> J.Müller </t>
  </si>
  <si>
    <t>BAVM 12 </t>
  </si>
  <si>
    <t>2435290.459 </t>
  </si>
  <si>
    <t> 01.07.1955 23:00 </t>
  </si>
  <si>
    <t> R.Rudolph </t>
  </si>
  <si>
    <t>2435306.461 </t>
  </si>
  <si>
    <t> 17.07.1955 23:03 </t>
  </si>
  <si>
    <t>2435379.381 </t>
  </si>
  <si>
    <t> 28.09.1955 21:08 </t>
  </si>
  <si>
    <t> F.Dörr </t>
  </si>
  <si>
    <t>2437081.474 </t>
  </si>
  <si>
    <t> 26.05.1960 23:22 </t>
  </si>
  <si>
    <t> P.Ahnert </t>
  </si>
  <si>
    <t> MVS 514 </t>
  </si>
  <si>
    <t>2437138.380 </t>
  </si>
  <si>
    <t> 22.07.1960 21:07 </t>
  </si>
  <si>
    <t> V.G.Karetnikov </t>
  </si>
  <si>
    <t> AC 217.14 </t>
  </si>
  <si>
    <t>2437170.400 </t>
  </si>
  <si>
    <t> 23.08.1960 21:36 </t>
  </si>
  <si>
    <t>2437181.073 </t>
  </si>
  <si>
    <t> 03.09.1960 13:45 </t>
  </si>
  <si>
    <t> PZ 13.422 </t>
  </si>
  <si>
    <t>2437547.469 </t>
  </si>
  <si>
    <t> 04.09.1961 23:15 </t>
  </si>
  <si>
    <t> T.Lubowiecka </t>
  </si>
  <si>
    <t> AA 18.332 </t>
  </si>
  <si>
    <t>2437556.358 </t>
  </si>
  <si>
    <t> 13.09.1961 20:35 </t>
  </si>
  <si>
    <t> B.Czerlunczakiewic </t>
  </si>
  <si>
    <t> AA 17.61 </t>
  </si>
  <si>
    <t>2437885.402 </t>
  </si>
  <si>
    <t> 08.08.1962 21:38 </t>
  </si>
  <si>
    <t> M.Fernandes </t>
  </si>
  <si>
    <t>BAVM 15 </t>
  </si>
  <si>
    <t>2437901.404 </t>
  </si>
  <si>
    <t> 24.08.1962 21:41 </t>
  </si>
  <si>
    <t>2437910.300 </t>
  </si>
  <si>
    <t> 02.09.1962 19:12 </t>
  </si>
  <si>
    <t> H.Hacisalihoglu </t>
  </si>
  <si>
    <t> AN 288.69 </t>
  </si>
  <si>
    <t>2437910.302 </t>
  </si>
  <si>
    <t> 02.09.1962 19:14 </t>
  </si>
  <si>
    <t> A.Kizilirmak </t>
  </si>
  <si>
    <t>2437910.307 </t>
  </si>
  <si>
    <t> 02.09.1962 19:22 </t>
  </si>
  <si>
    <t> Z.Aslan </t>
  </si>
  <si>
    <t>2437958.315 </t>
  </si>
  <si>
    <t> 20.10.1962 19:33 </t>
  </si>
  <si>
    <t>2438271.337 </t>
  </si>
  <si>
    <t> 29.08.1963 20:05 </t>
  </si>
  <si>
    <t> S.S.Vikristjuk </t>
  </si>
  <si>
    <t> PZ 15.219 </t>
  </si>
  <si>
    <t>2438559.469 </t>
  </si>
  <si>
    <t> 12.06.1964 23:15 </t>
  </si>
  <si>
    <t> V.Znojil </t>
  </si>
  <si>
    <t> BRNO 6 </t>
  </si>
  <si>
    <t>2438559.472 </t>
  </si>
  <si>
    <t> 12.06.1964 23:19 </t>
  </si>
  <si>
    <t> K.Rausal </t>
  </si>
  <si>
    <t>2438559.473 </t>
  </si>
  <si>
    <t> 12.06.1964 23:21 </t>
  </si>
  <si>
    <t> K.Carbol </t>
  </si>
  <si>
    <t>2438591.484 </t>
  </si>
  <si>
    <t> 14.07.1964 23:36 </t>
  </si>
  <si>
    <t> P.Flin </t>
  </si>
  <si>
    <t>2438616.397 </t>
  </si>
  <si>
    <t> 08.08.1964 21:31 </t>
  </si>
  <si>
    <t> V.Orlovius </t>
  </si>
  <si>
    <t> AN 289.192 </t>
  </si>
  <si>
    <t>2438673.296 </t>
  </si>
  <si>
    <t> 04.10.1964 19:06 </t>
  </si>
  <si>
    <t>BAVM 18 </t>
  </si>
  <si>
    <t>2438966.763 </t>
  </si>
  <si>
    <t> 25.07.1965 06:18 </t>
  </si>
  <si>
    <t> D.Williams </t>
  </si>
  <si>
    <t>IBVS 180 </t>
  </si>
  <si>
    <t>2438998.795 </t>
  </si>
  <si>
    <t> 26.08.1965 07:04 </t>
  </si>
  <si>
    <t> D.Loring </t>
  </si>
  <si>
    <t>2439258.450 </t>
  </si>
  <si>
    <t> 12.05.1966 22:48 </t>
  </si>
  <si>
    <t> U.Akyol </t>
  </si>
  <si>
    <t> AN 291.113 </t>
  </si>
  <si>
    <t>2439258.452 </t>
  </si>
  <si>
    <t> 12.05.1966 22:50 </t>
  </si>
  <si>
    <t> K.Locher </t>
  </si>
  <si>
    <t> ORI 97 </t>
  </si>
  <si>
    <t>2439275.464 </t>
  </si>
  <si>
    <t> 29.05.1966 23:08 </t>
  </si>
  <si>
    <t> 0.116 </t>
  </si>
  <si>
    <t> W.Braune </t>
  </si>
  <si>
    <t>BAVM 23 </t>
  </si>
  <si>
    <t>2439338.483 </t>
  </si>
  <si>
    <t> 31.07.1966 23:35 </t>
  </si>
  <si>
    <t> R.Diethelm </t>
  </si>
  <si>
    <t> ORI 98 </t>
  </si>
  <si>
    <t>2439338.490 </t>
  </si>
  <si>
    <t> 31.07.1966 23:45 </t>
  </si>
  <si>
    <t>2439404.294 </t>
  </si>
  <si>
    <t> 05.10.1966 19:03 </t>
  </si>
  <si>
    <t> H.Peter </t>
  </si>
  <si>
    <t> ORI 100 </t>
  </si>
  <si>
    <t>2439404.302 </t>
  </si>
  <si>
    <t> 05.10.1966 19:14 </t>
  </si>
  <si>
    <t>2439683.540 </t>
  </si>
  <si>
    <t> 12.07.1967 00:57 </t>
  </si>
  <si>
    <t> ORI 103 </t>
  </si>
  <si>
    <t>2439692.404 </t>
  </si>
  <si>
    <t> 20.07.1967 21:41 </t>
  </si>
  <si>
    <t> -0.019 </t>
  </si>
  <si>
    <t>2439692.409 </t>
  </si>
  <si>
    <t> 20.07.1967 21:48 </t>
  </si>
  <si>
    <t> -0.014 </t>
  </si>
  <si>
    <t> M.Kurutac </t>
  </si>
  <si>
    <t>2439692.410 </t>
  </si>
  <si>
    <t> 20.07.1967 21:50 </t>
  </si>
  <si>
    <t> S.Tuere </t>
  </si>
  <si>
    <t>2439692.411 </t>
  </si>
  <si>
    <t> 20.07.1967 21:51 </t>
  </si>
  <si>
    <t> N.Tekin </t>
  </si>
  <si>
    <t>2439692.424 </t>
  </si>
  <si>
    <t> 20.07.1967 22:10 </t>
  </si>
  <si>
    <t> N.Güdür </t>
  </si>
  <si>
    <t>2439692.425 </t>
  </si>
  <si>
    <t> 20.07.1967 22:12 </t>
  </si>
  <si>
    <t> S.Bozkurt </t>
  </si>
  <si>
    <t>2439692.432 </t>
  </si>
  <si>
    <t> 20.07.1967 22:22 </t>
  </si>
  <si>
    <t>2439955.656 </t>
  </si>
  <si>
    <t> 09.04.1968 03:44 </t>
  </si>
  <si>
    <t> ORI 107 </t>
  </si>
  <si>
    <t>2439964.547 </t>
  </si>
  <si>
    <t> 18.04.1968 01:07 </t>
  </si>
  <si>
    <t>2440037.4659 </t>
  </si>
  <si>
    <t> 29.06.1968 23:10 </t>
  </si>
  <si>
    <t> -0.0001 </t>
  </si>
  <si>
    <t>IBVS 456 </t>
  </si>
  <si>
    <t>2440062.3672 </t>
  </si>
  <si>
    <t> 24.07.1968 20:48 </t>
  </si>
  <si>
    <t> 0.0011 </t>
  </si>
  <si>
    <t> A.Dumitrescu </t>
  </si>
  <si>
    <t>IBVS 322 </t>
  </si>
  <si>
    <t>2440067.702 </t>
  </si>
  <si>
    <t> 30.07.1968 04:50 </t>
  </si>
  <si>
    <t> R.Monske </t>
  </si>
  <si>
    <t> AVSJ 3.60 </t>
  </si>
  <si>
    <t>2440094.396 </t>
  </si>
  <si>
    <t> 25.08.1968 21:30 </t>
  </si>
  <si>
    <t> ORI 109 </t>
  </si>
  <si>
    <t>2440108.618 </t>
  </si>
  <si>
    <t> 09.09.1968 02:49 </t>
  </si>
  <si>
    <t> J.Bortle </t>
  </si>
  <si>
    <t>2440110.3909 </t>
  </si>
  <si>
    <t> 10.09.1968 21:22 </t>
  </si>
  <si>
    <t> 0.0034 </t>
  </si>
  <si>
    <t> G.Görz </t>
  </si>
  <si>
    <t>2440142.389 </t>
  </si>
  <si>
    <t> 12.10.1968 21:20 </t>
  </si>
  <si>
    <t> R.Germann </t>
  </si>
  <si>
    <t> ORI 110 </t>
  </si>
  <si>
    <t>2440334.4895 </t>
  </si>
  <si>
    <t> 22.04.1969 23:44 </t>
  </si>
  <si>
    <t> 0.0019 </t>
  </si>
  <si>
    <t> C.Ibanoglu </t>
  </si>
  <si>
    <t>2440361.165 </t>
  </si>
  <si>
    <t> 19.05.1969 15:57 </t>
  </si>
  <si>
    <t> K.Shioda </t>
  </si>
  <si>
    <t>VSB 47 </t>
  </si>
  <si>
    <t>2440382.496 </t>
  </si>
  <si>
    <t> 09.06.1969 23:54 </t>
  </si>
  <si>
    <t> ORI 113 </t>
  </si>
  <si>
    <t>2440423.410 </t>
  </si>
  <si>
    <t> 20.07.1969 21:50 </t>
  </si>
  <si>
    <t> ORI 115 </t>
  </si>
  <si>
    <t>2440464.318 </t>
  </si>
  <si>
    <t> 30.08.1969 19:37 </t>
  </si>
  <si>
    <t>2440720.445 </t>
  </si>
  <si>
    <t> 13.05.1970 22:40 </t>
  </si>
  <si>
    <t> ORI 119 </t>
  </si>
  <si>
    <t>2440736.4415 </t>
  </si>
  <si>
    <t> 29.05.1970 22:35 </t>
  </si>
  <si>
    <t> -0.0035 </t>
  </si>
  <si>
    <t>IBVS 508 </t>
  </si>
  <si>
    <t>2440777.3520 </t>
  </si>
  <si>
    <t> 09.07.1970 20:26 </t>
  </si>
  <si>
    <t> -0.0002 </t>
  </si>
  <si>
    <t> H.Minti </t>
  </si>
  <si>
    <t>2440784.4671 </t>
  </si>
  <si>
    <t> 16.07.1970 23:12 </t>
  </si>
  <si>
    <t> 0.0007 </t>
  </si>
  <si>
    <t>IBVS 530 </t>
  </si>
  <si>
    <t>2440798.717 </t>
  </si>
  <si>
    <t> 31.07.1970 05:12 </t>
  </si>
  <si>
    <t> 0.022 </t>
  </si>
  <si>
    <t> S.Cook </t>
  </si>
  <si>
    <t> AVSJ 4.89 </t>
  </si>
  <si>
    <t>2440800.460 </t>
  </si>
  <si>
    <t> 01.08.1970 23:02 </t>
  </si>
  <si>
    <t> ORI 120 </t>
  </si>
  <si>
    <t>2440813.8142 </t>
  </si>
  <si>
    <t> 15.08.1970 07:32 </t>
  </si>
  <si>
    <t> R.J.Niehaus </t>
  </si>
  <si>
    <t>IBVS 844 </t>
  </si>
  <si>
    <t>2440825.357 </t>
  </si>
  <si>
    <t> 26.08.1970 20:34 </t>
  </si>
  <si>
    <t> -0.017 </t>
  </si>
  <si>
    <t> ORI 121 </t>
  </si>
  <si>
    <t>2440825.381 </t>
  </si>
  <si>
    <t> 26.08.1970 21:08 </t>
  </si>
  <si>
    <t> M.Weder </t>
  </si>
  <si>
    <t>2440838.7135 </t>
  </si>
  <si>
    <t> 09.09.1970 05:07 </t>
  </si>
  <si>
    <t> 0.0006 </t>
  </si>
  <si>
    <t> C.D.Scarfe </t>
  </si>
  <si>
    <t>2440849.3824 </t>
  </si>
  <si>
    <t> 19.09.1970 21:10 </t>
  </si>
  <si>
    <t> -0.0019 </t>
  </si>
  <si>
    <t> H.Karacan </t>
  </si>
  <si>
    <t>2441134.8458 </t>
  </si>
  <si>
    <t> 02.07.1971 08:17 </t>
  </si>
  <si>
    <t>2441154.395 </t>
  </si>
  <si>
    <t> 21.07.1971 21:28 </t>
  </si>
  <si>
    <t> -0.015 </t>
  </si>
  <si>
    <t> ORI 126 </t>
  </si>
  <si>
    <t>2441175.7531 </t>
  </si>
  <si>
    <t> 12.08.1971 06:04 </t>
  </si>
  <si>
    <t>2441202.416 </t>
  </si>
  <si>
    <t> 07.09.1971 21:59 </t>
  </si>
  <si>
    <t> ORI 127 </t>
  </si>
  <si>
    <t>2441202.4311 </t>
  </si>
  <si>
    <t> 07.09.1971 22:20 </t>
  </si>
  <si>
    <t> 0.0001 </t>
  </si>
  <si>
    <t> R.Gröbel </t>
  </si>
  <si>
    <t>IBVS 647 </t>
  </si>
  <si>
    <t>2441227.347 </t>
  </si>
  <si>
    <t> 02.10.1971 20:19 </t>
  </si>
  <si>
    <t>2441515.474 </t>
  </si>
  <si>
    <t> 16.07.1972 23:22 </t>
  </si>
  <si>
    <t> T.T.Gough </t>
  </si>
  <si>
    <t> JBAA 83.453 </t>
  </si>
  <si>
    <t>2441524.3530 </t>
  </si>
  <si>
    <t> 25.07.1972 20:28 </t>
  </si>
  <si>
    <t> 0.0004 </t>
  </si>
  <si>
    <t>IBVS 937 </t>
  </si>
  <si>
    <t>2441538.549 </t>
  </si>
  <si>
    <t> 09.08.1972 01:10 </t>
  </si>
  <si>
    <t> -0.032 </t>
  </si>
  <si>
    <t> M.J.Currie </t>
  </si>
  <si>
    <t>2441538.578 </t>
  </si>
  <si>
    <t> 09.08.1972 01:52 </t>
  </si>
  <si>
    <t>2441539.475 </t>
  </si>
  <si>
    <t> 09.08.1972 23:24 </t>
  </si>
  <si>
    <t> P.R.Clayton </t>
  </si>
  <si>
    <t>2441539.484 </t>
  </si>
  <si>
    <t> 09.08.1972 23:36 </t>
  </si>
  <si>
    <t>2441803.591 </t>
  </si>
  <si>
    <t> 01.05.1973 02:11 </t>
  </si>
  <si>
    <t> P.W.Hornby </t>
  </si>
  <si>
    <t> JBAA 85.445 </t>
  </si>
  <si>
    <t>2441812.496 </t>
  </si>
  <si>
    <t> 09.05.1973 23:54 </t>
  </si>
  <si>
    <t>BAVM 28 </t>
  </si>
  <si>
    <t>2441833.8250 </t>
  </si>
  <si>
    <t> 31.05.1973 07:48 </t>
  </si>
  <si>
    <t> D.J.Barlow </t>
  </si>
  <si>
    <t>2441853.391 </t>
  </si>
  <si>
    <t> 19.06.1973 21:23 </t>
  </si>
  <si>
    <t> BBS 10 </t>
  </si>
  <si>
    <t>2441869.394 </t>
  </si>
  <si>
    <t> 05.07.1973 21:27 </t>
  </si>
  <si>
    <t> BBS 10/54 </t>
  </si>
  <si>
    <t>2441885.4053 </t>
  </si>
  <si>
    <t> 21.07.1973 21:43 </t>
  </si>
  <si>
    <t> 0.0025 </t>
  </si>
  <si>
    <t> L.Baldinelli </t>
  </si>
  <si>
    <t>IBVS 838 </t>
  </si>
  <si>
    <t>2441889.8506 </t>
  </si>
  <si>
    <t> 26.07.1973 08:24 </t>
  </si>
  <si>
    <t> 0.0014 </t>
  </si>
  <si>
    <t>2441892.519 </t>
  </si>
  <si>
    <t> 29.07.1973 00:27 </t>
  </si>
  <si>
    <t>2441901.403 </t>
  </si>
  <si>
    <t> 06.08.1973 21:40 </t>
  </si>
  <si>
    <t> BBS 11 </t>
  </si>
  <si>
    <t>2441901.411 </t>
  </si>
  <si>
    <t> 06.08.1973 21:51 </t>
  </si>
  <si>
    <t>2441901.4136 </t>
  </si>
  <si>
    <t> 06.08.1973 21:55 </t>
  </si>
  <si>
    <t> 0.0037 </t>
  </si>
  <si>
    <t>2441913.854 </t>
  </si>
  <si>
    <t> 19.08.1973 08:29 </t>
  </si>
  <si>
    <t>2441917.420 </t>
  </si>
  <si>
    <t> 22.08.1973 22:04 </t>
  </si>
  <si>
    <t> J.Hudek </t>
  </si>
  <si>
    <t> BRNO 17 </t>
  </si>
  <si>
    <t>2441920.967 </t>
  </si>
  <si>
    <t> 26.08.1973 11:12 </t>
  </si>
  <si>
    <t>2441933.453 </t>
  </si>
  <si>
    <t> 07.09.1973 22:52 </t>
  </si>
  <si>
    <t>2441934.324 </t>
  </si>
  <si>
    <t> 08.09.1973 19:46 </t>
  </si>
  <si>
    <t>2441945.8745 </t>
  </si>
  <si>
    <t> 20.09.1973 08:59 </t>
  </si>
  <si>
    <t> 0.0003 </t>
  </si>
  <si>
    <t> JBAA 85.447 </t>
  </si>
  <si>
    <t>2441974.336 </t>
  </si>
  <si>
    <t> 18.10.1973 20:03 </t>
  </si>
  <si>
    <t>2442156.622 </t>
  </si>
  <si>
    <t> 19.04.1974 02:55 </t>
  </si>
  <si>
    <t> BBS 15 </t>
  </si>
  <si>
    <t>2442157.519 </t>
  </si>
  <si>
    <t> 20.04.1974 00:27 </t>
  </si>
  <si>
    <t>2442214.437 </t>
  </si>
  <si>
    <t> 15.06.1974 22:29 </t>
  </si>
  <si>
    <t> BBS 16 </t>
  </si>
  <si>
    <t>2442214.451 </t>
  </si>
  <si>
    <t> 15.06.1974 22:49 </t>
  </si>
  <si>
    <t>2442222.4427 </t>
  </si>
  <si>
    <t> 23.06.1974 22:37 </t>
  </si>
  <si>
    <t> 0.0005 </t>
  </si>
  <si>
    <t> R.Dinescu </t>
  </si>
  <si>
    <t>IBVS 931 </t>
  </si>
  <si>
    <t>2442246.460 </t>
  </si>
  <si>
    <t> 17.07.1974 23:02 </t>
  </si>
  <si>
    <t>2442255.356 </t>
  </si>
  <si>
    <t> 26.07.1974 20:32 </t>
  </si>
  <si>
    <t>2442255.368 </t>
  </si>
  <si>
    <t> 26.07.1974 20:49 </t>
  </si>
  <si>
    <t>2442259.7932 </t>
  </si>
  <si>
    <t> 31.07.1974 07:02 </t>
  </si>
  <si>
    <t> 0.0009 </t>
  </si>
  <si>
    <t>IBVS 1379 </t>
  </si>
  <si>
    <t>2442267.7942 </t>
  </si>
  <si>
    <t> 08.08.1974 07:03 </t>
  </si>
  <si>
    <t> -0.0016 </t>
  </si>
  <si>
    <t>2442303.367 </t>
  </si>
  <si>
    <t> 12.09.1974 20:48 </t>
  </si>
  <si>
    <t> BBS 17 </t>
  </si>
  <si>
    <t>2442303.378 </t>
  </si>
  <si>
    <t> 12.09.1974 21:04 </t>
  </si>
  <si>
    <t>2442319.397 </t>
  </si>
  <si>
    <t> 28.09.1974 21:31 </t>
  </si>
  <si>
    <t>2442551.475 </t>
  </si>
  <si>
    <t> 18.05.1975 23:24 </t>
  </si>
  <si>
    <t> BBS 22 </t>
  </si>
  <si>
    <t>2442564.8175 </t>
  </si>
  <si>
    <t> 01.06.1975 07:37 </t>
  </si>
  <si>
    <t>2442575.483 </t>
  </si>
  <si>
    <t> 11.06.1975 23:35 </t>
  </si>
  <si>
    <t> BBS 23 </t>
  </si>
  <si>
    <t>2442583.4931 </t>
  </si>
  <si>
    <t> 19.06.1975 23:50 </t>
  </si>
  <si>
    <t> G.Bode </t>
  </si>
  <si>
    <t>IBVS 1163 </t>
  </si>
  <si>
    <t>2442600.397 </t>
  </si>
  <si>
    <t> 06.07.1975 21:31 </t>
  </si>
  <si>
    <t>2442608.393 </t>
  </si>
  <si>
    <t> 14.07.1975 21:25 </t>
  </si>
  <si>
    <t>2442637.757 </t>
  </si>
  <si>
    <t> 13.08.1975 06:10 </t>
  </si>
  <si>
    <t> 0.018 </t>
  </si>
  <si>
    <t> M.Baldwin </t>
  </si>
  <si>
    <t> AVSJ 7.35 </t>
  </si>
  <si>
    <t>2442662.642 </t>
  </si>
  <si>
    <t> 07.09.1975 03:24 </t>
  </si>
  <si>
    <t>2442673.305 </t>
  </si>
  <si>
    <t> 17.09.1975 19:19 </t>
  </si>
  <si>
    <t> M.Matysek </t>
  </si>
  <si>
    <t> BRNO 20 </t>
  </si>
  <si>
    <t>2442689.332 </t>
  </si>
  <si>
    <t> 03.10.1975 19:58 </t>
  </si>
  <si>
    <t> G.H.Spalding </t>
  </si>
  <si>
    <t> JBAA 87.80 </t>
  </si>
  <si>
    <t>2442713.328 </t>
  </si>
  <si>
    <t> 27.10.1975 19:52 </t>
  </si>
  <si>
    <t> BBS 24 </t>
  </si>
  <si>
    <t>2442871.618 </t>
  </si>
  <si>
    <t> 03.04.1976 02:49 </t>
  </si>
  <si>
    <t> BBS 27 </t>
  </si>
  <si>
    <t>2442896.528 </t>
  </si>
  <si>
    <t> 28.04.1976 00:40 </t>
  </si>
  <si>
    <t> M.D.Taylor </t>
  </si>
  <si>
    <t> VSSC 58.17 </t>
  </si>
  <si>
    <t>2442913.411 </t>
  </si>
  <si>
    <t> 14.05.1976 21:51 </t>
  </si>
  <si>
    <t> BBS 28 </t>
  </si>
  <si>
    <t>2442937.420 </t>
  </si>
  <si>
    <t> 07.06.1976 22:04 </t>
  </si>
  <si>
    <t> -0.008 </t>
  </si>
  <si>
    <t>2442950.769 </t>
  </si>
  <si>
    <t> 21.06.1976 06:27 </t>
  </si>
  <si>
    <t> G.Samolyk </t>
  </si>
  <si>
    <t> AOEB 5 </t>
  </si>
  <si>
    <t>2442953.430 </t>
  </si>
  <si>
    <t> 23.06.1976 22:19 </t>
  </si>
  <si>
    <t>2442977.451 </t>
  </si>
  <si>
    <t> 17.07.1976 22:49 </t>
  </si>
  <si>
    <t>2442977.452 </t>
  </si>
  <si>
    <t> 17.07.1976 22:50 </t>
  </si>
  <si>
    <t> BBS 29 </t>
  </si>
  <si>
    <t>2442993.448 </t>
  </si>
  <si>
    <t> 02.08.1976 22:45 </t>
  </si>
  <si>
    <t>2443009.452 </t>
  </si>
  <si>
    <t> 18.08.1976 22:50 </t>
  </si>
  <si>
    <t> P.Ralincourt </t>
  </si>
  <si>
    <t> BBS 32 </t>
  </si>
  <si>
    <t>2443031.6935 </t>
  </si>
  <si>
    <t> 10.09.1976 04:38 </t>
  </si>
  <si>
    <t>2443058.374 </t>
  </si>
  <si>
    <t> 06.10.1976 20:58 </t>
  </si>
  <si>
    <t> BBS 30 </t>
  </si>
  <si>
    <t>2443291.377 </t>
  </si>
  <si>
    <t> 27.05.1977 21:02 </t>
  </si>
  <si>
    <t> 0.013 </t>
  </si>
  <si>
    <t> BBS 33 </t>
  </si>
  <si>
    <t>2443304.716 </t>
  </si>
  <si>
    <t> 10.06.1977 05:11 </t>
  </si>
  <si>
    <t>2443307.390 </t>
  </si>
  <si>
    <t> 12.06.1977 21:21 </t>
  </si>
  <si>
    <t>2443665.751 </t>
  </si>
  <si>
    <t> 06.06.1978 06:01 </t>
  </si>
  <si>
    <t>2443712.8600 </t>
  </si>
  <si>
    <t> 23.07.1978 08:38 </t>
  </si>
  <si>
    <t> -0.0259 </t>
  </si>
  <si>
    <t> K.W.Jeffreys </t>
  </si>
  <si>
    <t> AAPS 42.287 </t>
  </si>
  <si>
    <t>2443721.7799 </t>
  </si>
  <si>
    <t> 01.08.1978 06:43 </t>
  </si>
  <si>
    <t>2443728.8938 </t>
  </si>
  <si>
    <t> 08.08.1978 09:27 </t>
  </si>
  <si>
    <t>2443740.443 </t>
  </si>
  <si>
    <t> 19.08.1978 22:37 </t>
  </si>
  <si>
    <t> BBS 38 </t>
  </si>
  <si>
    <t>2443741.335 </t>
  </si>
  <si>
    <t> 20.08.1978 20:02 </t>
  </si>
  <si>
    <t>2443744.9004 </t>
  </si>
  <si>
    <t> 24.08.1978 09:36 </t>
  </si>
  <si>
    <t>2443765.342 </t>
  </si>
  <si>
    <t> 13.09.1978 20:12 </t>
  </si>
  <si>
    <t> BBS 39 </t>
  </si>
  <si>
    <t>2443765.351 </t>
  </si>
  <si>
    <t> 13.09.1978 20:25 </t>
  </si>
  <si>
    <t>2443772.459 </t>
  </si>
  <si>
    <t> 20.09.1978 23:00 </t>
  </si>
  <si>
    <t> T.Brelstaff </t>
  </si>
  <si>
    <t>2443789.359 </t>
  </si>
  <si>
    <t> 07.10.1978 20:36 </t>
  </si>
  <si>
    <t> J.E.Isles </t>
  </si>
  <si>
    <t>2443806.248 </t>
  </si>
  <si>
    <t> 24.10.1978 17:57 </t>
  </si>
  <si>
    <t>2444019.691 </t>
  </si>
  <si>
    <t> 26.05.1979 04:35 </t>
  </si>
  <si>
    <t>2444022.351 </t>
  </si>
  <si>
    <t> 28.05.1979 20:25 </t>
  </si>
  <si>
    <t> BBS 43 </t>
  </si>
  <si>
    <t>2444167.301 </t>
  </si>
  <si>
    <t> 20.10.1979 19:13 </t>
  </si>
  <si>
    <t> BBS 45 </t>
  </si>
  <si>
    <t>2444167.306 </t>
  </si>
  <si>
    <t> 20.10.1979 19:20 </t>
  </si>
  <si>
    <t> VSSC 59.18 </t>
  </si>
  <si>
    <t>2444421.6513 </t>
  </si>
  <si>
    <t> 01.07.1980 03:37 </t>
  </si>
  <si>
    <t> 0.0043 </t>
  </si>
  <si>
    <t> D.R.Skillman </t>
  </si>
  <si>
    <t> AVSJ 11.60 </t>
  </si>
  <si>
    <t>2444447.418 </t>
  </si>
  <si>
    <t> 26.07.1980 22:01 </t>
  </si>
  <si>
    <t> -0.018 </t>
  </si>
  <si>
    <t> BBS 49 </t>
  </si>
  <si>
    <t>2444485.659 </t>
  </si>
  <si>
    <t> 03.09.1980 03:48 </t>
  </si>
  <si>
    <t>2444512.326 </t>
  </si>
  <si>
    <t> 29.09.1980 19:49 </t>
  </si>
  <si>
    <t> -0.028 </t>
  </si>
  <si>
    <t> BBS 51 </t>
  </si>
  <si>
    <t>2444569.248 </t>
  </si>
  <si>
    <t> 25.11.1980 17:57 </t>
  </si>
  <si>
    <t>2444700.894 </t>
  </si>
  <si>
    <t> 06.04.1981 09:27 </t>
  </si>
  <si>
    <t>2444711.5557 </t>
  </si>
  <si>
    <t> 17.04.1981 01:20 </t>
  </si>
  <si>
    <t>IBVS 2189 </t>
  </si>
  <si>
    <t>2444766.698 </t>
  </si>
  <si>
    <t> 11.06.1981 04:45 </t>
  </si>
  <si>
    <t>2444813.8251 </t>
  </si>
  <si>
    <t> 28.07.1981 07:48 </t>
  </si>
  <si>
    <t> 0.0029 </t>
  </si>
  <si>
    <t> D.W.Forbes </t>
  </si>
  <si>
    <t>IBVS 2545 </t>
  </si>
  <si>
    <t>2444821.8271 </t>
  </si>
  <si>
    <t> 05.08.1981 07:51 </t>
  </si>
  <si>
    <t>2444829.8294 </t>
  </si>
  <si>
    <t> 13.08.1981 07:54 </t>
  </si>
  <si>
    <t> 0.0000 </t>
  </si>
  <si>
    <t>2445104.610 </t>
  </si>
  <si>
    <t> 15.05.1982 02:38 </t>
  </si>
  <si>
    <t> BBS 60 </t>
  </si>
  <si>
    <t>2445138.416 </t>
  </si>
  <si>
    <t> 17.06.1982 21:59 </t>
  </si>
  <si>
    <t> BBS 61 </t>
  </si>
  <si>
    <t>2445531.459 </t>
  </si>
  <si>
    <t> 15.07.1983 23:00 </t>
  </si>
  <si>
    <t>BAVM 38 </t>
  </si>
  <si>
    <t>2445907.650 </t>
  </si>
  <si>
    <t> 26.07.1984 03:36 </t>
  </si>
  <si>
    <t> B.A.Krobusek </t>
  </si>
  <si>
    <t> BBS 73 </t>
  </si>
  <si>
    <t>2445917.417 </t>
  </si>
  <si>
    <t> 04.08.1984 22:00 </t>
  </si>
  <si>
    <t> T.Cervinka </t>
  </si>
  <si>
    <t> BRNO 27 </t>
  </si>
  <si>
    <t>2445917.421 </t>
  </si>
  <si>
    <t> 04.08.1984 22:06 </t>
  </si>
  <si>
    <t> M.Berka </t>
  </si>
  <si>
    <t>2445917.423 </t>
  </si>
  <si>
    <t> 04.08.1984 22:09 </t>
  </si>
  <si>
    <t> P.Vilcak </t>
  </si>
  <si>
    <t>2445933.428 </t>
  </si>
  <si>
    <t> 20.08.1984 22:16 </t>
  </si>
  <si>
    <t>2445933.431 </t>
  </si>
  <si>
    <t> 20.08.1984 22:20 </t>
  </si>
  <si>
    <t> J.Tesar </t>
  </si>
  <si>
    <t>2445942.325 </t>
  </si>
  <si>
    <t> 29.08.1984 19:48 </t>
  </si>
  <si>
    <t>2445942.329 </t>
  </si>
  <si>
    <t> 29.08.1984 19:53 </t>
  </si>
  <si>
    <t>2446203.794 </t>
  </si>
  <si>
    <t> 18.05.1985 07:03 </t>
  </si>
  <si>
    <t>2446267.806 </t>
  </si>
  <si>
    <t> 21.07.1985 07:20 </t>
  </si>
  <si>
    <t> P.Atwood </t>
  </si>
  <si>
    <t>2446270.473 </t>
  </si>
  <si>
    <t> 23.07.1985 23:21 </t>
  </si>
  <si>
    <t> BBS 77 </t>
  </si>
  <si>
    <t>2446278.486 </t>
  </si>
  <si>
    <t> 31.07.1985 23:39 </t>
  </si>
  <si>
    <t>2446286.466 </t>
  </si>
  <si>
    <t> 08.08.1985 23:11 </t>
  </si>
  <si>
    <t> J.Schmidt </t>
  </si>
  <si>
    <t>BAVM 43 </t>
  </si>
  <si>
    <t>2446294.465 </t>
  </si>
  <si>
    <t> 16.08.1985 23:09 </t>
  </si>
  <si>
    <t> P.Hajek </t>
  </si>
  <si>
    <t>2446294.469 </t>
  </si>
  <si>
    <t> 16.08.1985 23:15 </t>
  </si>
  <si>
    <t>2446294.471 </t>
  </si>
  <si>
    <t> 16.08.1985 23:18 </t>
  </si>
  <si>
    <t> D.Hanzl </t>
  </si>
  <si>
    <t>2446294.473 </t>
  </si>
  <si>
    <t> 16.08.1985 23:21 </t>
  </si>
  <si>
    <t> J.Safar </t>
  </si>
  <si>
    <t>2446294.485 </t>
  </si>
  <si>
    <t> 16.08.1985 23:38 </t>
  </si>
  <si>
    <t> P.Svoboda </t>
  </si>
  <si>
    <t>2446319.391 </t>
  </si>
  <si>
    <t> 10.09.1985 21:23 </t>
  </si>
  <si>
    <t>2446344.2853 </t>
  </si>
  <si>
    <t> 05.10.1985 18:50 </t>
  </si>
  <si>
    <t> 0.0015 </t>
  </si>
  <si>
    <t> J.Ells </t>
  </si>
  <si>
    <t> VSSC 67.9 </t>
  </si>
  <si>
    <t>2446360.2940 </t>
  </si>
  <si>
    <t> 21.10.1985 19:03 </t>
  </si>
  <si>
    <t> 0.0031 </t>
  </si>
  <si>
    <t>2446608.424 </t>
  </si>
  <si>
    <t> 26.06.1986 22:10 </t>
  </si>
  <si>
    <t> E.Wunder </t>
  </si>
  <si>
    <t>BAVM 46 </t>
  </si>
  <si>
    <t>2446648.432 </t>
  </si>
  <si>
    <t> 05.08.1986 22:22 </t>
  </si>
  <si>
    <t>2446678.659 </t>
  </si>
  <si>
    <t> 05.09.1986 03:48 </t>
  </si>
  <si>
    <t>2446863.630 </t>
  </si>
  <si>
    <t> 09.03.1987 03:07 </t>
  </si>
  <si>
    <t> B.Koch </t>
  </si>
  <si>
    <t>2446926.7678 </t>
  </si>
  <si>
    <t> 11.05.1987 06:25 </t>
  </si>
  <si>
    <t> 0.0016 </t>
  </si>
  <si>
    <t> D.B.Caton et al. </t>
  </si>
  <si>
    <t>IBVS 3552 </t>
  </si>
  <si>
    <t>2447273.5886 </t>
  </si>
  <si>
    <t> 22.04.1988 02:07 </t>
  </si>
  <si>
    <t> BBS 88 </t>
  </si>
  <si>
    <t>2447339.3942 </t>
  </si>
  <si>
    <t> 26.06.1988 21:27 </t>
  </si>
  <si>
    <t> -0.0008 </t>
  </si>
  <si>
    <t> Demircan &amp; Derman </t>
  </si>
  <si>
    <t>IBVS 3403 </t>
  </si>
  <si>
    <t>2447347.3994 </t>
  </si>
  <si>
    <t> 04.07.1988 21:35 </t>
  </si>
  <si>
    <t>2447354.505 </t>
  </si>
  <si>
    <t> 12.07.1988 00:07 </t>
  </si>
  <si>
    <t> K.Seifert </t>
  </si>
  <si>
    <t>BAVM 52 </t>
  </si>
  <si>
    <t>2447362.514 </t>
  </si>
  <si>
    <t> 20.07.1988 00:20 </t>
  </si>
  <si>
    <t> W.Renz </t>
  </si>
  <si>
    <t>2447371.4071 </t>
  </si>
  <si>
    <t> 28.07.1988 21:46 </t>
  </si>
  <si>
    <t> -0.0022 </t>
  </si>
  <si>
    <t>2447379.4140 </t>
  </si>
  <si>
    <t> 05.08.1988 21:56 </t>
  </si>
  <si>
    <t>2447388.3065 </t>
  </si>
  <si>
    <t> 14.08.1988 19:21 </t>
  </si>
  <si>
    <t>2447395.429 </t>
  </si>
  <si>
    <t> 21.08.1988 22:17 </t>
  </si>
  <si>
    <t>2447411.426 </t>
  </si>
  <si>
    <t> 06.09.1988 22:13 </t>
  </si>
  <si>
    <t>2447436.3285 </t>
  </si>
  <si>
    <t> 01.10.1988 19:53 </t>
  </si>
  <si>
    <t>B;V</t>
  </si>
  <si>
    <t> D.Alteweier </t>
  </si>
  <si>
    <t>2447681.772 </t>
  </si>
  <si>
    <t> 04.06.1989 06:31 </t>
  </si>
  <si>
    <t>2447740.4632 </t>
  </si>
  <si>
    <t> 01.08.1989 23:07 </t>
  </si>
  <si>
    <t> VSSC 73 </t>
  </si>
  <si>
    <t>2447742.461 </t>
  </si>
  <si>
    <t> 03.08.1989 23:03 </t>
  </si>
  <si>
    <t> 0.219 </t>
  </si>
  <si>
    <t> J.Isles </t>
  </si>
  <si>
    <t> VSSC 70.20 </t>
  </si>
  <si>
    <t>2447773.360 </t>
  </si>
  <si>
    <t> 03.09.1989 20:38 </t>
  </si>
  <si>
    <t>BAVM 56 </t>
  </si>
  <si>
    <t>2448085.501 </t>
  </si>
  <si>
    <t> 13.07.1990 00:01 </t>
  </si>
  <si>
    <t> R.Vyboch </t>
  </si>
  <si>
    <t> BRNO 31 </t>
  </si>
  <si>
    <t>2448423.432 </t>
  </si>
  <si>
    <t> 15.06.1991 22:22 </t>
  </si>
  <si>
    <t> J.Csipes </t>
  </si>
  <si>
    <t>2448423.439 </t>
  </si>
  <si>
    <t> 15.06.1991 22:32 </t>
  </si>
  <si>
    <t> Z.Egyhazi </t>
  </si>
  <si>
    <t>2448479.4602 </t>
  </si>
  <si>
    <t> 10.08.1991 23:02 </t>
  </si>
  <si>
    <t> E.Blättler </t>
  </si>
  <si>
    <t> BBS 98 </t>
  </si>
  <si>
    <t>2448501.694 </t>
  </si>
  <si>
    <t> 02.09.1991 04:39 </t>
  </si>
  <si>
    <t>2448768.494 </t>
  </si>
  <si>
    <t> 25.05.1992 23:51 </t>
  </si>
  <si>
    <t> M.Dahm </t>
  </si>
  <si>
    <t>BAVM 62 </t>
  </si>
  <si>
    <t>2448773.820 </t>
  </si>
  <si>
    <t> 31.05.1992 07:40 </t>
  </si>
  <si>
    <t>2449532.3732 </t>
  </si>
  <si>
    <t> 28.06.1994 20:57 </t>
  </si>
  <si>
    <t> B.Gürol </t>
  </si>
  <si>
    <t>IBVS 4380 </t>
  </si>
  <si>
    <t>2449588.4010 </t>
  </si>
  <si>
    <t> 23.08.1994 21:37 </t>
  </si>
  <si>
    <t> 0.0012 </t>
  </si>
  <si>
    <t>2449906.765 </t>
  </si>
  <si>
    <t> 08.07.1995 06:21 </t>
  </si>
  <si>
    <t>2449933.4373 </t>
  </si>
  <si>
    <t> 03.08.1995 22:29 </t>
  </si>
  <si>
    <t> -0.0056 </t>
  </si>
  <si>
    <t> M.Vetrovcova </t>
  </si>
  <si>
    <t> BRNO 32 </t>
  </si>
  <si>
    <t>2449933.4575 </t>
  </si>
  <si>
    <t> 03.08.1995 22:58 </t>
  </si>
  <si>
    <t> 0.0146 </t>
  </si>
  <si>
    <t> A.Kratochvil </t>
  </si>
  <si>
    <t>2449958.347 </t>
  </si>
  <si>
    <t> 28.08.1995 20:19 </t>
  </si>
  <si>
    <t> M.Martignoni </t>
  </si>
  <si>
    <t> BBS 113 </t>
  </si>
  <si>
    <t>2449990.347 </t>
  </si>
  <si>
    <t> 29.09.1995 20:19 </t>
  </si>
  <si>
    <t>2450259.3807 </t>
  </si>
  <si>
    <t> 24.06.1996 21:08 </t>
  </si>
  <si>
    <t> 0.4591 </t>
  </si>
  <si>
    <t>IBVS 4670 </t>
  </si>
  <si>
    <t>2450262.480 </t>
  </si>
  <si>
    <t> 27.06.1996 23:31 </t>
  </si>
  <si>
    <t>BAVM 113 </t>
  </si>
  <si>
    <t>2450278.4706 </t>
  </si>
  <si>
    <t> 13.07.1996 23:17 </t>
  </si>
  <si>
    <t> -0.0153 </t>
  </si>
  <si>
    <t> P.Sobotka </t>
  </si>
  <si>
    <t>2450278.4803 </t>
  </si>
  <si>
    <t> 13.07.1996 23:31 </t>
  </si>
  <si>
    <t> L.Brat </t>
  </si>
  <si>
    <t>2450278.4810 </t>
  </si>
  <si>
    <t> 13.07.1996 23:32 </t>
  </si>
  <si>
    <t> -0.0049 </t>
  </si>
  <si>
    <t>2450278.4845 </t>
  </si>
  <si>
    <t> 13.07.1996 23:37 </t>
  </si>
  <si>
    <t> -0.0014 </t>
  </si>
  <si>
    <t> L.Barinova </t>
  </si>
  <si>
    <t> J.Kapitan </t>
  </si>
  <si>
    <t>2450664.4311 </t>
  </si>
  <si>
    <t> 03.08.1997 22:20 </t>
  </si>
  <si>
    <t> -0.0050 </t>
  </si>
  <si>
    <t> L.Honzik </t>
  </si>
  <si>
    <t>2450664.4367 </t>
  </si>
  <si>
    <t> 03.08.1997 22:28 </t>
  </si>
  <si>
    <t> M.Rottenborn </t>
  </si>
  <si>
    <t>2450664.4415 </t>
  </si>
  <si>
    <t> 03.08.1997 22:35 </t>
  </si>
  <si>
    <t> 0.0054 </t>
  </si>
  <si>
    <t>2450985.484 </t>
  </si>
  <si>
    <t> 20.06.1998 23:36 </t>
  </si>
  <si>
    <t> R.Meyer </t>
  </si>
  <si>
    <t>BAVM 122 </t>
  </si>
  <si>
    <t>2451025.483 </t>
  </si>
  <si>
    <t> 30.07.1998 23:35 </t>
  </si>
  <si>
    <t> A.Mey </t>
  </si>
  <si>
    <t>2451398.993 </t>
  </si>
  <si>
    <t> 08.08.1999 11:49 </t>
  </si>
  <si>
    <t> M.Sato </t>
  </si>
  <si>
    <t>2451411.429 </t>
  </si>
  <si>
    <t> 20.08.1999 22:17 </t>
  </si>
  <si>
    <t>BAVM 131 </t>
  </si>
  <si>
    <t>2451578.623 </t>
  </si>
  <si>
    <t> 04.02.2000 02:57 </t>
  </si>
  <si>
    <t> K.Tikkanen </t>
  </si>
  <si>
    <t> BBS 124 </t>
  </si>
  <si>
    <t>2451676.469 </t>
  </si>
  <si>
    <t> 11.05.2000 23:15 </t>
  </si>
  <si>
    <t> H.Zaunick </t>
  </si>
  <si>
    <t>2451724.458 </t>
  </si>
  <si>
    <t> 28.06.2000 22:59 </t>
  </si>
  <si>
    <t>BAVM 143 </t>
  </si>
  <si>
    <t>2451740.485 </t>
  </si>
  <si>
    <t> 14.07.2000 23:38 </t>
  </si>
  <si>
    <t> BBS 123 </t>
  </si>
  <si>
    <t>2451773.371 </t>
  </si>
  <si>
    <t> 16.08.2000 20:54 </t>
  </si>
  <si>
    <t>2452110.420 </t>
  </si>
  <si>
    <t> 19.07.2001 22:04 </t>
  </si>
  <si>
    <t> T.Tokár </t>
  </si>
  <si>
    <t>OEJV 0074 </t>
  </si>
  <si>
    <t>2452110.432 </t>
  </si>
  <si>
    <t> 19.07.2001 22:22 </t>
  </si>
  <si>
    <t> I.Lempelová </t>
  </si>
  <si>
    <t>2452110.440 </t>
  </si>
  <si>
    <t> 19.07.2001 22:33 </t>
  </si>
  <si>
    <t> F.Sura </t>
  </si>
  <si>
    <t>2452110.441 </t>
  </si>
  <si>
    <t> 19.07.2001 22:35 </t>
  </si>
  <si>
    <t> M.Hirjak </t>
  </si>
  <si>
    <t> R.Hrivnák </t>
  </si>
  <si>
    <t>2452110.453 </t>
  </si>
  <si>
    <t> 19.07.2001 22:52 </t>
  </si>
  <si>
    <t> M.Klucár </t>
  </si>
  <si>
    <t>2452110.460 </t>
  </si>
  <si>
    <t> 19.07.2001 23:02 </t>
  </si>
  <si>
    <t> 0.045 </t>
  </si>
  <si>
    <t> S.Kacmár </t>
  </si>
  <si>
    <t>2452415.447 </t>
  </si>
  <si>
    <t> 20.05.2002 22:43 </t>
  </si>
  <si>
    <t>BAVM 154 </t>
  </si>
  <si>
    <t>2452455.470 </t>
  </si>
  <si>
    <t> 29.06.2002 23:16 </t>
  </si>
  <si>
    <t>BAVM 157 </t>
  </si>
  <si>
    <t>2453121.5357 </t>
  </si>
  <si>
    <t> 26.04.2004 00:51 </t>
  </si>
  <si>
    <t> 0.0018 </t>
  </si>
  <si>
    <t>o</t>
  </si>
  <si>
    <t> U.Schmidt </t>
  </si>
  <si>
    <t>BAVM 172 </t>
  </si>
  <si>
    <t>2453172.2231 </t>
  </si>
  <si>
    <t> 15.06.2004 17:21 </t>
  </si>
  <si>
    <t> Nakajima </t>
  </si>
  <si>
    <t>VSB 43 </t>
  </si>
  <si>
    <t>2453226.464 </t>
  </si>
  <si>
    <t> 08.08.2004 23:08 </t>
  </si>
  <si>
    <t>BAVM 174 </t>
  </si>
  <si>
    <t>2453933.457 </t>
  </si>
  <si>
    <t> 16.07.2006 22:58 </t>
  </si>
  <si>
    <t> M.Schubert </t>
  </si>
  <si>
    <t>BAVM 187 </t>
  </si>
  <si>
    <t>2454241.143 </t>
  </si>
  <si>
    <t> 20.05.2007 15:25 </t>
  </si>
  <si>
    <t> K.Kanai </t>
  </si>
  <si>
    <t>VSB 46 </t>
  </si>
  <si>
    <t>2454621.7598 </t>
  </si>
  <si>
    <t> 04.06.2008 06:14 </t>
  </si>
  <si>
    <t>C </t>
  </si>
  <si>
    <t> J.Bialozynski </t>
  </si>
  <si>
    <t>JAAVSO 36(2);186 </t>
  </si>
  <si>
    <t>2454678.673 </t>
  </si>
  <si>
    <t> 31.07.2008 04:09 </t>
  </si>
  <si>
    <t>2454703.5726 </t>
  </si>
  <si>
    <t> 25.08.2008 01:44 </t>
  </si>
  <si>
    <t> K.Menzies </t>
  </si>
  <si>
    <t>2454751.5948 </t>
  </si>
  <si>
    <t> 12.10.2008 02:16 </t>
  </si>
  <si>
    <t> -0.0007 </t>
  </si>
  <si>
    <t>ns</t>
  </si>
  <si>
    <t>JAAVSO 37(1);44 </t>
  </si>
  <si>
    <t>2455026.3856 </t>
  </si>
  <si>
    <t> 13.07.2009 21:15 </t>
  </si>
  <si>
    <t> S.Kleidis </t>
  </si>
  <si>
    <t>IBVS 5933 </t>
  </si>
  <si>
    <t>2455336.7469 </t>
  </si>
  <si>
    <t> 20.05.2010 05:55 </t>
  </si>
  <si>
    <t> JAAVSO 40;975 </t>
  </si>
  <si>
    <t>2455795.6170 </t>
  </si>
  <si>
    <t> 22.08.2011 02:48 </t>
  </si>
  <si>
    <t> -0.0005 </t>
  </si>
  <si>
    <t> N.Simmons </t>
  </si>
  <si>
    <t>2456058.8463 </t>
  </si>
  <si>
    <t> 11.05.2012 08:18 </t>
  </si>
  <si>
    <t> JAAVSO 41;122 </t>
  </si>
  <si>
    <t>2456495.4888 </t>
  </si>
  <si>
    <t> 21.07.2013 23:43 </t>
  </si>
  <si>
    <t>-I</t>
  </si>
  <si>
    <t> F.Agerer </t>
  </si>
  <si>
    <t>BAVM 234 </t>
  </si>
  <si>
    <t>2456792.506 </t>
  </si>
  <si>
    <t> 15.05.2014 00:08 </t>
  </si>
  <si>
    <t>13281.5</t>
  </si>
  <si>
    <t> A.Paschke </t>
  </si>
  <si>
    <t>OEJV 0172 </t>
  </si>
  <si>
    <t>2456808.5151 </t>
  </si>
  <si>
    <t> 31.05.2014 00:21 </t>
  </si>
  <si>
    <t>13290.5</t>
  </si>
  <si>
    <t>BAVM 238 </t>
  </si>
  <si>
    <t>2456809.4021 </t>
  </si>
  <si>
    <t> 31.05.2014 21:39 </t>
  </si>
  <si>
    <t>13291</t>
  </si>
  <si>
    <t> -0.0017 </t>
  </si>
  <si>
    <t>2457178.4576 </t>
  </si>
  <si>
    <t> 04.06.2015 22:58 </t>
  </si>
  <si>
    <t>13498.5</t>
  </si>
  <si>
    <t>BAVM 241 (=IBVS 6157) </t>
  </si>
  <si>
    <t>IBVS 6157</t>
  </si>
  <si>
    <t>JAVSO..43..238</t>
  </si>
  <si>
    <t>JAVSO..44..164</t>
  </si>
  <si>
    <t>JAVSO..45..121</t>
  </si>
  <si>
    <t>IBVS 6230</t>
  </si>
  <si>
    <t>JAVSO 49, 108</t>
  </si>
  <si>
    <t>JAVSO, 49, 108</t>
  </si>
  <si>
    <t>JAVSO, 50,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</si>
</sst>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76" formatCode="0.000"/>
    <numFmt numFmtId="177" formatCode="0.00000"/>
  </numFmts>
  <fonts count="45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Unicode MS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3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3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4" fillId="7" borderId="1" applyNumberFormat="0" applyAlignment="0" applyProtection="0"/>
    <xf numFmtId="0" fontId="35" fillId="0" borderId="4" applyNumberFormat="0" applyFill="0" applyAlignment="0" applyProtection="0"/>
    <xf numFmtId="0" fontId="36" fillId="22" borderId="0" applyNumberFormat="0" applyBorder="0" applyAlignment="0" applyProtection="0"/>
    <xf numFmtId="0" fontId="6" fillId="0" borderId="0"/>
    <xf numFmtId="0" fontId="11" fillId="0" borderId="0"/>
    <xf numFmtId="0" fontId="11" fillId="23" borderId="5" applyNumberFormat="0" applyFont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40" fillId="0" borderId="7" applyNumberFormat="0" applyFon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top"/>
    </xf>
    <xf numFmtId="0" fontId="0" fillId="0" borderId="0" xfId="0">
      <alignment vertical="top"/>
    </xf>
    <xf numFmtId="0" fontId="17" fillId="0" borderId="0" xfId="0" applyFont="1">
      <alignment vertical="top"/>
    </xf>
    <xf numFmtId="0" fontId="10" fillId="0" borderId="0" xfId="0" applyFo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>
      <alignment vertical="top"/>
    </xf>
    <xf numFmtId="0" fontId="10" fillId="0" borderId="0" xfId="0" applyFont="1" applyAlignment="1">
      <alignment horizontal="center"/>
    </xf>
    <xf numFmtId="0" fontId="15" fillId="0" borderId="0" xfId="0" applyFont="1">
      <alignment vertical="top"/>
    </xf>
    <xf numFmtId="0" fontId="12" fillId="0" borderId="0" xfId="0" applyFont="1">
      <alignment vertical="top"/>
    </xf>
    <xf numFmtId="0" fontId="7" fillId="0" borderId="0" xfId="0" applyFont="1">
      <alignment vertical="top"/>
    </xf>
    <xf numFmtId="0" fontId="12" fillId="0" borderId="0" xfId="0" applyFont="1" applyAlignment="1">
      <alignment horizontal="center"/>
    </xf>
    <xf numFmtId="22" fontId="10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/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20" fillId="0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4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4" fillId="24" borderId="17" xfId="38" applyFill="1" applyBorder="1" applyAlignment="1" applyProtection="1">
      <alignment horizontal="righ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1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center" vertical="top"/>
    </xf>
    <xf numFmtId="176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center" wrapText="1"/>
    </xf>
    <xf numFmtId="0" fontId="42" fillId="0" borderId="0" xfId="42" applyFont="1"/>
    <xf numFmtId="0" fontId="42" fillId="0" borderId="0" xfId="42" applyFont="1" applyAlignment="1">
      <alignment horizontal="center"/>
    </xf>
    <xf numFmtId="0" fontId="42" fillId="0" borderId="0" xfId="42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43" applyFont="1"/>
    <xf numFmtId="0" fontId="42" fillId="0" borderId="0" xfId="43" applyFont="1" applyAlignment="1">
      <alignment horizontal="center"/>
    </xf>
    <xf numFmtId="0" fontId="42" fillId="0" borderId="0" xfId="43" applyFont="1" applyAlignment="1">
      <alignment horizontal="left"/>
    </xf>
    <xf numFmtId="0" fontId="42" fillId="0" borderId="0" xfId="42" applyFont="1" applyAlignment="1">
      <alignment wrapText="1"/>
    </xf>
    <xf numFmtId="0" fontId="42" fillId="0" borderId="0" xfId="42" applyFont="1" applyAlignment="1">
      <alignment horizontal="center" wrapText="1"/>
    </xf>
    <xf numFmtId="0" fontId="42" fillId="0" borderId="0" xfId="42" applyFont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42" applyFont="1" applyAlignment="1">
      <alignment horizontal="left" vertical="center" wrapText="1"/>
    </xf>
    <xf numFmtId="0" fontId="43" fillId="0" borderId="0" xfId="42" applyFont="1" applyAlignment="1">
      <alignment horizontal="center" vertical="center" wrapText="1"/>
    </xf>
    <xf numFmtId="0" fontId="43" fillId="0" borderId="0" xfId="42" applyFont="1" applyAlignment="1">
      <alignment horizontal="left" wrapText="1"/>
    </xf>
    <xf numFmtId="0" fontId="10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 wrapText="1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177" fontId="44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RX Her - O-C Diagr.</a:t>
            </a:r>
          </a:p>
        </c:rich>
      </c:tx>
      <c:layout>
        <c:manualLayout>
          <c:xMode val="edge"/>
          <c:yMode val="edge"/>
          <c:x val="0.38267716535433072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3385826771653"/>
          <c:y val="0.14723926380368099"/>
          <c:w val="0.81889763779527558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  <c:pt idx="0">
                  <c:v>1.130399999783549E-2</c:v>
                </c:pt>
                <c:pt idx="1">
                  <c:v>3.7179999999352731E-3</c:v>
                </c:pt>
                <c:pt idx="2">
                  <c:v>1.1184999997567502E-2</c:v>
                </c:pt>
                <c:pt idx="3">
                  <c:v>6.09200000326382E-4</c:v>
                </c:pt>
                <c:pt idx="4">
                  <c:v>-5.4240000281424727E-4</c:v>
                </c:pt>
                <c:pt idx="5">
                  <c:v>1.7881800000395742E-2</c:v>
                </c:pt>
                <c:pt idx="6">
                  <c:v>-6.2698000019736355E-3</c:v>
                </c:pt>
                <c:pt idx="7">
                  <c:v>-6.5730000005714828E-3</c:v>
                </c:pt>
                <c:pt idx="8">
                  <c:v>4.5616000006702961E-3</c:v>
                </c:pt>
                <c:pt idx="9">
                  <c:v>-1.0300400001142407E-2</c:v>
                </c:pt>
                <c:pt idx="10">
                  <c:v>1.2974200000826386E-2</c:v>
                </c:pt>
                <c:pt idx="11">
                  <c:v>2.0398399998157402E-2</c:v>
                </c:pt>
                <c:pt idx="12">
                  <c:v>6.2467999996442813E-3</c:v>
                </c:pt>
                <c:pt idx="13">
                  <c:v>1.5957199997501448E-2</c:v>
                </c:pt>
                <c:pt idx="14">
                  <c:v>-1.2480600000344566E-2</c:v>
                </c:pt>
                <c:pt idx="15">
                  <c:v>6.2297999975271523E-3</c:v>
                </c:pt>
                <c:pt idx="16">
                  <c:v>6.5399999948567711E-4</c:v>
                </c:pt>
                <c:pt idx="17">
                  <c:v>-4.6321999998326646E-3</c:v>
                </c:pt>
                <c:pt idx="18">
                  <c:v>4.2161999990639742E-3</c:v>
                </c:pt>
                <c:pt idx="19">
                  <c:v>-7.37459999982093E-3</c:v>
                </c:pt>
                <c:pt idx="20">
                  <c:v>1.759999999194406E-3</c:v>
                </c:pt>
                <c:pt idx="21">
                  <c:v>9.6084000015252968E-3</c:v>
                </c:pt>
                <c:pt idx="22">
                  <c:v>-2.0694800001365365E-2</c:v>
                </c:pt>
                <c:pt idx="23">
                  <c:v>-5.7084000000031665E-3</c:v>
                </c:pt>
                <c:pt idx="24">
                  <c:v>-2.0994599999539787E-2</c:v>
                </c:pt>
                <c:pt idx="25">
                  <c:v>-1.8284200001289719E-2</c:v>
                </c:pt>
                <c:pt idx="26">
                  <c:v>-9.5704000013938639E-3</c:v>
                </c:pt>
                <c:pt idx="27">
                  <c:v>-1.0297800001353608E-2</c:v>
                </c:pt>
                <c:pt idx="28">
                  <c:v>0.4181590000007418</c:v>
                </c:pt>
                <c:pt idx="29">
                  <c:v>1.5560000065306667E-4</c:v>
                </c:pt>
                <c:pt idx="30">
                  <c:v>-9.9994000011065509E-3</c:v>
                </c:pt>
                <c:pt idx="31">
                  <c:v>-0.4064304000003176</c:v>
                </c:pt>
                <c:pt idx="32">
                  <c:v>0.36312839999845892</c:v>
                </c:pt>
                <c:pt idx="33">
                  <c:v>-0.42401980000067852</c:v>
                </c:pt>
                <c:pt idx="34">
                  <c:v>1.6973400001006667E-2</c:v>
                </c:pt>
                <c:pt idx="35">
                  <c:v>1.738400000067486E-2</c:v>
                </c:pt>
                <c:pt idx="36">
                  <c:v>-9.9056000017299084E-3</c:v>
                </c:pt>
                <c:pt idx="37">
                  <c:v>3.6565999998856569E-3</c:v>
                </c:pt>
                <c:pt idx="38">
                  <c:v>2.7218799998081522E-2</c:v>
                </c:pt>
                <c:pt idx="39">
                  <c:v>-1.3465799998812145E-2</c:v>
                </c:pt>
                <c:pt idx="40">
                  <c:v>-3.2617400001981878E-2</c:v>
                </c:pt>
                <c:pt idx="41">
                  <c:v>-5.6616000001667999E-3</c:v>
                </c:pt>
                <c:pt idx="42">
                  <c:v>2.4762599998211954E-2</c:v>
                </c:pt>
                <c:pt idx="43">
                  <c:v>-1.2388999999529915E-2</c:v>
                </c:pt>
                <c:pt idx="44">
                  <c:v>3.8324800001646508E-2</c:v>
                </c:pt>
                <c:pt idx="45">
                  <c:v>1.6173199997865595E-2</c:v>
                </c:pt>
                <c:pt idx="46">
                  <c:v>-3.1163999992713798E-3</c:v>
                </c:pt>
                <c:pt idx="47">
                  <c:v>2.3597400000653579E-2</c:v>
                </c:pt>
                <c:pt idx="48">
                  <c:v>2.8700000002572779E-3</c:v>
                </c:pt>
                <c:pt idx="49">
                  <c:v>9.1718000003311317E-3</c:v>
                </c:pt>
                <c:pt idx="50">
                  <c:v>1.9309799998154631E-2</c:v>
                </c:pt>
                <c:pt idx="51">
                  <c:v>-1.2979799997992814E-2</c:v>
                </c:pt>
                <c:pt idx="52">
                  <c:v>1.386859999911394E-2</c:v>
                </c:pt>
                <c:pt idx="53">
                  <c:v>7.0065999971120618E-3</c:v>
                </c:pt>
                <c:pt idx="54">
                  <c:v>-2.8588000022864435E-3</c:v>
                </c:pt>
                <c:pt idx="55">
                  <c:v>-4.0103999999701045E-3</c:v>
                </c:pt>
                <c:pt idx="56">
                  <c:v>3.7034000015410129E-3</c:v>
                </c:pt>
                <c:pt idx="57">
                  <c:v>1.2386599999445025E-2</c:v>
                </c:pt>
                <c:pt idx="58">
                  <c:v>1.8797200002154568E-2</c:v>
                </c:pt>
                <c:pt idx="59">
                  <c:v>3.7369999990914948E-3</c:v>
                </c:pt>
                <c:pt idx="60">
                  <c:v>7.8430000030493829E-3</c:v>
                </c:pt>
                <c:pt idx="61">
                  <c:v>1.1191400000825524E-2</c:v>
                </c:pt>
                <c:pt idx="62">
                  <c:v>4.5227999980852474E-3</c:v>
                </c:pt>
                <c:pt idx="84">
                  <c:v>2.0106200001464458E-2</c:v>
                </c:pt>
                <c:pt idx="85">
                  <c:v>6.8511999998008832E-3</c:v>
                </c:pt>
                <c:pt idx="87">
                  <c:v>2.1005200000217883E-2</c:v>
                </c:pt>
                <c:pt idx="88">
                  <c:v>-9.4729200001893332E-2</c:v>
                </c:pt>
                <c:pt idx="89">
                  <c:v>3.7921999974059872E-3</c:v>
                </c:pt>
                <c:pt idx="90">
                  <c:v>-2.4940000002970919E-3</c:v>
                </c:pt>
                <c:pt idx="91">
                  <c:v>1.2355599999864353E-2</c:v>
                </c:pt>
                <c:pt idx="92">
                  <c:v>-1.9476000015856698E-3</c:v>
                </c:pt>
                <c:pt idx="93">
                  <c:v>1.532500000030268E-2</c:v>
                </c:pt>
                <c:pt idx="94">
                  <c:v>-1.2507999999797903E-3</c:v>
                </c:pt>
                <c:pt idx="95">
                  <c:v>-1.5536999999312684E-2</c:v>
                </c:pt>
                <c:pt idx="96">
                  <c:v>-1.0264399999869056E-2</c:v>
                </c:pt>
                <c:pt idx="97">
                  <c:v>-1.5676000002713408E-3</c:v>
                </c:pt>
                <c:pt idx="98">
                  <c:v>-3.1400000007124618E-3</c:v>
                </c:pt>
                <c:pt idx="99">
                  <c:v>2.8419999944162555E-4</c:v>
                </c:pt>
                <c:pt idx="100">
                  <c:v>-3.8674000024911948E-3</c:v>
                </c:pt>
                <c:pt idx="101">
                  <c:v>2.5202600001648534E-2</c:v>
                </c:pt>
                <c:pt idx="102">
                  <c:v>1.2175399999250658E-2</c:v>
                </c:pt>
                <c:pt idx="103">
                  <c:v>2.8885799998533912E-2</c:v>
                </c:pt>
                <c:pt idx="104">
                  <c:v>1.9447999999101739E-2</c:v>
                </c:pt>
                <c:pt idx="105">
                  <c:v>1.1583999985305127E-3</c:v>
                </c:pt>
                <c:pt idx="106">
                  <c:v>-7.1583999997528736E-3</c:v>
                </c:pt>
                <c:pt idx="107">
                  <c:v>1.5553999983239919E-3</c:v>
                </c:pt>
                <c:pt idx="108">
                  <c:v>2.4962600000435486E-2</c:v>
                </c:pt>
                <c:pt idx="109">
                  <c:v>-9.9130000016884878E-3</c:v>
                </c:pt>
                <c:pt idx="110">
                  <c:v>-4.8880000031203963E-4</c:v>
                </c:pt>
                <c:pt idx="111">
                  <c:v>3.6783799998374889E-2</c:v>
                </c:pt>
                <c:pt idx="112">
                  <c:v>1.2208000000100583E-2</c:v>
                </c:pt>
                <c:pt idx="113">
                  <c:v>2.9218000017863233E-3</c:v>
                </c:pt>
                <c:pt idx="114">
                  <c:v>7.1456000005127862E-3</c:v>
                </c:pt>
                <c:pt idx="115">
                  <c:v>5.697999986296054E-4</c:v>
                </c:pt>
                <c:pt idx="116">
                  <c:v>1.2801999982912093E-3</c:v>
                </c:pt>
                <c:pt idx="117">
                  <c:v>-2.009400002862094E-3</c:v>
                </c:pt>
                <c:pt idx="118">
                  <c:v>2.704399998037843E-3</c:v>
                </c:pt>
                <c:pt idx="119">
                  <c:v>1.4181999977154192E-3</c:v>
                </c:pt>
                <c:pt idx="120">
                  <c:v>8.1319999990228098E-3</c:v>
                </c:pt>
                <c:pt idx="121">
                  <c:v>-8.7140000323415734E-4</c:v>
                </c:pt>
                <c:pt idx="122">
                  <c:v>2.8423999974620529E-3</c:v>
                </c:pt>
                <c:pt idx="123">
                  <c:v>0</c:v>
                </c:pt>
                <c:pt idx="126">
                  <c:v>1.9039999970118515E-3</c:v>
                </c:pt>
                <c:pt idx="127">
                  <c:v>-1.1551999996299855E-3</c:v>
                </c:pt>
                <c:pt idx="128">
                  <c:v>2.2459999308921397E-4</c:v>
                </c:pt>
                <c:pt idx="129">
                  <c:v>1.273199995921459E-3</c:v>
                </c:pt>
                <c:pt idx="130">
                  <c:v>2.3457999996026047E-3</c:v>
                </c:pt>
                <c:pt idx="131">
                  <c:v>7.6999999873805791E-4</c:v>
                </c:pt>
                <c:pt idx="132">
                  <c:v>2.1047999980510212E-3</c:v>
                </c:pt>
                <c:pt idx="133">
                  <c:v>6.4416000022902153E-3</c:v>
                </c:pt>
                <c:pt idx="139">
                  <c:v>-1.3024400002905168E-2</c:v>
                </c:pt>
                <c:pt idx="140">
                  <c:v>-7.3275999966426753E-3</c:v>
                </c:pt>
                <c:pt idx="142">
                  <c:v>4.3235999983153306E-3</c:v>
                </c:pt>
                <c:pt idx="143">
                  <c:v>4.6160000056261197E-4</c:v>
                </c:pt>
                <c:pt idx="146">
                  <c:v>6.5539999995962717E-3</c:v>
                </c:pt>
                <c:pt idx="147">
                  <c:v>8.5540000000037253E-3</c:v>
                </c:pt>
                <c:pt idx="148">
                  <c:v>1.3553999997384381E-2</c:v>
                </c:pt>
                <c:pt idx="154">
                  <c:v>-2.6752000048873015E-3</c:v>
                </c:pt>
                <c:pt idx="155">
                  <c:v>1.0311199992429465E-2</c:v>
                </c:pt>
                <c:pt idx="159">
                  <c:v>-1.3252000062493607E-3</c:v>
                </c:pt>
                <c:pt idx="167">
                  <c:v>-1.899079999566311E-2</c:v>
                </c:pt>
                <c:pt idx="168">
                  <c:v>-1.3990799998282455E-2</c:v>
                </c:pt>
                <c:pt idx="169">
                  <c:v>-1.2990799994440749E-2</c:v>
                </c:pt>
                <c:pt idx="170">
                  <c:v>-1.1990799997875001E-2</c:v>
                </c:pt>
                <c:pt idx="171">
                  <c:v>1.0092000011354685E-3</c:v>
                </c:pt>
                <c:pt idx="172">
                  <c:v>2.0092000049771741E-3</c:v>
                </c:pt>
                <c:pt idx="272">
                  <c:v>-2.5901000000885688E-2</c:v>
                </c:pt>
                <c:pt idx="273">
                  <c:v>1.1369999992894009E-3</c:v>
                </c:pt>
                <c:pt idx="274">
                  <c:v>7.4739999399753287E-4</c:v>
                </c:pt>
                <c:pt idx="277">
                  <c:v>1.9579999934649095E-4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FA-4BB4-84AD-0760B2C5FEBE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1E-3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9">
                    <c:v>0</c:v>
                  </c:pt>
                  <c:pt idx="161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4">
                    <c:v>0</c:v>
                  </c:pt>
                  <c:pt idx="188">
                    <c:v>0</c:v>
                  </c:pt>
                  <c:pt idx="193">
                    <c:v>0</c:v>
                  </c:pt>
                  <c:pt idx="201">
                    <c:v>2.9999999999999997E-4</c:v>
                  </c:pt>
                  <c:pt idx="205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5.0000000000000001E-4</c:v>
                  </c:pt>
                  <c:pt idx="215">
                    <c:v>0</c:v>
                  </c:pt>
                  <c:pt idx="216">
                    <c:v>0</c:v>
                  </c:pt>
                  <c:pt idx="218">
                    <c:v>6.9999999999999999E-4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8">
                    <c:v>5.9999999999999995E-4</c:v>
                  </c:pt>
                  <c:pt idx="239">
                    <c:v>4.0000000000000002E-4</c:v>
                  </c:pt>
                  <c:pt idx="242">
                    <c:v>0</c:v>
                  </c:pt>
                  <c:pt idx="243">
                    <c:v>0</c:v>
                  </c:pt>
                  <c:pt idx="245">
                    <c:v>4.0000000000000002E-4</c:v>
                  </c:pt>
                  <c:pt idx="247">
                    <c:v>0</c:v>
                  </c:pt>
                  <c:pt idx="253">
                    <c:v>0</c:v>
                  </c:pt>
                  <c:pt idx="255">
                    <c:v>0</c:v>
                  </c:pt>
                  <c:pt idx="266">
                    <c:v>4.0000000000000002E-4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7">
                    <c:v>0</c:v>
                  </c:pt>
                  <c:pt idx="295">
                    <c:v>1.4E-3</c:v>
                  </c:pt>
                  <c:pt idx="296">
                    <c:v>5.9999999999999995E-4</c:v>
                  </c:pt>
                  <c:pt idx="297">
                    <c:v>8.0000000000000004E-4</c:v>
                  </c:pt>
                  <c:pt idx="313">
                    <c:v>0</c:v>
                  </c:pt>
                  <c:pt idx="329">
                    <c:v>4.6999999999999999E-4</c:v>
                  </c:pt>
                  <c:pt idx="330">
                    <c:v>0</c:v>
                  </c:pt>
                  <c:pt idx="332">
                    <c:v>1.2999999999999999E-4</c:v>
                  </c:pt>
                  <c:pt idx="334">
                    <c:v>1E-3</c:v>
                  </c:pt>
                  <c:pt idx="353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62">
                    <c:v>6.9999999999999999E-4</c:v>
                  </c:pt>
                  <c:pt idx="367">
                    <c:v>1E-4</c:v>
                  </c:pt>
                  <c:pt idx="368">
                    <c:v>1E-4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4.0000000000000001E-3</c:v>
                  </c:pt>
                  <c:pt idx="373">
                    <c:v>7.0000000000000001E-3</c:v>
                  </c:pt>
                  <c:pt idx="374">
                    <c:v>7.7999999999999999E-4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1.6999999999999999E-3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6.9999999999999999E-4</c:v>
                  </c:pt>
                  <c:pt idx="408">
                    <c:v>2.9999999999999997E-4</c:v>
                  </c:pt>
                  <c:pt idx="409">
                    <c:v>1E-4</c:v>
                  </c:pt>
                  <c:pt idx="410">
                    <c:v>4.0000000000000002E-4</c:v>
                  </c:pt>
                  <c:pt idx="411">
                    <c:v>5.9999999999999995E-4</c:v>
                  </c:pt>
                  <c:pt idx="412">
                    <c:v>4.0000000000000002E-4</c:v>
                  </c:pt>
                  <c:pt idx="413">
                    <c:v>4.0000000000000002E-4</c:v>
                  </c:pt>
                  <c:pt idx="414">
                    <c:v>1E-4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0</c:v>
                  </c:pt>
                  <c:pt idx="418">
                    <c:v>1E-4</c:v>
                  </c:pt>
                  <c:pt idx="419">
                    <c:v>3.5000000000000001E-3</c:v>
                  </c:pt>
                  <c:pt idx="420">
                    <c:v>5.0000000000000001E-3</c:v>
                  </c:pt>
                  <c:pt idx="421">
                    <c:v>3.7000000000000002E-3</c:v>
                  </c:pt>
                  <c:pt idx="422">
                    <c:v>3.2000000000000002E-3</c:v>
                  </c:pt>
                  <c:pt idx="423">
                    <c:v>7.0000000000000001E-3</c:v>
                  </c:pt>
                  <c:pt idx="424">
                    <c:v>0</c:v>
                  </c:pt>
                  <c:pt idx="425">
                    <c:v>3.7000000000000002E-3</c:v>
                  </c:pt>
                  <c:pt idx="426">
                    <c:v>2.0000000000000001E-4</c:v>
                  </c:pt>
                  <c:pt idx="427">
                    <c:v>2.0000000000000001E-4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0.01</c:v>
                  </c:pt>
                  <c:pt idx="431">
                    <c:v>6.9999999999999999E-4</c:v>
                  </c:pt>
                  <c:pt idx="432">
                    <c:v>7.0000000000000001E-3</c:v>
                  </c:pt>
                  <c:pt idx="433">
                    <c:v>1.6000000000000001E-3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2.9999999999999997E-4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1E-3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9">
                    <c:v>0</c:v>
                  </c:pt>
                  <c:pt idx="161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4">
                    <c:v>0</c:v>
                  </c:pt>
                  <c:pt idx="188">
                    <c:v>0</c:v>
                  </c:pt>
                  <c:pt idx="193">
                    <c:v>0</c:v>
                  </c:pt>
                  <c:pt idx="201">
                    <c:v>2.9999999999999997E-4</c:v>
                  </c:pt>
                  <c:pt idx="205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5.0000000000000001E-4</c:v>
                  </c:pt>
                  <c:pt idx="215">
                    <c:v>0</c:v>
                  </c:pt>
                  <c:pt idx="216">
                    <c:v>0</c:v>
                  </c:pt>
                  <c:pt idx="218">
                    <c:v>6.9999999999999999E-4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8">
                    <c:v>5.9999999999999995E-4</c:v>
                  </c:pt>
                  <c:pt idx="239">
                    <c:v>4.0000000000000002E-4</c:v>
                  </c:pt>
                  <c:pt idx="242">
                    <c:v>0</c:v>
                  </c:pt>
                  <c:pt idx="243">
                    <c:v>0</c:v>
                  </c:pt>
                  <c:pt idx="245">
                    <c:v>4.0000000000000002E-4</c:v>
                  </c:pt>
                  <c:pt idx="247">
                    <c:v>0</c:v>
                  </c:pt>
                  <c:pt idx="253">
                    <c:v>0</c:v>
                  </c:pt>
                  <c:pt idx="255">
                    <c:v>0</c:v>
                  </c:pt>
                  <c:pt idx="266">
                    <c:v>4.0000000000000002E-4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7">
                    <c:v>0</c:v>
                  </c:pt>
                  <c:pt idx="295">
                    <c:v>1.4E-3</c:v>
                  </c:pt>
                  <c:pt idx="296">
                    <c:v>5.9999999999999995E-4</c:v>
                  </c:pt>
                  <c:pt idx="297">
                    <c:v>8.0000000000000004E-4</c:v>
                  </c:pt>
                  <c:pt idx="313">
                    <c:v>0</c:v>
                  </c:pt>
                  <c:pt idx="329">
                    <c:v>4.6999999999999999E-4</c:v>
                  </c:pt>
                  <c:pt idx="330">
                    <c:v>0</c:v>
                  </c:pt>
                  <c:pt idx="332">
                    <c:v>1.2999999999999999E-4</c:v>
                  </c:pt>
                  <c:pt idx="334">
                    <c:v>1E-3</c:v>
                  </c:pt>
                  <c:pt idx="353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62">
                    <c:v>6.9999999999999999E-4</c:v>
                  </c:pt>
                  <c:pt idx="367">
                    <c:v>1E-4</c:v>
                  </c:pt>
                  <c:pt idx="368">
                    <c:v>1E-4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4.0000000000000001E-3</c:v>
                  </c:pt>
                  <c:pt idx="373">
                    <c:v>7.0000000000000001E-3</c:v>
                  </c:pt>
                  <c:pt idx="374">
                    <c:v>7.7999999999999999E-4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1.6999999999999999E-3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6.9999999999999999E-4</c:v>
                  </c:pt>
                  <c:pt idx="408">
                    <c:v>2.9999999999999997E-4</c:v>
                  </c:pt>
                  <c:pt idx="409">
                    <c:v>1E-4</c:v>
                  </c:pt>
                  <c:pt idx="410">
                    <c:v>4.0000000000000002E-4</c:v>
                  </c:pt>
                  <c:pt idx="411">
                    <c:v>5.9999999999999995E-4</c:v>
                  </c:pt>
                  <c:pt idx="412">
                    <c:v>4.0000000000000002E-4</c:v>
                  </c:pt>
                  <c:pt idx="413">
                    <c:v>4.0000000000000002E-4</c:v>
                  </c:pt>
                  <c:pt idx="414">
                    <c:v>1E-4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0</c:v>
                  </c:pt>
                  <c:pt idx="418">
                    <c:v>1E-4</c:v>
                  </c:pt>
                  <c:pt idx="419">
                    <c:v>3.5000000000000001E-3</c:v>
                  </c:pt>
                  <c:pt idx="420">
                    <c:v>5.0000000000000001E-3</c:v>
                  </c:pt>
                  <c:pt idx="421">
                    <c:v>3.7000000000000002E-3</c:v>
                  </c:pt>
                  <c:pt idx="422">
                    <c:v>3.2000000000000002E-3</c:v>
                  </c:pt>
                  <c:pt idx="423">
                    <c:v>7.0000000000000001E-3</c:v>
                  </c:pt>
                  <c:pt idx="424">
                    <c:v>0</c:v>
                  </c:pt>
                  <c:pt idx="425">
                    <c:v>3.7000000000000002E-3</c:v>
                  </c:pt>
                  <c:pt idx="426">
                    <c:v>2.0000000000000001E-4</c:v>
                  </c:pt>
                  <c:pt idx="427">
                    <c:v>2.0000000000000001E-4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0.01</c:v>
                  </c:pt>
                  <c:pt idx="431">
                    <c:v>6.9999999999999999E-4</c:v>
                  </c:pt>
                  <c:pt idx="432">
                    <c:v>7.0000000000000001E-3</c:v>
                  </c:pt>
                  <c:pt idx="433">
                    <c:v>1.6000000000000001E-3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63">
                  <c:v>-1.4032000035513192E-3</c:v>
                </c:pt>
                <c:pt idx="64">
                  <c:v>2.0074000021850225E-3</c:v>
                </c:pt>
                <c:pt idx="65">
                  <c:v>8.2664000001386739E-3</c:v>
                </c:pt>
                <c:pt idx="66">
                  <c:v>2.9237800001283176E-2</c:v>
                </c:pt>
                <c:pt idx="67">
                  <c:v>3.9345999975921586E-3</c:v>
                </c:pt>
                <c:pt idx="68">
                  <c:v>-2.5032000048668124E-3</c:v>
                </c:pt>
                <c:pt idx="69">
                  <c:v>6.4647999970475212E-3</c:v>
                </c:pt>
                <c:pt idx="70">
                  <c:v>-6.2762000015936792E-3</c:v>
                </c:pt>
                <c:pt idx="71">
                  <c:v>-4.8091999997268431E-3</c:v>
                </c:pt>
                <c:pt idx="72">
                  <c:v>1.154359999782173E-2</c:v>
                </c:pt>
                <c:pt idx="73">
                  <c:v>2.4040000062086619E-4</c:v>
                </c:pt>
                <c:pt idx="74">
                  <c:v>2.0378400000481633E-2</c:v>
                </c:pt>
                <c:pt idx="75">
                  <c:v>2.6864399998885347E-2</c:v>
                </c:pt>
                <c:pt idx="76">
                  <c:v>7.9208000024664216E-3</c:v>
                </c:pt>
                <c:pt idx="77">
                  <c:v>-1.1244400000578025E-2</c:v>
                </c:pt>
                <c:pt idx="78">
                  <c:v>2.2818800000095507E-2</c:v>
                </c:pt>
                <c:pt idx="79">
                  <c:v>1.8710000000282889E-2</c:v>
                </c:pt>
                <c:pt idx="80">
                  <c:v>1.492339999822434E-2</c:v>
                </c:pt>
                <c:pt idx="81">
                  <c:v>2.9165399999328656E-2</c:v>
                </c:pt>
                <c:pt idx="82">
                  <c:v>2.5759999989531934E-3</c:v>
                </c:pt>
                <c:pt idx="83">
                  <c:v>9.0001999997184612E-3</c:v>
                </c:pt>
                <c:pt idx="86">
                  <c:v>1.0912800000369316E-2</c:v>
                </c:pt>
                <c:pt idx="124">
                  <c:v>2.5712399998155888E-2</c:v>
                </c:pt>
                <c:pt idx="125">
                  <c:v>9.3636000019614585E-3</c:v>
                </c:pt>
                <c:pt idx="134">
                  <c:v>-9.3008000039844774E-3</c:v>
                </c:pt>
                <c:pt idx="135">
                  <c:v>2.6991999984602444E-3</c:v>
                </c:pt>
                <c:pt idx="136">
                  <c:v>-2.4523999964003451E-3</c:v>
                </c:pt>
                <c:pt idx="137">
                  <c:v>-3.9208000016515143E-3</c:v>
                </c:pt>
                <c:pt idx="138">
                  <c:v>-4.7075999973458238E-3</c:v>
                </c:pt>
                <c:pt idx="141">
                  <c:v>-5.7620000079623424E-3</c:v>
                </c:pt>
                <c:pt idx="144">
                  <c:v>8.5676000016974285E-3</c:v>
                </c:pt>
                <c:pt idx="145">
                  <c:v>3.4159999995608814E-3</c:v>
                </c:pt>
                <c:pt idx="149">
                  <c:v>9.9199998658150434E-5</c:v>
                </c:pt>
                <c:pt idx="150">
                  <c:v>-6.6432000021450222E-3</c:v>
                </c:pt>
                <c:pt idx="151">
                  <c:v>-3.372000006493181E-3</c:v>
                </c:pt>
                <c:pt idx="152">
                  <c:v>-3.7200000224402174E-4</c:v>
                </c:pt>
                <c:pt idx="153">
                  <c:v>6.2799999432172626E-4</c:v>
                </c:pt>
                <c:pt idx="156">
                  <c:v>-5.0055999963660724E-3</c:v>
                </c:pt>
                <c:pt idx="160">
                  <c:v>6.7479999415809289E-4</c:v>
                </c:pt>
                <c:pt idx="161">
                  <c:v>0.11623700000200188</c:v>
                </c:pt>
                <c:pt idx="162">
                  <c:v>-4.0832000013324432E-3</c:v>
                </c:pt>
                <c:pt idx="163">
                  <c:v>2.9167999964556657E-3</c:v>
                </c:pt>
                <c:pt idx="164">
                  <c:v>-2.6200000138487667E-4</c:v>
                </c:pt>
                <c:pt idx="165">
                  <c:v>7.7380000002449378E-3</c:v>
                </c:pt>
                <c:pt idx="166">
                  <c:v>9.8711999962688424E-3</c:v>
                </c:pt>
                <c:pt idx="173">
                  <c:v>9.009200002765283E-3</c:v>
                </c:pt>
                <c:pt idx="174">
                  <c:v>4.2939999984810129E-3</c:v>
                </c:pt>
                <c:pt idx="175">
                  <c:v>2.4320000011357479E-3</c:v>
                </c:pt>
                <c:pt idx="178">
                  <c:v>2.3279999732039869E-4</c:v>
                </c:pt>
                <c:pt idx="179">
                  <c:v>1.564679999864893E-2</c:v>
                </c:pt>
                <c:pt idx="180">
                  <c:v>9.0676000036182813E-3</c:v>
                </c:pt>
                <c:pt idx="182">
                  <c:v>-1.2807999999495223E-2</c:v>
                </c:pt>
                <c:pt idx="185">
                  <c:v>-1.3082000004942529E-2</c:v>
                </c:pt>
                <c:pt idx="186">
                  <c:v>-6.2471999990520999E-3</c:v>
                </c:pt>
                <c:pt idx="187">
                  <c:v>-5.4124000016599894E-3</c:v>
                </c:pt>
                <c:pt idx="189">
                  <c:v>7.162000001699198E-3</c:v>
                </c:pt>
                <c:pt idx="193">
                  <c:v>2.1976399999402929E-2</c:v>
                </c:pt>
                <c:pt idx="194">
                  <c:v>-1.3596000004326925E-2</c:v>
                </c:pt>
                <c:pt idx="195">
                  <c:v>-1.6609599995717872E-2</c:v>
                </c:pt>
                <c:pt idx="196">
                  <c:v>7.390400001895614E-3</c:v>
                </c:pt>
                <c:pt idx="200">
                  <c:v>-1.4503600003081374E-2</c:v>
                </c:pt>
                <c:pt idx="202">
                  <c:v>-1.4958400002797134E-2</c:v>
                </c:pt>
                <c:pt idx="204">
                  <c:v>1.6027999998186715E-2</c:v>
                </c:pt>
                <c:pt idx="205">
                  <c:v>1.4299200003733858E-2</c:v>
                </c:pt>
                <c:pt idx="207">
                  <c:v>-3.2142000003659632E-2</c:v>
                </c:pt>
                <c:pt idx="208">
                  <c:v>-3.1420000013895333E-3</c:v>
                </c:pt>
                <c:pt idx="209">
                  <c:v>4.5717999964836054E-3</c:v>
                </c:pt>
                <c:pt idx="210">
                  <c:v>1.3571799994679168E-2</c:v>
                </c:pt>
                <c:pt idx="211">
                  <c:v>2.5703999999677762E-3</c:v>
                </c:pt>
                <c:pt idx="212">
                  <c:v>1.4708399998198729E-2</c:v>
                </c:pt>
                <c:pt idx="214">
                  <c:v>2.5432000038563274E-3</c:v>
                </c:pt>
                <c:pt idx="215">
                  <c:v>0</c:v>
                </c:pt>
                <c:pt idx="216">
                  <c:v>-1.6084000017144717E-3</c:v>
                </c:pt>
                <c:pt idx="219">
                  <c:v>1.9504000010783784E-3</c:v>
                </c:pt>
                <c:pt idx="220">
                  <c:v>-6.9116000013309531E-3</c:v>
                </c:pt>
                <c:pt idx="221">
                  <c:v>1.0884000002988614E-3</c:v>
                </c:pt>
                <c:pt idx="223">
                  <c:v>-5.9184000056120567E-3</c:v>
                </c:pt>
                <c:pt idx="224">
                  <c:v>2.9367999959504232E-3</c:v>
                </c:pt>
                <c:pt idx="225">
                  <c:v>-7.2080000027199276E-3</c:v>
                </c:pt>
                <c:pt idx="226">
                  <c:v>2.8785199996491428E-2</c:v>
                </c:pt>
                <c:pt idx="227">
                  <c:v>1.0499000003619585E-2</c:v>
                </c:pt>
                <c:pt idx="229">
                  <c:v>4.6199999997043051E-3</c:v>
                </c:pt>
                <c:pt idx="230">
                  <c:v>-1.3051000001723878E-2</c:v>
                </c:pt>
                <c:pt idx="231">
                  <c:v>-5.3371999965747818E-3</c:v>
                </c:pt>
                <c:pt idx="232">
                  <c:v>-1.6539999996894039E-3</c:v>
                </c:pt>
                <c:pt idx="233">
                  <c:v>1.2346000003162771E-2</c:v>
                </c:pt>
                <c:pt idx="235">
                  <c:v>7.0427999962703325E-3</c:v>
                </c:pt>
                <c:pt idx="236">
                  <c:v>1.0180799996305723E-2</c:v>
                </c:pt>
                <c:pt idx="237">
                  <c:v>2.2180799998750445E-2</c:v>
                </c:pt>
                <c:pt idx="240">
                  <c:v>-2.7400000544730574E-4</c:v>
                </c:pt>
                <c:pt idx="241">
                  <c:v>1.072599999315571E-2</c:v>
                </c:pt>
                <c:pt idx="242">
                  <c:v>2.2574399998120498E-2</c:v>
                </c:pt>
                <c:pt idx="243">
                  <c:v>0</c:v>
                </c:pt>
                <c:pt idx="244">
                  <c:v>-3.1238000010489486E-3</c:v>
                </c:pt>
                <c:pt idx="246">
                  <c:v>-5.8512000032351352E-3</c:v>
                </c:pt>
                <c:pt idx="248">
                  <c:v>8.1351999979233369E-3</c:v>
                </c:pt>
                <c:pt idx="249">
                  <c:v>5.593999958364293E-4</c:v>
                </c:pt>
                <c:pt idx="252">
                  <c:v>-5.3332000024965964E-3</c:v>
                </c:pt>
                <c:pt idx="253">
                  <c:v>1.4515199996822048E-2</c:v>
                </c:pt>
                <c:pt idx="254">
                  <c:v>-2.1220000053290278E-4</c:v>
                </c:pt>
                <c:pt idx="255">
                  <c:v>0</c:v>
                </c:pt>
                <c:pt idx="256">
                  <c:v>-3.1557999973301776E-3</c:v>
                </c:pt>
                <c:pt idx="257">
                  <c:v>6.8305999957374297E-3</c:v>
                </c:pt>
                <c:pt idx="258">
                  <c:v>-6.6071999972336926E-3</c:v>
                </c:pt>
                <c:pt idx="259">
                  <c:v>-8.3346000028541312E-3</c:v>
                </c:pt>
                <c:pt idx="260">
                  <c:v>1.3724000018555671E-3</c:v>
                </c:pt>
                <c:pt idx="261">
                  <c:v>-5.4862000033608638E-3</c:v>
                </c:pt>
                <c:pt idx="262">
                  <c:v>4.786400000739377E-3</c:v>
                </c:pt>
                <c:pt idx="263">
                  <c:v>5.786399997305125E-3</c:v>
                </c:pt>
                <c:pt idx="264">
                  <c:v>-5.365200006053783E-3</c:v>
                </c:pt>
                <c:pt idx="265">
                  <c:v>-8.5168000005069189E-3</c:v>
                </c:pt>
                <c:pt idx="267">
                  <c:v>2.7422000057413243E-3</c:v>
                </c:pt>
                <c:pt idx="268">
                  <c:v>1.275780000287341E-2</c:v>
                </c:pt>
                <c:pt idx="269">
                  <c:v>1.2464799998269882E-2</c:v>
                </c:pt>
                <c:pt idx="270">
                  <c:v>1.8606199999339879E-2</c:v>
                </c:pt>
                <c:pt idx="271">
                  <c:v>-2.7324000038788654E-3</c:v>
                </c:pt>
                <c:pt idx="275">
                  <c:v>-1.0773200003313832E-2</c:v>
                </c:pt>
                <c:pt idx="276">
                  <c:v>-8.0594000028213486E-3</c:v>
                </c:pt>
                <c:pt idx="278">
                  <c:v>-1.1786800001573283E-2</c:v>
                </c:pt>
                <c:pt idx="279">
                  <c:v>-2.7867999961017631E-3</c:v>
                </c:pt>
                <c:pt idx="280">
                  <c:v>-9.0763999978662468E-3</c:v>
                </c:pt>
                <c:pt idx="281">
                  <c:v>-5.5142000055639073E-3</c:v>
                </c:pt>
                <c:pt idx="282">
                  <c:v>-1.2951999997312669E-2</c:v>
                </c:pt>
                <c:pt idx="283">
                  <c:v>1.3600000020232983E-3</c:v>
                </c:pt>
                <c:pt idx="284">
                  <c:v>-6.4985999997588806E-3</c:v>
                </c:pt>
                <c:pt idx="285">
                  <c:v>-1.0149200003070291E-2</c:v>
                </c:pt>
                <c:pt idx="286">
                  <c:v>-5.1492000056896359E-3</c:v>
                </c:pt>
                <c:pt idx="288">
                  <c:v>-1.8302200005564373E-2</c:v>
                </c:pt>
                <c:pt idx="289">
                  <c:v>-1.6608800004178192E-2</c:v>
                </c:pt>
                <c:pt idx="290">
                  <c:v>-2.8194800004712306E-2</c:v>
                </c:pt>
                <c:pt idx="291">
                  <c:v>-2.0511599999736063E-2</c:v>
                </c:pt>
                <c:pt idx="292">
                  <c:v>1.1130799997772556E-2</c:v>
                </c:pt>
                <c:pt idx="294">
                  <c:v>7.9519999926560558E-3</c:v>
                </c:pt>
                <c:pt idx="298">
                  <c:v>-8.8039999973261729E-3</c:v>
                </c:pt>
                <c:pt idx="299">
                  <c:v>4.3203999957768247E-3</c:v>
                </c:pt>
                <c:pt idx="300">
                  <c:v>-1.7179999995278195E-2</c:v>
                </c:pt>
                <c:pt idx="301">
                  <c:v>5.7574000020395033E-3</c:v>
                </c:pt>
                <c:pt idx="302">
                  <c:v>-9.3907999980729073E-3</c:v>
                </c:pt>
                <c:pt idx="303">
                  <c:v>-5.3907999972580001E-3</c:v>
                </c:pt>
                <c:pt idx="304">
                  <c:v>-3.3907999968505464E-3</c:v>
                </c:pt>
                <c:pt idx="305">
                  <c:v>-5.5424000020138919E-3</c:v>
                </c:pt>
                <c:pt idx="306">
                  <c:v>-2.5424000050406903E-3</c:v>
                </c:pt>
                <c:pt idx="307">
                  <c:v>-1.4044000054127537E-3</c:v>
                </c:pt>
                <c:pt idx="308">
                  <c:v>2.5955999954021536E-3</c:v>
                </c:pt>
                <c:pt idx="309">
                  <c:v>1.7452799998864066E-2</c:v>
                </c:pt>
                <c:pt idx="310">
                  <c:v>8.4639999840874225E-4</c:v>
                </c:pt>
                <c:pt idx="311">
                  <c:v>-1.0122000021510758E-3</c:v>
                </c:pt>
                <c:pt idx="313">
                  <c:v>-1.2200005585327744E-5</c:v>
                </c:pt>
                <c:pt idx="314">
                  <c:v>9.4119999921531416E-3</c:v>
                </c:pt>
                <c:pt idx="315">
                  <c:v>-1.416379999864148E-2</c:v>
                </c:pt>
                <c:pt idx="316">
                  <c:v>-1.8739600003755186E-2</c:v>
                </c:pt>
                <c:pt idx="317">
                  <c:v>-1.4739600002940279E-2</c:v>
                </c:pt>
                <c:pt idx="318">
                  <c:v>-1.2739600002532825E-2</c:v>
                </c:pt>
                <c:pt idx="319">
                  <c:v>-1.0739600002125371E-2</c:v>
                </c:pt>
                <c:pt idx="320">
                  <c:v>1.2604000003193505E-3</c:v>
                </c:pt>
                <c:pt idx="321">
                  <c:v>1.2604000003193505E-3</c:v>
                </c:pt>
                <c:pt idx="322">
                  <c:v>7.2467999998480082E-3</c:v>
                </c:pt>
                <c:pt idx="323">
                  <c:v>1.5332000039052218E-3</c:v>
                </c:pt>
                <c:pt idx="324">
                  <c:v>3.0815999998594634E-3</c:v>
                </c:pt>
                <c:pt idx="325">
                  <c:v>2.2231800001463853E-2</c:v>
                </c:pt>
                <c:pt idx="326">
                  <c:v>1.2352799996733665E-2</c:v>
                </c:pt>
                <c:pt idx="327">
                  <c:v>3.621999996539671E-3</c:v>
                </c:pt>
                <c:pt idx="328">
                  <c:v>3.0923999947845004E-3</c:v>
                </c:pt>
                <c:pt idx="339">
                  <c:v>-7.8900000007706694E-3</c:v>
                </c:pt>
                <c:pt idx="340">
                  <c:v>-2.4657999965711497E-3</c:v>
                </c:pt>
                <c:pt idx="350">
                  <c:v>8.9447999926051125E-3</c:v>
                </c:pt>
                <c:pt idx="351">
                  <c:v>-1.2067999996361323E-3</c:v>
                </c:pt>
                <c:pt idx="355">
                  <c:v>1.7883999971672893E-3</c:v>
                </c:pt>
                <c:pt idx="358">
                  <c:v>-6.6902000035042875E-3</c:v>
                </c:pt>
                <c:pt idx="359">
                  <c:v>-5.1464000061969273E-3</c:v>
                </c:pt>
                <c:pt idx="360">
                  <c:v>-2.902400003222283E-3</c:v>
                </c:pt>
                <c:pt idx="361">
                  <c:v>4.0975999945658259E-3</c:v>
                </c:pt>
                <c:pt idx="363">
                  <c:v>1.9119999997201376E-3</c:v>
                </c:pt>
                <c:pt idx="364">
                  <c:v>1.6051999999035615E-2</c:v>
                </c:pt>
                <c:pt idx="365">
                  <c:v>6.3347999966936186E-3</c:v>
                </c:pt>
                <c:pt idx="366">
                  <c:v>4.4399999751476571E-4</c:v>
                </c:pt>
                <c:pt idx="369">
                  <c:v>7.1599999500904232E-4</c:v>
                </c:pt>
                <c:pt idx="370">
                  <c:v>-5.5700000011711381E-3</c:v>
                </c:pt>
                <c:pt idx="371">
                  <c:v>1.4629999997850973E-2</c:v>
                </c:pt>
                <c:pt idx="372">
                  <c:v>4.1163999994751066E-3</c:v>
                </c:pt>
                <c:pt idx="373">
                  <c:v>-1.0186799998336937E-2</c:v>
                </c:pt>
                <c:pt idx="375">
                  <c:v>1.2360000037006103E-3</c:v>
                </c:pt>
                <c:pt idx="376">
                  <c:v>-1.5315600001486018E-2</c:v>
                </c:pt>
                <c:pt idx="377">
                  <c:v>-5.6155999991460703E-3</c:v>
                </c:pt>
                <c:pt idx="378">
                  <c:v>-4.9156000022776425E-3</c:v>
                </c:pt>
                <c:pt idx="379">
                  <c:v>-1.415600003383588E-3</c:v>
                </c:pt>
                <c:pt idx="380">
                  <c:v>-1.415600003383588E-3</c:v>
                </c:pt>
                <c:pt idx="381">
                  <c:v>-5.0264000019524246E-3</c:v>
                </c:pt>
                <c:pt idx="382">
                  <c:v>5.7359999482287094E-4</c:v>
                </c:pt>
                <c:pt idx="383">
                  <c:v>5.3735999972559512E-3</c:v>
                </c:pt>
                <c:pt idx="384">
                  <c:v>1.555539999390021E-2</c:v>
                </c:pt>
                <c:pt idx="385">
                  <c:v>-3.3236000017495826E-3</c:v>
                </c:pt>
                <c:pt idx="387">
                  <c:v>-7.5343999997130595E-3</c:v>
                </c:pt>
                <c:pt idx="388">
                  <c:v>6.5999999787891284E-4</c:v>
                </c:pt>
                <c:pt idx="389">
                  <c:v>2.5177999996230938E-2</c:v>
                </c:pt>
                <c:pt idx="390">
                  <c:v>-7.2768000027281232E-3</c:v>
                </c:pt>
                <c:pt idx="391">
                  <c:v>1.2571600003866479E-2</c:v>
                </c:pt>
                <c:pt idx="392">
                  <c:v>-5.0178000019514002E-3</c:v>
                </c:pt>
                <c:pt idx="400">
                  <c:v>6.3457999931415543E-3</c:v>
                </c:pt>
                <c:pt idx="401">
                  <c:v>1.1466800002381206E-2</c:v>
                </c:pt>
                <c:pt idx="405">
                  <c:v>4.8023999988799915E-3</c:v>
                </c:pt>
                <c:pt idx="423">
                  <c:v>2.2251999980653636E-3</c:v>
                </c:pt>
                <c:pt idx="424">
                  <c:v>5.860000237589702E-5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FA-4BB4-84AD-0760B2C5FEBE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228">
                  <c:v>2.7839999529533088E-4</c:v>
                </c:pt>
                <c:pt idx="250">
                  <c:v>1.811479999742005E-2</c:v>
                </c:pt>
                <c:pt idx="251">
                  <c:v>3.1011999963084236E-3</c:v>
                </c:pt>
                <c:pt idx="287">
                  <c:v>4.2975999967893586E-3</c:v>
                </c:pt>
                <c:pt idx="312">
                  <c:v>-1.1220000305911526E-4</c:v>
                </c:pt>
                <c:pt idx="331">
                  <c:v>7.5420000212034211E-4</c:v>
                </c:pt>
                <c:pt idx="352">
                  <c:v>5.7959999685408548E-4</c:v>
                </c:pt>
                <c:pt idx="353">
                  <c:v>1.2796000009984709E-3</c:v>
                </c:pt>
                <c:pt idx="354">
                  <c:v>1.9795999978668988E-3</c:v>
                </c:pt>
                <c:pt idx="356">
                  <c:v>9.9199998658150434E-5</c:v>
                </c:pt>
                <c:pt idx="362">
                  <c:v>2.6699999580159783E-4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FA-4BB4-84AD-0760B2C5FEBE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157">
                  <c:v>-2.4516000048606656E-3</c:v>
                </c:pt>
                <c:pt idx="158">
                  <c:v>1.5245199996570591E-2</c:v>
                </c:pt>
                <c:pt idx="176">
                  <c:v>-1.3639999815495685E-4</c:v>
                </c:pt>
                <c:pt idx="177">
                  <c:v>1.1499999964144081E-3</c:v>
                </c:pt>
                <c:pt idx="181">
                  <c:v>3.3951999939745292E-3</c:v>
                </c:pt>
                <c:pt idx="183">
                  <c:v>1.8727999995462596E-3</c:v>
                </c:pt>
                <c:pt idx="184">
                  <c:v>-1.2131999974371865E-3</c:v>
                </c:pt>
                <c:pt idx="190">
                  <c:v>-3.4895999997388572E-3</c:v>
                </c:pt>
                <c:pt idx="191">
                  <c:v>-1.5480000001844019E-4</c:v>
                </c:pt>
                <c:pt idx="192">
                  <c:v>6.5560000075493008E-4</c:v>
                </c:pt>
                <c:pt idx="197">
                  <c:v>5.9739999414887279E-4</c:v>
                </c:pt>
                <c:pt idx="198">
                  <c:v>-1.9370000009075738E-3</c:v>
                </c:pt>
                <c:pt idx="199">
                  <c:v>5.9280000277794898E-4</c:v>
                </c:pt>
                <c:pt idx="201">
                  <c:v>7.2760000330163166E-4</c:v>
                </c:pt>
                <c:pt idx="203">
                  <c:v>1.416000013705343E-4</c:v>
                </c:pt>
                <c:pt idx="206">
                  <c:v>4.3720000394387171E-4</c:v>
                </c:pt>
                <c:pt idx="213">
                  <c:v>8.3959999756189063E-4</c:v>
                </c:pt>
                <c:pt idx="217">
                  <c:v>2.5400000013178214E-3</c:v>
                </c:pt>
                <c:pt idx="218">
                  <c:v>1.4089999967836775E-3</c:v>
                </c:pt>
                <c:pt idx="222">
                  <c:v>3.6884000001009554E-3</c:v>
                </c:pt>
                <c:pt idx="234">
                  <c:v>4.7020000056363642E-4</c:v>
                </c:pt>
                <c:pt idx="238">
                  <c:v>9.4979999994393438E-4</c:v>
                </c:pt>
                <c:pt idx="239">
                  <c:v>-1.626000004762318E-3</c:v>
                </c:pt>
                <c:pt idx="245">
                  <c:v>8.3200000517535955E-5</c:v>
                </c:pt>
                <c:pt idx="247">
                  <c:v>6.7299999500392005E-4</c:v>
                </c:pt>
                <c:pt idx="266">
                  <c:v>8.2819999806815758E-4</c:v>
                </c:pt>
                <c:pt idx="293">
                  <c:v>1.39639999542851E-3</c:v>
                </c:pt>
                <c:pt idx="295">
                  <c:v>2.8833999967901036E-3</c:v>
                </c:pt>
                <c:pt idx="296">
                  <c:v>1.3076000032015145E-3</c:v>
                </c:pt>
                <c:pt idx="297">
                  <c:v>3.18000020342879E-5</c:v>
                </c:pt>
                <c:pt idx="329">
                  <c:v>1.542199999676086E-3</c:v>
                </c:pt>
                <c:pt idx="330">
                  <c:v>1.5722000025562011E-3</c:v>
                </c:pt>
                <c:pt idx="333">
                  <c:v>-2.0246000058250502E-3</c:v>
                </c:pt>
                <c:pt idx="334">
                  <c:v>-4.2460000258870423E-4</c:v>
                </c:pt>
                <c:pt idx="335">
                  <c:v>-3.2460000511491671E-4</c:v>
                </c:pt>
                <c:pt idx="336">
                  <c:v>2.9959999665152282E-4</c:v>
                </c:pt>
                <c:pt idx="337">
                  <c:v>4.9959999887505546E-4</c:v>
                </c:pt>
                <c:pt idx="338">
                  <c:v>1.6995999976643361E-3</c:v>
                </c:pt>
                <c:pt idx="341">
                  <c:v>-6.1277999993762933E-3</c:v>
                </c:pt>
                <c:pt idx="342">
                  <c:v>-2.127799998561386E-3</c:v>
                </c:pt>
                <c:pt idx="343">
                  <c:v>-1.5277999991667457E-3</c:v>
                </c:pt>
                <c:pt idx="344">
                  <c:v>9.9639999825740233E-4</c:v>
                </c:pt>
                <c:pt idx="345">
                  <c:v>9.9639999825740233E-4</c:v>
                </c:pt>
                <c:pt idx="346">
                  <c:v>1.196400000480935E-3</c:v>
                </c:pt>
                <c:pt idx="347">
                  <c:v>1.3439999747788534E-4</c:v>
                </c:pt>
                <c:pt idx="348">
                  <c:v>9.3439999909605831E-4</c:v>
                </c:pt>
                <c:pt idx="349">
                  <c:v>1.0343999965698458E-3</c:v>
                </c:pt>
                <c:pt idx="367">
                  <c:v>-1.5937999996822327E-3</c:v>
                </c:pt>
                <c:pt idx="368">
                  <c:v>1.1755999948945828E-3</c:v>
                </c:pt>
                <c:pt idx="386">
                  <c:v>6.4723999967100099E-3</c:v>
                </c:pt>
                <c:pt idx="402">
                  <c:v>1.8029999991995282E-3</c:v>
                </c:pt>
                <c:pt idx="403">
                  <c:v>-1.1039999662898481E-4</c:v>
                </c:pt>
                <c:pt idx="406">
                  <c:v>-2.2228000016184524E-3</c:v>
                </c:pt>
                <c:pt idx="407">
                  <c:v>8.3599996287375689E-5</c:v>
                </c:pt>
                <c:pt idx="408">
                  <c:v>-1.033200001984369E-3</c:v>
                </c:pt>
                <c:pt idx="409">
                  <c:v>-1.4468000008491799E-3</c:v>
                </c:pt>
                <c:pt idx="410">
                  <c:v>-7.0160000177565962E-4</c:v>
                </c:pt>
                <c:pt idx="411">
                  <c:v>6.6260000312468037E-4</c:v>
                </c:pt>
                <c:pt idx="412">
                  <c:v>1.0787999926833436E-3</c:v>
                </c:pt>
                <c:pt idx="413">
                  <c:v>1.0787999926833436E-3</c:v>
                </c:pt>
                <c:pt idx="414">
                  <c:v>3.0759999208385125E-4</c:v>
                </c:pt>
                <c:pt idx="415">
                  <c:v>-5.0040000496665016E-4</c:v>
                </c:pt>
                <c:pt idx="416">
                  <c:v>-5.0040000496665016E-4</c:v>
                </c:pt>
                <c:pt idx="417">
                  <c:v>8.439999510301277E-5</c:v>
                </c:pt>
                <c:pt idx="418">
                  <c:v>1.843999998527579E-4</c:v>
                </c:pt>
                <c:pt idx="419">
                  <c:v>3.0601999969803728E-3</c:v>
                </c:pt>
                <c:pt idx="420">
                  <c:v>-1.3305999964359216E-3</c:v>
                </c:pt>
                <c:pt idx="421">
                  <c:v>6.1779999668942764E-4</c:v>
                </c:pt>
                <c:pt idx="422">
                  <c:v>-1.6684000074747019E-3</c:v>
                </c:pt>
                <c:pt idx="425">
                  <c:v>5.860000237589702E-5</c:v>
                </c:pt>
                <c:pt idx="426">
                  <c:v>-1.5460000577149913E-4</c:v>
                </c:pt>
                <c:pt idx="427">
                  <c:v>-1.32000059238635E-5</c:v>
                </c:pt>
                <c:pt idx="428">
                  <c:v>-7.175999999162741E-4</c:v>
                </c:pt>
                <c:pt idx="429">
                  <c:v>-1.072000086423941E-4</c:v>
                </c:pt>
                <c:pt idx="431">
                  <c:v>-4.619999963324517E-4</c:v>
                </c:pt>
                <c:pt idx="432">
                  <c:v>-2.9480000011972152E-3</c:v>
                </c:pt>
                <c:pt idx="433">
                  <c:v>1.021999996737577E-4</c:v>
                </c:pt>
                <c:pt idx="434">
                  <c:v>-1.2320000678300858E-4</c:v>
                </c:pt>
                <c:pt idx="435">
                  <c:v>-1.2320000678300858E-4</c:v>
                </c:pt>
                <c:pt idx="436">
                  <c:v>-4.9280000530416146E-4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FA-4BB4-84AD-0760B2C5FEBE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  <c:pt idx="393">
                  <c:v>4.9523999987286516E-3</c:v>
                </c:pt>
                <c:pt idx="404">
                  <c:v>-5.6686000025365502E-3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FA-4BB4-84AD-0760B2C5FEBE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FA-4BB4-84AD-0760B2C5FEBE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FA-4BB4-84AD-0760B2C5FEBE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0">
                  <c:v>3.818080732170482E-3</c:v>
                </c:pt>
                <c:pt idx="1">
                  <c:v>3.8153426219816426E-3</c:v>
                </c:pt>
                <c:pt idx="2">
                  <c:v>3.7957194989616267E-3</c:v>
                </c:pt>
                <c:pt idx="3">
                  <c:v>3.7948980659049747E-3</c:v>
                </c:pt>
                <c:pt idx="4">
                  <c:v>3.7932551997916708E-3</c:v>
                </c:pt>
                <c:pt idx="5">
                  <c:v>3.7924337667350192E-3</c:v>
                </c:pt>
                <c:pt idx="6">
                  <c:v>3.7907909006217157E-3</c:v>
                </c:pt>
                <c:pt idx="7">
                  <c:v>3.7875051683951082E-3</c:v>
                </c:pt>
                <c:pt idx="8">
                  <c:v>3.7859535726214324E-3</c:v>
                </c:pt>
                <c:pt idx="9">
                  <c:v>3.7850408692251527E-3</c:v>
                </c:pt>
                <c:pt idx="10">
                  <c:v>3.7561081715630825E-3</c:v>
                </c:pt>
                <c:pt idx="11">
                  <c:v>3.7552867385064305E-3</c:v>
                </c:pt>
                <c:pt idx="12">
                  <c:v>3.7536438723931266E-3</c:v>
                </c:pt>
                <c:pt idx="13">
                  <c:v>3.7529137096761027E-3</c:v>
                </c:pt>
                <c:pt idx="14">
                  <c:v>3.7511795732231715E-3</c:v>
                </c:pt>
                <c:pt idx="15">
                  <c:v>3.7504494105061476E-3</c:v>
                </c:pt>
                <c:pt idx="16">
                  <c:v>3.7496279774494956E-3</c:v>
                </c:pt>
                <c:pt idx="17">
                  <c:v>3.7495367071098675E-3</c:v>
                </c:pt>
                <c:pt idx="18">
                  <c:v>3.7478938409965636E-3</c:v>
                </c:pt>
                <c:pt idx="19">
                  <c:v>3.7174095475608179E-3</c:v>
                </c:pt>
                <c:pt idx="20">
                  <c:v>3.7158579517871425E-3</c:v>
                </c:pt>
                <c:pt idx="21">
                  <c:v>3.7142150856738386E-3</c:v>
                </c:pt>
                <c:pt idx="22">
                  <c:v>3.7109293534472311E-3</c:v>
                </c:pt>
                <c:pt idx="23">
                  <c:v>3.7083737839376475E-3</c:v>
                </c:pt>
                <c:pt idx="24">
                  <c:v>3.7082825135980194E-3</c:v>
                </c:pt>
                <c:pt idx="25">
                  <c:v>3.7075523508809959E-3</c:v>
                </c:pt>
                <c:pt idx="26">
                  <c:v>3.7074610805413678E-3</c:v>
                </c:pt>
                <c:pt idx="27">
                  <c:v>3.7049967813714123E-3</c:v>
                </c:pt>
                <c:pt idx="28">
                  <c:v>3.6834569812192086E-3</c:v>
                </c:pt>
                <c:pt idx="29">
                  <c:v>3.6828180888418124E-3</c:v>
                </c:pt>
                <c:pt idx="30">
                  <c:v>3.6805363303511131E-3</c:v>
                </c:pt>
                <c:pt idx="31">
                  <c:v>3.6800799786529731E-3</c:v>
                </c:pt>
                <c:pt idx="32">
                  <c:v>3.6777069498226457E-3</c:v>
                </c:pt>
                <c:pt idx="33">
                  <c:v>3.6767029760867379E-3</c:v>
                </c:pt>
                <c:pt idx="34">
                  <c:v>3.6754251913319463E-3</c:v>
                </c:pt>
                <c:pt idx="35">
                  <c:v>3.6720481887657108E-3</c:v>
                </c:pt>
                <c:pt idx="36">
                  <c:v>3.6713180260486869E-3</c:v>
                </c:pt>
                <c:pt idx="37">
                  <c:v>3.6695838895957553E-3</c:v>
                </c:pt>
                <c:pt idx="38">
                  <c:v>3.6678497531428236E-3</c:v>
                </c:pt>
                <c:pt idx="39">
                  <c:v>3.6465837640095038E-3</c:v>
                </c:pt>
                <c:pt idx="40">
                  <c:v>3.6449408978962003E-3</c:v>
                </c:pt>
                <c:pt idx="41">
                  <c:v>3.6366352969900537E-3</c:v>
                </c:pt>
                <c:pt idx="42">
                  <c:v>3.6358138639334021E-3</c:v>
                </c:pt>
                <c:pt idx="43">
                  <c:v>3.6341709978200982E-3</c:v>
                </c:pt>
                <c:pt idx="44">
                  <c:v>3.6340797274804701E-3</c:v>
                </c:pt>
                <c:pt idx="45">
                  <c:v>3.6324368613671666E-3</c:v>
                </c:pt>
                <c:pt idx="46">
                  <c:v>3.6317066986501427E-3</c:v>
                </c:pt>
                <c:pt idx="47">
                  <c:v>3.631615428310515E-3</c:v>
                </c:pt>
                <c:pt idx="48">
                  <c:v>3.6291511291405591E-3</c:v>
                </c:pt>
                <c:pt idx="49">
                  <c:v>3.6053295704976561E-3</c:v>
                </c:pt>
                <c:pt idx="50">
                  <c:v>3.604416867101376E-3</c:v>
                </c:pt>
                <c:pt idx="51">
                  <c:v>3.6036867043843521E-3</c:v>
                </c:pt>
                <c:pt idx="52">
                  <c:v>3.6020438382710486E-3</c:v>
                </c:pt>
                <c:pt idx="53">
                  <c:v>3.6011311348747689E-3</c:v>
                </c:pt>
                <c:pt idx="54">
                  <c:v>3.5995795391010931E-3</c:v>
                </c:pt>
                <c:pt idx="55">
                  <c:v>3.5979366729877891E-3</c:v>
                </c:pt>
                <c:pt idx="56">
                  <c:v>3.5978454026481615E-3</c:v>
                </c:pt>
                <c:pt idx="57">
                  <c:v>3.5920041009119708E-3</c:v>
                </c:pt>
                <c:pt idx="58">
                  <c:v>3.5886270983457353E-3</c:v>
                </c:pt>
                <c:pt idx="59">
                  <c:v>3.335716987236597E-3</c:v>
                </c:pt>
                <c:pt idx="60">
                  <c:v>3.3019469615742435E-3</c:v>
                </c:pt>
                <c:pt idx="61">
                  <c:v>3.3003040954609399E-3</c:v>
                </c:pt>
                <c:pt idx="62">
                  <c:v>3.295466767460657E-3</c:v>
                </c:pt>
                <c:pt idx="63">
                  <c:v>3.22883941953223E-3</c:v>
                </c:pt>
                <c:pt idx="64">
                  <c:v>3.2254624169659948E-3</c:v>
                </c:pt>
                <c:pt idx="65">
                  <c:v>3.2204425482864557E-3</c:v>
                </c:pt>
                <c:pt idx="66">
                  <c:v>3.1882241183977776E-3</c:v>
                </c:pt>
                <c:pt idx="67">
                  <c:v>3.1849383861711706E-3</c:v>
                </c:pt>
                <c:pt idx="68">
                  <c:v>3.183204249718239E-3</c:v>
                </c:pt>
                <c:pt idx="69">
                  <c:v>3.1503469274521655E-3</c:v>
                </c:pt>
                <c:pt idx="70">
                  <c:v>3.1453270587726264E-3</c:v>
                </c:pt>
                <c:pt idx="71">
                  <c:v>3.1257039357526105E-3</c:v>
                </c:pt>
                <c:pt idx="72">
                  <c:v>3.1114657627706451E-3</c:v>
                </c:pt>
                <c:pt idx="73">
                  <c:v>3.1081800305440377E-3</c:v>
                </c:pt>
                <c:pt idx="74">
                  <c:v>3.107267327147758E-3</c:v>
                </c:pt>
                <c:pt idx="75">
                  <c:v>3.0643702675226059E-3</c:v>
                </c:pt>
                <c:pt idx="76">
                  <c:v>3.0481241470688251E-3</c:v>
                </c:pt>
                <c:pt idx="77">
                  <c:v>3.043925711445938E-3</c:v>
                </c:pt>
                <c:pt idx="78">
                  <c:v>3.0289573757469488E-3</c:v>
                </c:pt>
                <c:pt idx="79">
                  <c:v>3.0085128196702809E-3</c:v>
                </c:pt>
                <c:pt idx="80">
                  <c:v>2.9680800592150852E-3</c:v>
                </c:pt>
                <c:pt idx="81">
                  <c:v>2.9598657286485667E-3</c:v>
                </c:pt>
                <c:pt idx="82">
                  <c:v>2.9564887260823316E-3</c:v>
                </c:pt>
                <c:pt idx="83">
                  <c:v>2.9556672930256796E-3</c:v>
                </c:pt>
                <c:pt idx="84">
                  <c:v>2.9218972673633265E-3</c:v>
                </c:pt>
                <c:pt idx="85">
                  <c:v>2.8739803390586357E-3</c:v>
                </c:pt>
                <c:pt idx="86">
                  <c:v>2.6976460428973742E-3</c:v>
                </c:pt>
                <c:pt idx="87">
                  <c:v>2.6613204477254375E-3</c:v>
                </c:pt>
                <c:pt idx="88">
                  <c:v>2.5233196942079286E-3</c:v>
                </c:pt>
                <c:pt idx="89">
                  <c:v>2.5139188492262462E-3</c:v>
                </c:pt>
                <c:pt idx="90">
                  <c:v>2.5138275788866185E-3</c:v>
                </c:pt>
                <c:pt idx="91">
                  <c:v>2.4050333340500636E-3</c:v>
                </c:pt>
                <c:pt idx="92">
                  <c:v>2.4017476018234566E-3</c:v>
                </c:pt>
                <c:pt idx="93">
                  <c:v>2.3992833026535007E-3</c:v>
                </c:pt>
                <c:pt idx="94">
                  <c:v>2.3984618695968491E-3</c:v>
                </c:pt>
                <c:pt idx="95">
                  <c:v>2.398370599257221E-3</c:v>
                </c:pt>
                <c:pt idx="96">
                  <c:v>2.3959063000872655E-3</c:v>
                </c:pt>
                <c:pt idx="97">
                  <c:v>2.3926205678606581E-3</c:v>
                </c:pt>
                <c:pt idx="98">
                  <c:v>2.3924380271814023E-3</c:v>
                </c:pt>
                <c:pt idx="99">
                  <c:v>2.3916165941247503E-3</c:v>
                </c:pt>
                <c:pt idx="100">
                  <c:v>2.3899737280114468E-3</c:v>
                </c:pt>
                <c:pt idx="101">
                  <c:v>2.3762831770672496E-3</c:v>
                </c:pt>
                <c:pt idx="102">
                  <c:v>2.3711720380480824E-3</c:v>
                </c:pt>
                <c:pt idx="103">
                  <c:v>2.3704418753310585E-3</c:v>
                </c:pt>
                <c:pt idx="104">
                  <c:v>2.3687077388781269E-3</c:v>
                </c:pt>
                <c:pt idx="105">
                  <c:v>2.367977576161103E-3</c:v>
                </c:pt>
                <c:pt idx="106">
                  <c:v>2.362136274424912E-3</c:v>
                </c:pt>
                <c:pt idx="107">
                  <c:v>2.3620450040852843E-3</c:v>
                </c:pt>
                <c:pt idx="108">
                  <c:v>2.3580291091416529E-3</c:v>
                </c:pt>
                <c:pt idx="109">
                  <c:v>2.3545608362357897E-3</c:v>
                </c:pt>
                <c:pt idx="110">
                  <c:v>2.3537394031791377E-3</c:v>
                </c:pt>
                <c:pt idx="111">
                  <c:v>2.3512751040091822E-3</c:v>
                </c:pt>
                <c:pt idx="112">
                  <c:v>2.3504536709525303E-3</c:v>
                </c:pt>
                <c:pt idx="113">
                  <c:v>2.3503624006129026E-3</c:v>
                </c:pt>
                <c:pt idx="114">
                  <c:v>1.9897532887427453E-3</c:v>
                </c:pt>
                <c:pt idx="115">
                  <c:v>1.9889318556860934E-3</c:v>
                </c:pt>
                <c:pt idx="116">
                  <c:v>1.9882016929690695E-3</c:v>
                </c:pt>
                <c:pt idx="117">
                  <c:v>1.9874715302520456E-3</c:v>
                </c:pt>
                <c:pt idx="118">
                  <c:v>1.9873802599124179E-3</c:v>
                </c:pt>
                <c:pt idx="119">
                  <c:v>1.9872889895727898E-3</c:v>
                </c:pt>
                <c:pt idx="120">
                  <c:v>1.9871977192331618E-3</c:v>
                </c:pt>
                <c:pt idx="121">
                  <c:v>1.986558826855766E-3</c:v>
                </c:pt>
                <c:pt idx="122">
                  <c:v>1.9864675565161379E-3</c:v>
                </c:pt>
                <c:pt idx="123">
                  <c:v>1.9087052271530972E-3</c:v>
                </c:pt>
                <c:pt idx="124">
                  <c:v>1.8815066659439586E-3</c:v>
                </c:pt>
                <c:pt idx="125">
                  <c:v>1.8428080419416941E-3</c:v>
                </c:pt>
                <c:pt idx="126">
                  <c:v>1.8101332603548766E-3</c:v>
                </c:pt>
                <c:pt idx="127">
                  <c:v>1.7721647990696361E-3</c:v>
                </c:pt>
                <c:pt idx="128">
                  <c:v>1.7656846049560492E-3</c:v>
                </c:pt>
                <c:pt idx="129">
                  <c:v>1.7613948989935342E-3</c:v>
                </c:pt>
                <c:pt idx="130">
                  <c:v>1.7589305998235787E-3</c:v>
                </c:pt>
                <c:pt idx="131">
                  <c:v>1.7581091667669268E-3</c:v>
                </c:pt>
                <c:pt idx="132">
                  <c:v>1.7539107311440396E-3</c:v>
                </c:pt>
                <c:pt idx="133">
                  <c:v>1.7232438970290376E-3</c:v>
                </c:pt>
                <c:pt idx="134">
                  <c:v>1.691116737479988E-3</c:v>
                </c:pt>
                <c:pt idx="135">
                  <c:v>1.691116737479988E-3</c:v>
                </c:pt>
                <c:pt idx="136">
                  <c:v>1.6894738713666842E-3</c:v>
                </c:pt>
                <c:pt idx="137">
                  <c:v>1.6819897035171899E-3</c:v>
                </c:pt>
                <c:pt idx="138">
                  <c:v>1.5072982734692321E-3</c:v>
                </c:pt>
                <c:pt idx="139">
                  <c:v>1.5014569717330412E-3</c:v>
                </c:pt>
                <c:pt idx="140">
                  <c:v>1.498171239506434E-3</c:v>
                </c:pt>
                <c:pt idx="141">
                  <c:v>1.4970759954308981E-3</c:v>
                </c:pt>
                <c:pt idx="142">
                  <c:v>1.4594726155041696E-3</c:v>
                </c:pt>
                <c:pt idx="143">
                  <c:v>1.4585599121078895E-3</c:v>
                </c:pt>
                <c:pt idx="144">
                  <c:v>1.4247898864455364E-3</c:v>
                </c:pt>
                <c:pt idx="145">
                  <c:v>1.4231470203322327E-3</c:v>
                </c:pt>
                <c:pt idx="146">
                  <c:v>1.4222343169359528E-3</c:v>
                </c:pt>
                <c:pt idx="147">
                  <c:v>1.4222343169359528E-3</c:v>
                </c:pt>
                <c:pt idx="148">
                  <c:v>1.4222343169359528E-3</c:v>
                </c:pt>
                <c:pt idx="149">
                  <c:v>1.4173057185960418E-3</c:v>
                </c:pt>
                <c:pt idx="150">
                  <c:v>1.3851785590469922E-3</c:v>
                </c:pt>
                <c:pt idx="151">
                  <c:v>1.3556069690075258E-3</c:v>
                </c:pt>
                <c:pt idx="152">
                  <c:v>1.3556069690075258E-3</c:v>
                </c:pt>
                <c:pt idx="153">
                  <c:v>1.3556069690075258E-3</c:v>
                </c:pt>
                <c:pt idx="154">
                  <c:v>1.3523212367809185E-3</c:v>
                </c:pt>
                <c:pt idx="155">
                  <c:v>1.3497656672713351E-3</c:v>
                </c:pt>
                <c:pt idx="156">
                  <c:v>1.3439243655351441E-3</c:v>
                </c:pt>
                <c:pt idx="157">
                  <c:v>1.3138051534579101E-3</c:v>
                </c:pt>
                <c:pt idx="158">
                  <c:v>1.3105194212313029E-3</c:v>
                </c:pt>
                <c:pt idx="159">
                  <c:v>1.283868482059932E-3</c:v>
                </c:pt>
                <c:pt idx="160">
                  <c:v>1.283868482059932E-3</c:v>
                </c:pt>
                <c:pt idx="161">
                  <c:v>1.2821343456070004E-3</c:v>
                </c:pt>
                <c:pt idx="162">
                  <c:v>1.2756541514934135E-3</c:v>
                </c:pt>
                <c:pt idx="163">
                  <c:v>1.2756541514934135E-3</c:v>
                </c:pt>
                <c:pt idx="164">
                  <c:v>1.2689001463609428E-3</c:v>
                </c:pt>
                <c:pt idx="165">
                  <c:v>1.2689001463609428E-3</c:v>
                </c:pt>
                <c:pt idx="166">
                  <c:v>1.2402412597177564E-3</c:v>
                </c:pt>
                <c:pt idx="167">
                  <c:v>1.2393285563214768E-3</c:v>
                </c:pt>
                <c:pt idx="168">
                  <c:v>1.2393285563214768E-3</c:v>
                </c:pt>
                <c:pt idx="169">
                  <c:v>1.2393285563214768E-3</c:v>
                </c:pt>
                <c:pt idx="170">
                  <c:v>1.2393285563214768E-3</c:v>
                </c:pt>
                <c:pt idx="171">
                  <c:v>1.2393285563214768E-3</c:v>
                </c:pt>
                <c:pt idx="172">
                  <c:v>1.2393285563214768E-3</c:v>
                </c:pt>
                <c:pt idx="173">
                  <c:v>1.2393285563214768E-3</c:v>
                </c:pt>
                <c:pt idx="174">
                  <c:v>1.2123125357915939E-3</c:v>
                </c:pt>
                <c:pt idx="175">
                  <c:v>1.2113998323953143E-3</c:v>
                </c:pt>
                <c:pt idx="176">
                  <c:v>1.2039156645458197E-3</c:v>
                </c:pt>
                <c:pt idx="177">
                  <c:v>1.2013600950362361E-3</c:v>
                </c:pt>
                <c:pt idx="178">
                  <c:v>1.2008124729984684E-3</c:v>
                </c:pt>
                <c:pt idx="179">
                  <c:v>1.1980743628096288E-3</c:v>
                </c:pt>
                <c:pt idx="180">
                  <c:v>1.1966140373755813E-3</c:v>
                </c:pt>
                <c:pt idx="181">
                  <c:v>1.1964314966963251E-3</c:v>
                </c:pt>
                <c:pt idx="182">
                  <c:v>1.1931457644697178E-3</c:v>
                </c:pt>
                <c:pt idx="183">
                  <c:v>1.1734313711100736E-3</c:v>
                </c:pt>
                <c:pt idx="184">
                  <c:v>1.1706932609212343E-3</c:v>
                </c:pt>
                <c:pt idx="185">
                  <c:v>1.1685027727701626E-3</c:v>
                </c:pt>
                <c:pt idx="186">
                  <c:v>1.1643043371472755E-3</c:v>
                </c:pt>
                <c:pt idx="187">
                  <c:v>1.1601059015243884E-3</c:v>
                </c:pt>
                <c:pt idx="188">
                  <c:v>1.1549947625052212E-3</c:v>
                </c:pt>
                <c:pt idx="189">
                  <c:v>1.1338200437115294E-3</c:v>
                </c:pt>
                <c:pt idx="190">
                  <c:v>1.1321771775982259E-3</c:v>
                </c:pt>
                <c:pt idx="191">
                  <c:v>1.1279787419753388E-3</c:v>
                </c:pt>
                <c:pt idx="192">
                  <c:v>1.1272485792583149E-3</c:v>
                </c:pt>
                <c:pt idx="193">
                  <c:v>1.1257882538242671E-3</c:v>
                </c:pt>
                <c:pt idx="194">
                  <c:v>1.1256057131450109E-3</c:v>
                </c:pt>
                <c:pt idx="195">
                  <c:v>1.1230501436354276E-3</c:v>
                </c:pt>
                <c:pt idx="196">
                  <c:v>1.1230501436354276E-3</c:v>
                </c:pt>
                <c:pt idx="197">
                  <c:v>1.1216810885410079E-3</c:v>
                </c:pt>
                <c:pt idx="198">
                  <c:v>1.1205858444654721E-3</c:v>
                </c:pt>
                <c:pt idx="199">
                  <c:v>1.0912880654448897E-3</c:v>
                </c:pt>
                <c:pt idx="200">
                  <c:v>1.0892801179730742E-3</c:v>
                </c:pt>
                <c:pt idx="201">
                  <c:v>1.0870896298220026E-3</c:v>
                </c:pt>
                <c:pt idx="202">
                  <c:v>1.0843515196331632E-3</c:v>
                </c:pt>
                <c:pt idx="203">
                  <c:v>1.0843515196331632E-3</c:v>
                </c:pt>
                <c:pt idx="204">
                  <c:v>1.0817959501235796E-3</c:v>
                </c:pt>
                <c:pt idx="205">
                  <c:v>1.0522243600841136E-3</c:v>
                </c:pt>
                <c:pt idx="206">
                  <c:v>1.0513116566878335E-3</c:v>
                </c:pt>
                <c:pt idx="207">
                  <c:v>1.049851331253786E-3</c:v>
                </c:pt>
                <c:pt idx="208">
                  <c:v>1.049851331253786E-3</c:v>
                </c:pt>
                <c:pt idx="209">
                  <c:v>1.0497600609141581E-3</c:v>
                </c:pt>
                <c:pt idx="210">
                  <c:v>1.0497600609141581E-3</c:v>
                </c:pt>
                <c:pt idx="211">
                  <c:v>1.0226527700446472E-3</c:v>
                </c:pt>
                <c:pt idx="212">
                  <c:v>1.0217400666483675E-3</c:v>
                </c:pt>
                <c:pt idx="213">
                  <c:v>1.0195495784972959E-3</c:v>
                </c:pt>
                <c:pt idx="214">
                  <c:v>1.0175416310254804E-3</c:v>
                </c:pt>
                <c:pt idx="215">
                  <c:v>1.0164463869499446E-3</c:v>
                </c:pt>
                <c:pt idx="216">
                  <c:v>1.0158987649121767E-3</c:v>
                </c:pt>
                <c:pt idx="217">
                  <c:v>1.0142558987988729E-3</c:v>
                </c:pt>
                <c:pt idx="218">
                  <c:v>1.0137995471007329E-3</c:v>
                </c:pt>
                <c:pt idx="219">
                  <c:v>1.013525736081849E-3</c:v>
                </c:pt>
                <c:pt idx="220">
                  <c:v>1.0126130326855694E-3</c:v>
                </c:pt>
                <c:pt idx="221">
                  <c:v>1.0126130326855694E-3</c:v>
                </c:pt>
                <c:pt idx="222">
                  <c:v>1.0126130326855694E-3</c:v>
                </c:pt>
                <c:pt idx="223">
                  <c:v>1.0113352479307774E-3</c:v>
                </c:pt>
                <c:pt idx="224">
                  <c:v>1.0109701665722655E-3</c:v>
                </c:pt>
                <c:pt idx="225">
                  <c:v>1.0106050852137537E-3</c:v>
                </c:pt>
                <c:pt idx="226">
                  <c:v>1.0093273004589619E-3</c:v>
                </c:pt>
                <c:pt idx="227">
                  <c:v>1.0092360301193338E-3</c:v>
                </c:pt>
                <c:pt idx="228">
                  <c:v>1.0080495157041701E-3</c:v>
                </c:pt>
                <c:pt idx="229">
                  <c:v>1.0051288648360748E-3</c:v>
                </c:pt>
                <c:pt idx="230">
                  <c:v>9.8641844521233854E-4</c:v>
                </c:pt>
                <c:pt idx="231">
                  <c:v>9.8632717487271045E-4</c:v>
                </c:pt>
                <c:pt idx="232">
                  <c:v>9.8048587313651959E-4</c:v>
                </c:pt>
                <c:pt idx="233">
                  <c:v>9.8048587313651959E-4</c:v>
                </c:pt>
                <c:pt idx="234">
                  <c:v>9.7966444007986783E-4</c:v>
                </c:pt>
                <c:pt idx="235">
                  <c:v>9.7720014090991233E-4</c:v>
                </c:pt>
                <c:pt idx="236">
                  <c:v>9.7628743751363236E-4</c:v>
                </c:pt>
                <c:pt idx="237">
                  <c:v>9.7628743751363236E-4</c:v>
                </c:pt>
                <c:pt idx="238">
                  <c:v>9.7583108581549255E-4</c:v>
                </c:pt>
                <c:pt idx="239">
                  <c:v>9.7500965275884068E-4</c:v>
                </c:pt>
                <c:pt idx="240">
                  <c:v>9.7135883917372136E-4</c:v>
                </c:pt>
                <c:pt idx="241">
                  <c:v>9.7135883917372136E-4</c:v>
                </c:pt>
                <c:pt idx="242">
                  <c:v>9.6971597306041773E-4</c:v>
                </c:pt>
                <c:pt idx="243">
                  <c:v>9.4899760596486578E-4</c:v>
                </c:pt>
                <c:pt idx="244">
                  <c:v>9.4589441441751438E-4</c:v>
                </c:pt>
                <c:pt idx="245">
                  <c:v>9.445253593230947E-4</c:v>
                </c:pt>
                <c:pt idx="246">
                  <c:v>9.4343011524755888E-4</c:v>
                </c:pt>
                <c:pt idx="247">
                  <c:v>9.4260868219090701E-4</c:v>
                </c:pt>
                <c:pt idx="248">
                  <c:v>9.4087454573797539E-4</c:v>
                </c:pt>
                <c:pt idx="249">
                  <c:v>9.4005311268132352E-4</c:v>
                </c:pt>
                <c:pt idx="250">
                  <c:v>9.3704119147360011E-4</c:v>
                </c:pt>
                <c:pt idx="251">
                  <c:v>9.3448562196401662E-4</c:v>
                </c:pt>
                <c:pt idx="252">
                  <c:v>9.3339037788848079E-4</c:v>
                </c:pt>
                <c:pt idx="253">
                  <c:v>9.3174751177517727E-4</c:v>
                </c:pt>
                <c:pt idx="254">
                  <c:v>9.2928321260522155E-4</c:v>
                </c:pt>
                <c:pt idx="255">
                  <c:v>9.1741806845358409E-4</c:v>
                </c:pt>
                <c:pt idx="256">
                  <c:v>9.1303709215144078E-4</c:v>
                </c:pt>
                <c:pt idx="257">
                  <c:v>9.104815226418574E-4</c:v>
                </c:pt>
                <c:pt idx="258">
                  <c:v>9.0874738618892579E-4</c:v>
                </c:pt>
                <c:pt idx="259">
                  <c:v>9.0628308701897007E-4</c:v>
                </c:pt>
                <c:pt idx="260">
                  <c:v>9.049140319245504E-4</c:v>
                </c:pt>
                <c:pt idx="261">
                  <c:v>9.0464022090566655E-4</c:v>
                </c:pt>
                <c:pt idx="262">
                  <c:v>9.0217592173571105E-4</c:v>
                </c:pt>
                <c:pt idx="263">
                  <c:v>9.0217592173571105E-4</c:v>
                </c:pt>
                <c:pt idx="264">
                  <c:v>9.0053305562240731E-4</c:v>
                </c:pt>
                <c:pt idx="265">
                  <c:v>8.9889018950910357E-4</c:v>
                </c:pt>
                <c:pt idx="266">
                  <c:v>8.9660843101840404E-4</c:v>
                </c:pt>
                <c:pt idx="267">
                  <c:v>8.9387032082956469E-4</c:v>
                </c:pt>
                <c:pt idx="268">
                  <c:v>8.6995749184703335E-4</c:v>
                </c:pt>
                <c:pt idx="269">
                  <c:v>8.6858843675261367E-4</c:v>
                </c:pt>
                <c:pt idx="270">
                  <c:v>8.6831462573372961E-4</c:v>
                </c:pt>
                <c:pt idx="271">
                  <c:v>8.3153267886365285E-4</c:v>
                </c:pt>
                <c:pt idx="272">
                  <c:v>8.2669535086336973E-4</c:v>
                </c:pt>
                <c:pt idx="273">
                  <c:v>8.2578264746709009E-4</c:v>
                </c:pt>
                <c:pt idx="274">
                  <c:v>8.2505248475006621E-4</c:v>
                </c:pt>
                <c:pt idx="275">
                  <c:v>8.2386597033490229E-4</c:v>
                </c:pt>
                <c:pt idx="276">
                  <c:v>8.2377469999527441E-4</c:v>
                </c:pt>
                <c:pt idx="277">
                  <c:v>8.2340961863676247E-4</c:v>
                </c:pt>
                <c:pt idx="278">
                  <c:v>8.2131040082531891E-4</c:v>
                </c:pt>
                <c:pt idx="279">
                  <c:v>8.2131040082531891E-4</c:v>
                </c:pt>
                <c:pt idx="280">
                  <c:v>8.2058023810829502E-4</c:v>
                </c:pt>
                <c:pt idx="281">
                  <c:v>8.1884610165536341E-4</c:v>
                </c:pt>
                <c:pt idx="282">
                  <c:v>8.1711196520243179E-4</c:v>
                </c:pt>
                <c:pt idx="283">
                  <c:v>7.9520708369171592E-4</c:v>
                </c:pt>
                <c:pt idx="284">
                  <c:v>7.9493327267283207E-4</c:v>
                </c:pt>
                <c:pt idx="285">
                  <c:v>7.8005620731347097E-4</c:v>
                </c:pt>
                <c:pt idx="286">
                  <c:v>7.8005620731347097E-4</c:v>
                </c:pt>
                <c:pt idx="287">
                  <c:v>7.5395289017986819E-4</c:v>
                </c:pt>
                <c:pt idx="288">
                  <c:v>7.5130605033065672E-4</c:v>
                </c:pt>
                <c:pt idx="289">
                  <c:v>7.4738142572665345E-4</c:v>
                </c:pt>
                <c:pt idx="290">
                  <c:v>7.4464331553781389E-4</c:v>
                </c:pt>
                <c:pt idx="291">
                  <c:v>7.3880201380162303E-4</c:v>
                </c:pt>
                <c:pt idx="292">
                  <c:v>7.2529400353668182E-4</c:v>
                </c:pt>
                <c:pt idx="293">
                  <c:v>7.24198759461146E-4</c:v>
                </c:pt>
                <c:pt idx="294">
                  <c:v>7.1853999840421111E-4</c:v>
                </c:pt>
                <c:pt idx="295">
                  <c:v>7.1370267040392799E-4</c:v>
                </c:pt>
                <c:pt idx="296">
                  <c:v>7.1288123734727623E-4</c:v>
                </c:pt>
                <c:pt idx="297">
                  <c:v>7.1205980429062425E-4</c:v>
                </c:pt>
                <c:pt idx="298">
                  <c:v>6.8385726934557791E-4</c:v>
                </c:pt>
                <c:pt idx="299">
                  <c:v>6.8038899643971446E-4</c:v>
                </c:pt>
                <c:pt idx="300">
                  <c:v>6.4004750632414638E-4</c:v>
                </c:pt>
                <c:pt idx="301">
                  <c:v>6.0144015266151013E-4</c:v>
                </c:pt>
                <c:pt idx="302">
                  <c:v>6.0043617892560218E-4</c:v>
                </c:pt>
                <c:pt idx="303">
                  <c:v>6.0043617892560218E-4</c:v>
                </c:pt>
                <c:pt idx="304">
                  <c:v>6.0043617892560218E-4</c:v>
                </c:pt>
                <c:pt idx="305">
                  <c:v>5.9879331281229866E-4</c:v>
                </c:pt>
                <c:pt idx="306">
                  <c:v>5.9879331281229866E-4</c:v>
                </c:pt>
                <c:pt idx="307">
                  <c:v>5.978806094160188E-4</c:v>
                </c:pt>
                <c:pt idx="308">
                  <c:v>5.978806094160188E-4</c:v>
                </c:pt>
                <c:pt idx="309">
                  <c:v>5.7104712956539193E-4</c:v>
                </c:pt>
                <c:pt idx="310">
                  <c:v>5.644756651121774E-4</c:v>
                </c:pt>
                <c:pt idx="311">
                  <c:v>5.6420185409329334E-4</c:v>
                </c:pt>
                <c:pt idx="312">
                  <c:v>5.6420185409329334E-4</c:v>
                </c:pt>
                <c:pt idx="313">
                  <c:v>5.6420185409329334E-4</c:v>
                </c:pt>
                <c:pt idx="314">
                  <c:v>5.6338042103664158E-4</c:v>
                </c:pt>
                <c:pt idx="315">
                  <c:v>5.625589879799896E-4</c:v>
                </c:pt>
                <c:pt idx="316">
                  <c:v>5.6173755492333784E-4</c:v>
                </c:pt>
                <c:pt idx="317">
                  <c:v>5.6173755492333784E-4</c:v>
                </c:pt>
                <c:pt idx="318">
                  <c:v>5.6173755492333784E-4</c:v>
                </c:pt>
                <c:pt idx="319">
                  <c:v>5.6173755492333784E-4</c:v>
                </c:pt>
                <c:pt idx="320">
                  <c:v>5.6173755492333784E-4</c:v>
                </c:pt>
                <c:pt idx="321">
                  <c:v>5.6173755492333784E-4</c:v>
                </c:pt>
                <c:pt idx="322">
                  <c:v>5.5918198541375446E-4</c:v>
                </c:pt>
                <c:pt idx="323">
                  <c:v>5.5662641590417086E-4</c:v>
                </c:pt>
                <c:pt idx="324">
                  <c:v>5.5498354979086712E-4</c:v>
                </c:pt>
                <c:pt idx="325">
                  <c:v>5.2951912503466014E-4</c:v>
                </c:pt>
                <c:pt idx="326">
                  <c:v>5.254119597514009E-4</c:v>
                </c:pt>
                <c:pt idx="327">
                  <c:v>5.2230876820404961E-4</c:v>
                </c:pt>
                <c:pt idx="328">
                  <c:v>5.0332453756142927E-4</c:v>
                </c:pt>
                <c:pt idx="329">
                  <c:v>4.9684434344784262E-4</c:v>
                </c:pt>
                <c:pt idx="330">
                  <c:v>4.9684434344784262E-4</c:v>
                </c:pt>
                <c:pt idx="331">
                  <c:v>4.6124891099292957E-4</c:v>
                </c:pt>
                <c:pt idx="332">
                  <c:v>4.5595523129450663E-4</c:v>
                </c:pt>
                <c:pt idx="333">
                  <c:v>4.5449490586045886E-4</c:v>
                </c:pt>
                <c:pt idx="334">
                  <c:v>4.5449490586045886E-4</c:v>
                </c:pt>
                <c:pt idx="335">
                  <c:v>4.5449490586045886E-4</c:v>
                </c:pt>
                <c:pt idx="336">
                  <c:v>4.536734728038071E-4</c:v>
                </c:pt>
                <c:pt idx="337">
                  <c:v>4.536734728038071E-4</c:v>
                </c:pt>
                <c:pt idx="338">
                  <c:v>4.536734728038071E-4</c:v>
                </c:pt>
                <c:pt idx="339">
                  <c:v>4.5294331008678321E-4</c:v>
                </c:pt>
                <c:pt idx="340">
                  <c:v>4.5212187703013145E-4</c:v>
                </c:pt>
                <c:pt idx="341">
                  <c:v>4.512091736338516E-4</c:v>
                </c:pt>
                <c:pt idx="342">
                  <c:v>4.512091736338516E-4</c:v>
                </c:pt>
                <c:pt idx="343">
                  <c:v>4.512091736338516E-4</c:v>
                </c:pt>
                <c:pt idx="344">
                  <c:v>4.5038774057719983E-4</c:v>
                </c:pt>
                <c:pt idx="345">
                  <c:v>4.5038774057719983E-4</c:v>
                </c:pt>
                <c:pt idx="346">
                  <c:v>4.5038774057719983E-4</c:v>
                </c:pt>
                <c:pt idx="347">
                  <c:v>4.4947503718091998E-4</c:v>
                </c:pt>
                <c:pt idx="348">
                  <c:v>4.4947503718091998E-4</c:v>
                </c:pt>
                <c:pt idx="349">
                  <c:v>4.4947503718091998E-4</c:v>
                </c:pt>
                <c:pt idx="350">
                  <c:v>4.487448744638961E-4</c:v>
                </c:pt>
                <c:pt idx="351">
                  <c:v>4.4710200835059236E-4</c:v>
                </c:pt>
                <c:pt idx="352">
                  <c:v>4.4454643884100898E-4</c:v>
                </c:pt>
                <c:pt idx="353">
                  <c:v>4.4454643884100898E-4</c:v>
                </c:pt>
                <c:pt idx="354">
                  <c:v>4.4454643884100898E-4</c:v>
                </c:pt>
                <c:pt idx="355">
                  <c:v>4.1935582510368584E-4</c:v>
                </c:pt>
                <c:pt idx="356">
                  <c:v>4.1333198268823901E-4</c:v>
                </c:pt>
                <c:pt idx="357">
                  <c:v>4.1314944200898304E-4</c:v>
                </c:pt>
                <c:pt idx="358">
                  <c:v>4.0995498012200366E-4</c:v>
                </c:pt>
                <c:pt idx="359">
                  <c:v>3.7791909091258193E-4</c:v>
                </c:pt>
                <c:pt idx="360">
                  <c:v>3.4323636185394873E-4</c:v>
                </c:pt>
                <c:pt idx="361">
                  <c:v>3.4323636185394873E-4</c:v>
                </c:pt>
                <c:pt idx="362">
                  <c:v>3.3748633045738597E-4</c:v>
                </c:pt>
                <c:pt idx="363">
                  <c:v>3.3520457196668644E-4</c:v>
                </c:pt>
                <c:pt idx="364">
                  <c:v>3.0782347007829165E-4</c:v>
                </c:pt>
                <c:pt idx="365">
                  <c:v>3.0727584804052395E-4</c:v>
                </c:pt>
                <c:pt idx="366">
                  <c:v>2.3115638479078685E-4</c:v>
                </c:pt>
                <c:pt idx="367">
                  <c:v>2.2942224833785523E-4</c:v>
                </c:pt>
                <c:pt idx="368">
                  <c:v>2.2367221694129225E-4</c:v>
                </c:pt>
                <c:pt idx="369">
                  <c:v>1.9099743535447473E-4</c:v>
                </c:pt>
                <c:pt idx="370">
                  <c:v>1.8825932516563517E-4</c:v>
                </c:pt>
                <c:pt idx="371">
                  <c:v>1.8825932516563517E-4</c:v>
                </c:pt>
                <c:pt idx="372">
                  <c:v>1.8570375565605179E-4</c:v>
                </c:pt>
                <c:pt idx="373">
                  <c:v>1.8241802342944431E-4</c:v>
                </c:pt>
                <c:pt idx="374">
                  <c:v>1.5476311052216589E-4</c:v>
                </c:pt>
                <c:pt idx="375">
                  <c:v>1.5448929950328183E-4</c:v>
                </c:pt>
                <c:pt idx="376">
                  <c:v>1.5284643338997809E-4</c:v>
                </c:pt>
                <c:pt idx="377">
                  <c:v>1.5284643338997809E-4</c:v>
                </c:pt>
                <c:pt idx="378">
                  <c:v>1.5284643338997809E-4</c:v>
                </c:pt>
                <c:pt idx="379">
                  <c:v>1.5284643338997809E-4</c:v>
                </c:pt>
                <c:pt idx="380">
                  <c:v>1.5284643338997809E-4</c:v>
                </c:pt>
                <c:pt idx="381">
                  <c:v>1.1323510599143389E-4</c:v>
                </c:pt>
                <c:pt idx="382">
                  <c:v>1.1323510599143389E-4</c:v>
                </c:pt>
                <c:pt idx="383">
                  <c:v>1.1323510599143389E-4</c:v>
                </c:pt>
                <c:pt idx="384">
                  <c:v>8.0286513385732523E-5</c:v>
                </c:pt>
                <c:pt idx="385">
                  <c:v>7.6179348102473282E-5</c:v>
                </c:pt>
                <c:pt idx="386">
                  <c:v>3.784580545872088E-5</c:v>
                </c:pt>
                <c:pt idx="387">
                  <c:v>3.6568020703929083E-5</c:v>
                </c:pt>
                <c:pt idx="388">
                  <c:v>1.9409196853868455E-5</c:v>
                </c:pt>
                <c:pt idx="389">
                  <c:v>9.3694594947904813E-6</c:v>
                </c:pt>
                <c:pt idx="390">
                  <c:v>4.440861154879263E-6</c:v>
                </c:pt>
                <c:pt idx="391">
                  <c:v>2.7979950415757404E-6</c:v>
                </c:pt>
                <c:pt idx="392">
                  <c:v>-5.7900752465961554E-7</c:v>
                </c:pt>
                <c:pt idx="393">
                  <c:v>-3.5170466243664936E-5</c:v>
                </c:pt>
                <c:pt idx="394">
                  <c:v>-3.5170466243664936E-5</c:v>
                </c:pt>
                <c:pt idx="395">
                  <c:v>-3.5170466243664936E-5</c:v>
                </c:pt>
                <c:pt idx="396">
                  <c:v>-3.5170466243664936E-5</c:v>
                </c:pt>
                <c:pt idx="397">
                  <c:v>-3.5170466243664936E-5</c:v>
                </c:pt>
                <c:pt idx="398">
                  <c:v>-3.5170466243664936E-5</c:v>
                </c:pt>
                <c:pt idx="399">
                  <c:v>-3.5170466243664936E-5</c:v>
                </c:pt>
                <c:pt idx="400">
                  <c:v>-6.6476192736062562E-5</c:v>
                </c:pt>
                <c:pt idx="401">
                  <c:v>-7.0583358019322019E-5</c:v>
                </c:pt>
                <c:pt idx="402">
                  <c:v>-1.3894484240068068E-4</c:v>
                </c:pt>
                <c:pt idx="403">
                  <c:v>-1.4414725175947553E-4</c:v>
                </c:pt>
                <c:pt idx="404">
                  <c:v>-1.4971474247678232E-4</c:v>
                </c:pt>
                <c:pt idx="405">
                  <c:v>-2.222746624810281E-4</c:v>
                </c:pt>
                <c:pt idx="406">
                  <c:v>-2.5385419999231001E-4</c:v>
                </c:pt>
                <c:pt idx="407">
                  <c:v>-2.9291790535308608E-4</c:v>
                </c:pt>
                <c:pt idx="408">
                  <c:v>-2.9875920708927715E-4</c:v>
                </c:pt>
                <c:pt idx="409">
                  <c:v>-3.0131477659886075E-4</c:v>
                </c:pt>
                <c:pt idx="410">
                  <c:v>-3.0624337493877175E-4</c:v>
                </c:pt>
                <c:pt idx="411">
                  <c:v>-3.3444590988381808E-4</c:v>
                </c:pt>
                <c:pt idx="412">
                  <c:v>-3.6629925841398384E-4</c:v>
                </c:pt>
                <c:pt idx="413">
                  <c:v>-3.6629925841398384E-4</c:v>
                </c:pt>
                <c:pt idx="414">
                  <c:v>-3.8236283818850886E-4</c:v>
                </c:pt>
                <c:pt idx="415">
                  <c:v>-4.1339475366202263E-4</c:v>
                </c:pt>
                <c:pt idx="416">
                  <c:v>-4.1339475366202263E-4</c:v>
                </c:pt>
                <c:pt idx="417">
                  <c:v>-4.4041077419190505E-4</c:v>
                </c:pt>
                <c:pt idx="418">
                  <c:v>-4.4041077419190505E-4</c:v>
                </c:pt>
                <c:pt idx="419">
                  <c:v>-4.8522451094924453E-4</c:v>
                </c:pt>
                <c:pt idx="420">
                  <c:v>-5.1570880438499061E-4</c:v>
                </c:pt>
                <c:pt idx="421">
                  <c:v>-5.1735167049829413E-4</c:v>
                </c:pt>
                <c:pt idx="422">
                  <c:v>-5.1744294083792223E-4</c:v>
                </c:pt>
                <c:pt idx="423">
                  <c:v>-5.2401440529113675E-4</c:v>
                </c:pt>
                <c:pt idx="424">
                  <c:v>-5.5532013178353481E-4</c:v>
                </c:pt>
                <c:pt idx="425">
                  <c:v>-5.5532013178353481E-4</c:v>
                </c:pt>
                <c:pt idx="426">
                  <c:v>-5.5860586401014186E-4</c:v>
                </c:pt>
                <c:pt idx="427">
                  <c:v>-5.634431920104252E-4</c:v>
                </c:pt>
                <c:pt idx="428">
                  <c:v>-5.9648305495575444E-4</c:v>
                </c:pt>
                <c:pt idx="429">
                  <c:v>-5.9721321767277832E-4</c:v>
                </c:pt>
                <c:pt idx="430">
                  <c:v>-5.9903862446533803E-4</c:v>
                </c:pt>
                <c:pt idx="431">
                  <c:v>-6.0214181601268933E-4</c:v>
                </c:pt>
                <c:pt idx="432">
                  <c:v>-6.0487992620152911E-4</c:v>
                </c:pt>
                <c:pt idx="433">
                  <c:v>-6.3034435095773609E-4</c:v>
                </c:pt>
                <c:pt idx="434">
                  <c:v>-7.5054738824778837E-4</c:v>
                </c:pt>
                <c:pt idx="435">
                  <c:v>-7.5054738824778837E-4</c:v>
                </c:pt>
                <c:pt idx="436">
                  <c:v>-7.8778568681600516E-4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FA-4BB4-84AD-0760B2C5FEBE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Active!$U$21:$U$975</c:f>
              <c:numCache>
                <c:formatCode>General</c:formatCode>
                <c:ptCount val="955"/>
                <c:pt idx="188">
                  <c:v>-0.3092395999992732</c:v>
                </c:pt>
                <c:pt idx="215">
                  <c:v>0.33410880000155885</c:v>
                </c:pt>
                <c:pt idx="243">
                  <c:v>0.10760699999809731</c:v>
                </c:pt>
                <c:pt idx="255">
                  <c:v>0.43058179999934509</c:v>
                </c:pt>
                <c:pt idx="332">
                  <c:v>-0.34576540000125533</c:v>
                </c:pt>
                <c:pt idx="357">
                  <c:v>0.21932680000463733</c:v>
                </c:pt>
                <c:pt idx="374">
                  <c:v>-0.43018540000048233</c:v>
                </c:pt>
                <c:pt idx="394">
                  <c:v>1.6762399995059241E-2</c:v>
                </c:pt>
                <c:pt idx="395">
                  <c:v>2.509239999926649E-2</c:v>
                </c:pt>
                <c:pt idx="396">
                  <c:v>2.5792399996134918E-2</c:v>
                </c:pt>
                <c:pt idx="397">
                  <c:v>2.6482399996893946E-2</c:v>
                </c:pt>
                <c:pt idx="398">
                  <c:v>3.8292400000500493E-2</c:v>
                </c:pt>
                <c:pt idx="399">
                  <c:v>4.4542399999045301E-2</c:v>
                </c:pt>
                <c:pt idx="430">
                  <c:v>1.236879999487428E-2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9FA-4BB4-84AD-0760B2C5F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3376"/>
        <c:axId val="1"/>
      </c:scatterChart>
      <c:valAx>
        <c:axId val="67195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11023622047248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93700787401574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33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748031496062992"/>
          <c:y val="0.92024539877300615"/>
          <c:w val="0.76535433070866143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RX Her - O-C Diagr.</a:t>
            </a:r>
          </a:p>
        </c:rich>
      </c:tx>
      <c:layout>
        <c:manualLayout>
          <c:xMode val="edge"/>
          <c:yMode val="edge"/>
          <c:x val="0.38207613199293483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6499233028746"/>
          <c:y val="0.14678942920199375"/>
          <c:w val="0.80974967102384132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Active!$H$21:$H$975</c:f>
              <c:numCache>
                <c:formatCode>General</c:formatCode>
                <c:ptCount val="955"/>
                <c:pt idx="0">
                  <c:v>1.130399999783549E-2</c:v>
                </c:pt>
                <c:pt idx="1">
                  <c:v>3.7179999999352731E-3</c:v>
                </c:pt>
                <c:pt idx="2">
                  <c:v>1.1184999997567502E-2</c:v>
                </c:pt>
                <c:pt idx="3">
                  <c:v>6.09200000326382E-4</c:v>
                </c:pt>
                <c:pt idx="4">
                  <c:v>-5.4240000281424727E-4</c:v>
                </c:pt>
                <c:pt idx="5">
                  <c:v>1.7881800000395742E-2</c:v>
                </c:pt>
                <c:pt idx="6">
                  <c:v>-6.2698000019736355E-3</c:v>
                </c:pt>
                <c:pt idx="7">
                  <c:v>-6.5730000005714828E-3</c:v>
                </c:pt>
                <c:pt idx="8">
                  <c:v>4.5616000006702961E-3</c:v>
                </c:pt>
                <c:pt idx="9">
                  <c:v>-1.0300400001142407E-2</c:v>
                </c:pt>
                <c:pt idx="10">
                  <c:v>1.2974200000826386E-2</c:v>
                </c:pt>
                <c:pt idx="11">
                  <c:v>2.0398399998157402E-2</c:v>
                </c:pt>
                <c:pt idx="12">
                  <c:v>6.2467999996442813E-3</c:v>
                </c:pt>
                <c:pt idx="13">
                  <c:v>1.5957199997501448E-2</c:v>
                </c:pt>
                <c:pt idx="14">
                  <c:v>-1.2480600000344566E-2</c:v>
                </c:pt>
                <c:pt idx="15">
                  <c:v>6.2297999975271523E-3</c:v>
                </c:pt>
                <c:pt idx="16">
                  <c:v>6.5399999948567711E-4</c:v>
                </c:pt>
                <c:pt idx="17">
                  <c:v>-4.6321999998326646E-3</c:v>
                </c:pt>
                <c:pt idx="18">
                  <c:v>4.2161999990639742E-3</c:v>
                </c:pt>
                <c:pt idx="19">
                  <c:v>-7.37459999982093E-3</c:v>
                </c:pt>
                <c:pt idx="20">
                  <c:v>1.759999999194406E-3</c:v>
                </c:pt>
                <c:pt idx="21">
                  <c:v>9.6084000015252968E-3</c:v>
                </c:pt>
                <c:pt idx="22">
                  <c:v>-2.0694800001365365E-2</c:v>
                </c:pt>
                <c:pt idx="23">
                  <c:v>-5.7084000000031665E-3</c:v>
                </c:pt>
                <c:pt idx="24">
                  <c:v>-2.0994599999539787E-2</c:v>
                </c:pt>
                <c:pt idx="25">
                  <c:v>-1.8284200001289719E-2</c:v>
                </c:pt>
                <c:pt idx="26">
                  <c:v>-9.5704000013938639E-3</c:v>
                </c:pt>
                <c:pt idx="27">
                  <c:v>-1.0297800001353608E-2</c:v>
                </c:pt>
                <c:pt idx="28">
                  <c:v>0.4181590000007418</c:v>
                </c:pt>
                <c:pt idx="29">
                  <c:v>1.5560000065306667E-4</c:v>
                </c:pt>
                <c:pt idx="30">
                  <c:v>-9.9994000011065509E-3</c:v>
                </c:pt>
                <c:pt idx="31">
                  <c:v>-0.4064304000003176</c:v>
                </c:pt>
                <c:pt idx="32">
                  <c:v>0.36312839999845892</c:v>
                </c:pt>
                <c:pt idx="33">
                  <c:v>-0.42401980000067852</c:v>
                </c:pt>
                <c:pt idx="34">
                  <c:v>1.6973400001006667E-2</c:v>
                </c:pt>
                <c:pt idx="35">
                  <c:v>1.738400000067486E-2</c:v>
                </c:pt>
                <c:pt idx="36">
                  <c:v>-9.9056000017299084E-3</c:v>
                </c:pt>
                <c:pt idx="37">
                  <c:v>3.6565999998856569E-3</c:v>
                </c:pt>
                <c:pt idx="38">
                  <c:v>2.7218799998081522E-2</c:v>
                </c:pt>
                <c:pt idx="39">
                  <c:v>-1.3465799998812145E-2</c:v>
                </c:pt>
                <c:pt idx="40">
                  <c:v>-3.2617400001981878E-2</c:v>
                </c:pt>
                <c:pt idx="41">
                  <c:v>-5.6616000001667999E-3</c:v>
                </c:pt>
                <c:pt idx="42">
                  <c:v>2.4762599998211954E-2</c:v>
                </c:pt>
                <c:pt idx="43">
                  <c:v>-1.2388999999529915E-2</c:v>
                </c:pt>
                <c:pt idx="44">
                  <c:v>3.8324800001646508E-2</c:v>
                </c:pt>
                <c:pt idx="45">
                  <c:v>1.6173199997865595E-2</c:v>
                </c:pt>
                <c:pt idx="46">
                  <c:v>-3.1163999992713798E-3</c:v>
                </c:pt>
                <c:pt idx="47">
                  <c:v>2.3597400000653579E-2</c:v>
                </c:pt>
                <c:pt idx="48">
                  <c:v>2.8700000002572779E-3</c:v>
                </c:pt>
                <c:pt idx="49">
                  <c:v>9.1718000003311317E-3</c:v>
                </c:pt>
                <c:pt idx="50">
                  <c:v>1.9309799998154631E-2</c:v>
                </c:pt>
                <c:pt idx="51">
                  <c:v>-1.2979799997992814E-2</c:v>
                </c:pt>
                <c:pt idx="52">
                  <c:v>1.386859999911394E-2</c:v>
                </c:pt>
                <c:pt idx="53">
                  <c:v>7.0065999971120618E-3</c:v>
                </c:pt>
                <c:pt idx="54">
                  <c:v>-2.8588000022864435E-3</c:v>
                </c:pt>
                <c:pt idx="55">
                  <c:v>-4.0103999999701045E-3</c:v>
                </c:pt>
                <c:pt idx="56">
                  <c:v>3.7034000015410129E-3</c:v>
                </c:pt>
                <c:pt idx="57">
                  <c:v>1.2386599999445025E-2</c:v>
                </c:pt>
                <c:pt idx="58">
                  <c:v>1.8797200002154568E-2</c:v>
                </c:pt>
                <c:pt idx="59">
                  <c:v>3.7369999990914948E-3</c:v>
                </c:pt>
                <c:pt idx="60">
                  <c:v>7.8430000030493829E-3</c:v>
                </c:pt>
                <c:pt idx="61">
                  <c:v>1.1191400000825524E-2</c:v>
                </c:pt>
                <c:pt idx="62">
                  <c:v>4.5227999980852474E-3</c:v>
                </c:pt>
                <c:pt idx="84">
                  <c:v>2.0106200001464458E-2</c:v>
                </c:pt>
                <c:pt idx="85">
                  <c:v>6.8511999998008832E-3</c:v>
                </c:pt>
                <c:pt idx="87">
                  <c:v>2.1005200000217883E-2</c:v>
                </c:pt>
                <c:pt idx="88">
                  <c:v>-9.4729200001893332E-2</c:v>
                </c:pt>
                <c:pt idx="89">
                  <c:v>3.7921999974059872E-3</c:v>
                </c:pt>
                <c:pt idx="90">
                  <c:v>-2.4940000002970919E-3</c:v>
                </c:pt>
                <c:pt idx="91">
                  <c:v>1.2355599999864353E-2</c:v>
                </c:pt>
                <c:pt idx="92">
                  <c:v>-1.9476000015856698E-3</c:v>
                </c:pt>
                <c:pt idx="93">
                  <c:v>1.532500000030268E-2</c:v>
                </c:pt>
                <c:pt idx="94">
                  <c:v>-1.2507999999797903E-3</c:v>
                </c:pt>
                <c:pt idx="95">
                  <c:v>-1.5536999999312684E-2</c:v>
                </c:pt>
                <c:pt idx="96">
                  <c:v>-1.0264399999869056E-2</c:v>
                </c:pt>
                <c:pt idx="97">
                  <c:v>-1.5676000002713408E-3</c:v>
                </c:pt>
                <c:pt idx="98">
                  <c:v>-3.1400000007124618E-3</c:v>
                </c:pt>
                <c:pt idx="99">
                  <c:v>2.8419999944162555E-4</c:v>
                </c:pt>
                <c:pt idx="100">
                  <c:v>-3.8674000024911948E-3</c:v>
                </c:pt>
                <c:pt idx="101">
                  <c:v>2.5202600001648534E-2</c:v>
                </c:pt>
                <c:pt idx="102">
                  <c:v>1.2175399999250658E-2</c:v>
                </c:pt>
                <c:pt idx="103">
                  <c:v>2.8885799998533912E-2</c:v>
                </c:pt>
                <c:pt idx="104">
                  <c:v>1.9447999999101739E-2</c:v>
                </c:pt>
                <c:pt idx="105">
                  <c:v>1.1583999985305127E-3</c:v>
                </c:pt>
                <c:pt idx="106">
                  <c:v>-7.1583999997528736E-3</c:v>
                </c:pt>
                <c:pt idx="107">
                  <c:v>1.5553999983239919E-3</c:v>
                </c:pt>
                <c:pt idx="108">
                  <c:v>2.4962600000435486E-2</c:v>
                </c:pt>
                <c:pt idx="109">
                  <c:v>-9.9130000016884878E-3</c:v>
                </c:pt>
                <c:pt idx="110">
                  <c:v>-4.8880000031203963E-4</c:v>
                </c:pt>
                <c:pt idx="111">
                  <c:v>3.6783799998374889E-2</c:v>
                </c:pt>
                <c:pt idx="112">
                  <c:v>1.2208000000100583E-2</c:v>
                </c:pt>
                <c:pt idx="113">
                  <c:v>2.9218000017863233E-3</c:v>
                </c:pt>
                <c:pt idx="114">
                  <c:v>7.1456000005127862E-3</c:v>
                </c:pt>
                <c:pt idx="115">
                  <c:v>5.697999986296054E-4</c:v>
                </c:pt>
                <c:pt idx="116">
                  <c:v>1.2801999982912093E-3</c:v>
                </c:pt>
                <c:pt idx="117">
                  <c:v>-2.009400002862094E-3</c:v>
                </c:pt>
                <c:pt idx="118">
                  <c:v>2.704399998037843E-3</c:v>
                </c:pt>
                <c:pt idx="119">
                  <c:v>1.4181999977154192E-3</c:v>
                </c:pt>
                <c:pt idx="120">
                  <c:v>8.1319999990228098E-3</c:v>
                </c:pt>
                <c:pt idx="121">
                  <c:v>-8.7140000323415734E-4</c:v>
                </c:pt>
                <c:pt idx="122">
                  <c:v>2.8423999974620529E-3</c:v>
                </c:pt>
                <c:pt idx="123">
                  <c:v>0</c:v>
                </c:pt>
                <c:pt idx="126">
                  <c:v>1.9039999970118515E-3</c:v>
                </c:pt>
                <c:pt idx="127">
                  <c:v>-1.1551999996299855E-3</c:v>
                </c:pt>
                <c:pt idx="128">
                  <c:v>2.2459999308921397E-4</c:v>
                </c:pt>
                <c:pt idx="129">
                  <c:v>1.273199995921459E-3</c:v>
                </c:pt>
                <c:pt idx="130">
                  <c:v>2.3457999996026047E-3</c:v>
                </c:pt>
                <c:pt idx="131">
                  <c:v>7.6999999873805791E-4</c:v>
                </c:pt>
                <c:pt idx="132">
                  <c:v>2.1047999980510212E-3</c:v>
                </c:pt>
                <c:pt idx="133">
                  <c:v>6.4416000022902153E-3</c:v>
                </c:pt>
                <c:pt idx="139">
                  <c:v>-1.3024400002905168E-2</c:v>
                </c:pt>
                <c:pt idx="140">
                  <c:v>-7.3275999966426753E-3</c:v>
                </c:pt>
                <c:pt idx="142">
                  <c:v>4.3235999983153306E-3</c:v>
                </c:pt>
                <c:pt idx="143">
                  <c:v>4.6160000056261197E-4</c:v>
                </c:pt>
                <c:pt idx="146">
                  <c:v>6.5539999995962717E-3</c:v>
                </c:pt>
                <c:pt idx="147">
                  <c:v>8.5540000000037253E-3</c:v>
                </c:pt>
                <c:pt idx="148">
                  <c:v>1.3553999997384381E-2</c:v>
                </c:pt>
                <c:pt idx="154">
                  <c:v>-2.6752000048873015E-3</c:v>
                </c:pt>
                <c:pt idx="155">
                  <c:v>1.0311199992429465E-2</c:v>
                </c:pt>
                <c:pt idx="159">
                  <c:v>-1.3252000062493607E-3</c:v>
                </c:pt>
                <c:pt idx="167">
                  <c:v>-1.899079999566311E-2</c:v>
                </c:pt>
                <c:pt idx="168">
                  <c:v>-1.3990799998282455E-2</c:v>
                </c:pt>
                <c:pt idx="169">
                  <c:v>-1.2990799994440749E-2</c:v>
                </c:pt>
                <c:pt idx="170">
                  <c:v>-1.1990799997875001E-2</c:v>
                </c:pt>
                <c:pt idx="171">
                  <c:v>1.0092000011354685E-3</c:v>
                </c:pt>
                <c:pt idx="172">
                  <c:v>2.0092000049771741E-3</c:v>
                </c:pt>
                <c:pt idx="272">
                  <c:v>-2.5901000000885688E-2</c:v>
                </c:pt>
                <c:pt idx="273">
                  <c:v>1.1369999992894009E-3</c:v>
                </c:pt>
                <c:pt idx="274">
                  <c:v>7.4739999399753287E-4</c:v>
                </c:pt>
                <c:pt idx="277">
                  <c:v>1.9579999934649095E-4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27-4B37-B2F7-A86020BB8B3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Active!$D$21:$D$975</c:f>
                <c:numCache>
                  <c:formatCode>General</c:formatCode>
                  <c:ptCount val="9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1E-3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9">
                    <c:v>0</c:v>
                  </c:pt>
                  <c:pt idx="161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4">
                    <c:v>0</c:v>
                  </c:pt>
                  <c:pt idx="188">
                    <c:v>0</c:v>
                  </c:pt>
                  <c:pt idx="193">
                    <c:v>0</c:v>
                  </c:pt>
                  <c:pt idx="201">
                    <c:v>2.9999999999999997E-4</c:v>
                  </c:pt>
                  <c:pt idx="205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5.0000000000000001E-4</c:v>
                  </c:pt>
                  <c:pt idx="215">
                    <c:v>0</c:v>
                  </c:pt>
                  <c:pt idx="216">
                    <c:v>0</c:v>
                  </c:pt>
                  <c:pt idx="218">
                    <c:v>6.9999999999999999E-4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8">
                    <c:v>5.9999999999999995E-4</c:v>
                  </c:pt>
                  <c:pt idx="239">
                    <c:v>4.0000000000000002E-4</c:v>
                  </c:pt>
                  <c:pt idx="242">
                    <c:v>0</c:v>
                  </c:pt>
                  <c:pt idx="243">
                    <c:v>0</c:v>
                  </c:pt>
                  <c:pt idx="245">
                    <c:v>4.0000000000000002E-4</c:v>
                  </c:pt>
                  <c:pt idx="247">
                    <c:v>0</c:v>
                  </c:pt>
                  <c:pt idx="253">
                    <c:v>0</c:v>
                  </c:pt>
                  <c:pt idx="255">
                    <c:v>0</c:v>
                  </c:pt>
                  <c:pt idx="266">
                    <c:v>4.0000000000000002E-4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7">
                    <c:v>0</c:v>
                  </c:pt>
                  <c:pt idx="295">
                    <c:v>1.4E-3</c:v>
                  </c:pt>
                  <c:pt idx="296">
                    <c:v>5.9999999999999995E-4</c:v>
                  </c:pt>
                  <c:pt idx="297">
                    <c:v>8.0000000000000004E-4</c:v>
                  </c:pt>
                  <c:pt idx="313">
                    <c:v>0</c:v>
                  </c:pt>
                  <c:pt idx="329">
                    <c:v>4.6999999999999999E-4</c:v>
                  </c:pt>
                  <c:pt idx="330">
                    <c:v>0</c:v>
                  </c:pt>
                  <c:pt idx="332">
                    <c:v>1.2999999999999999E-4</c:v>
                  </c:pt>
                  <c:pt idx="334">
                    <c:v>1E-3</c:v>
                  </c:pt>
                  <c:pt idx="353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62">
                    <c:v>6.9999999999999999E-4</c:v>
                  </c:pt>
                  <c:pt idx="367">
                    <c:v>1E-4</c:v>
                  </c:pt>
                  <c:pt idx="368">
                    <c:v>1E-4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4.0000000000000001E-3</c:v>
                  </c:pt>
                  <c:pt idx="373">
                    <c:v>7.0000000000000001E-3</c:v>
                  </c:pt>
                  <c:pt idx="374">
                    <c:v>7.7999999999999999E-4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1.6999999999999999E-3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6.9999999999999999E-4</c:v>
                  </c:pt>
                  <c:pt idx="408">
                    <c:v>2.9999999999999997E-4</c:v>
                  </c:pt>
                  <c:pt idx="409">
                    <c:v>1E-4</c:v>
                  </c:pt>
                  <c:pt idx="410">
                    <c:v>4.0000000000000002E-4</c:v>
                  </c:pt>
                  <c:pt idx="411">
                    <c:v>5.9999999999999995E-4</c:v>
                  </c:pt>
                  <c:pt idx="412">
                    <c:v>4.0000000000000002E-4</c:v>
                  </c:pt>
                  <c:pt idx="413">
                    <c:v>4.0000000000000002E-4</c:v>
                  </c:pt>
                  <c:pt idx="414">
                    <c:v>1E-4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0</c:v>
                  </c:pt>
                  <c:pt idx="418">
                    <c:v>1E-4</c:v>
                  </c:pt>
                  <c:pt idx="419">
                    <c:v>3.5000000000000001E-3</c:v>
                  </c:pt>
                  <c:pt idx="420">
                    <c:v>5.0000000000000001E-3</c:v>
                  </c:pt>
                  <c:pt idx="421">
                    <c:v>3.7000000000000002E-3</c:v>
                  </c:pt>
                  <c:pt idx="422">
                    <c:v>3.2000000000000002E-3</c:v>
                  </c:pt>
                  <c:pt idx="423">
                    <c:v>7.0000000000000001E-3</c:v>
                  </c:pt>
                  <c:pt idx="424">
                    <c:v>0</c:v>
                  </c:pt>
                  <c:pt idx="425">
                    <c:v>3.7000000000000002E-3</c:v>
                  </c:pt>
                  <c:pt idx="426">
                    <c:v>2.0000000000000001E-4</c:v>
                  </c:pt>
                  <c:pt idx="427">
                    <c:v>2.0000000000000001E-4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0.01</c:v>
                  </c:pt>
                  <c:pt idx="431">
                    <c:v>6.9999999999999999E-4</c:v>
                  </c:pt>
                  <c:pt idx="432">
                    <c:v>7.0000000000000001E-3</c:v>
                  </c:pt>
                  <c:pt idx="433">
                    <c:v>1.6000000000000001E-3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2.9999999999999997E-4</c:v>
                  </c:pt>
                </c:numCache>
              </c:numRef>
            </c:plus>
            <c:minus>
              <c:numRef>
                <c:f>Active!$D$21:$D$975</c:f>
                <c:numCache>
                  <c:formatCode>General</c:formatCode>
                  <c:ptCount val="95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0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1E-3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0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9">
                    <c:v>0</c:v>
                  </c:pt>
                  <c:pt idx="161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4">
                    <c:v>0</c:v>
                  </c:pt>
                  <c:pt idx="188">
                    <c:v>0</c:v>
                  </c:pt>
                  <c:pt idx="193">
                    <c:v>0</c:v>
                  </c:pt>
                  <c:pt idx="201">
                    <c:v>2.9999999999999997E-4</c:v>
                  </c:pt>
                  <c:pt idx="205">
                    <c:v>0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5.0000000000000001E-4</c:v>
                  </c:pt>
                  <c:pt idx="215">
                    <c:v>0</c:v>
                  </c:pt>
                  <c:pt idx="216">
                    <c:v>0</c:v>
                  </c:pt>
                  <c:pt idx="218">
                    <c:v>6.9999999999999999E-4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8">
                    <c:v>0</c:v>
                  </c:pt>
                  <c:pt idx="229">
                    <c:v>0</c:v>
                  </c:pt>
                  <c:pt idx="238">
                    <c:v>5.9999999999999995E-4</c:v>
                  </c:pt>
                  <c:pt idx="239">
                    <c:v>4.0000000000000002E-4</c:v>
                  </c:pt>
                  <c:pt idx="242">
                    <c:v>0</c:v>
                  </c:pt>
                  <c:pt idx="243">
                    <c:v>0</c:v>
                  </c:pt>
                  <c:pt idx="245">
                    <c:v>4.0000000000000002E-4</c:v>
                  </c:pt>
                  <c:pt idx="247">
                    <c:v>0</c:v>
                  </c:pt>
                  <c:pt idx="253">
                    <c:v>0</c:v>
                  </c:pt>
                  <c:pt idx="255">
                    <c:v>0</c:v>
                  </c:pt>
                  <c:pt idx="266">
                    <c:v>4.0000000000000002E-4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7">
                    <c:v>0</c:v>
                  </c:pt>
                  <c:pt idx="295">
                    <c:v>1.4E-3</c:v>
                  </c:pt>
                  <c:pt idx="296">
                    <c:v>5.9999999999999995E-4</c:v>
                  </c:pt>
                  <c:pt idx="297">
                    <c:v>8.0000000000000004E-4</c:v>
                  </c:pt>
                  <c:pt idx="313">
                    <c:v>0</c:v>
                  </c:pt>
                  <c:pt idx="329">
                    <c:v>4.6999999999999999E-4</c:v>
                  </c:pt>
                  <c:pt idx="330">
                    <c:v>0</c:v>
                  </c:pt>
                  <c:pt idx="332">
                    <c:v>1.2999999999999999E-4</c:v>
                  </c:pt>
                  <c:pt idx="334">
                    <c:v>1E-3</c:v>
                  </c:pt>
                  <c:pt idx="353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62">
                    <c:v>6.9999999999999999E-4</c:v>
                  </c:pt>
                  <c:pt idx="367">
                    <c:v>1E-4</c:v>
                  </c:pt>
                  <c:pt idx="368">
                    <c:v>1E-4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4.0000000000000001E-3</c:v>
                  </c:pt>
                  <c:pt idx="373">
                    <c:v>7.0000000000000001E-3</c:v>
                  </c:pt>
                  <c:pt idx="374">
                    <c:v>7.7999999999999999E-4</c:v>
                  </c:pt>
                  <c:pt idx="376">
                    <c:v>0</c:v>
                  </c:pt>
                  <c:pt idx="377">
                    <c:v>0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0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0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0</c:v>
                  </c:pt>
                  <c:pt idx="402">
                    <c:v>1.6999999999999999E-3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0</c:v>
                  </c:pt>
                  <c:pt idx="407">
                    <c:v>6.9999999999999999E-4</c:v>
                  </c:pt>
                  <c:pt idx="408">
                    <c:v>2.9999999999999997E-4</c:v>
                  </c:pt>
                  <c:pt idx="409">
                    <c:v>1E-4</c:v>
                  </c:pt>
                  <c:pt idx="410">
                    <c:v>4.0000000000000002E-4</c:v>
                  </c:pt>
                  <c:pt idx="411">
                    <c:v>5.9999999999999995E-4</c:v>
                  </c:pt>
                  <c:pt idx="412">
                    <c:v>4.0000000000000002E-4</c:v>
                  </c:pt>
                  <c:pt idx="413">
                    <c:v>4.0000000000000002E-4</c:v>
                  </c:pt>
                  <c:pt idx="414">
                    <c:v>1E-4</c:v>
                  </c:pt>
                  <c:pt idx="415">
                    <c:v>2.0000000000000001E-4</c:v>
                  </c:pt>
                  <c:pt idx="416">
                    <c:v>2.0000000000000001E-4</c:v>
                  </c:pt>
                  <c:pt idx="417">
                    <c:v>0</c:v>
                  </c:pt>
                  <c:pt idx="418">
                    <c:v>1E-4</c:v>
                  </c:pt>
                  <c:pt idx="419">
                    <c:v>3.5000000000000001E-3</c:v>
                  </c:pt>
                  <c:pt idx="420">
                    <c:v>5.0000000000000001E-3</c:v>
                  </c:pt>
                  <c:pt idx="421">
                    <c:v>3.7000000000000002E-3</c:v>
                  </c:pt>
                  <c:pt idx="422">
                    <c:v>3.2000000000000002E-3</c:v>
                  </c:pt>
                  <c:pt idx="423">
                    <c:v>7.0000000000000001E-3</c:v>
                  </c:pt>
                  <c:pt idx="424">
                    <c:v>0</c:v>
                  </c:pt>
                  <c:pt idx="425">
                    <c:v>3.7000000000000002E-3</c:v>
                  </c:pt>
                  <c:pt idx="426">
                    <c:v>2.0000000000000001E-4</c:v>
                  </c:pt>
                  <c:pt idx="427">
                    <c:v>2.0000000000000001E-4</c:v>
                  </c:pt>
                  <c:pt idx="428">
                    <c:v>1.2999999999999999E-3</c:v>
                  </c:pt>
                  <c:pt idx="429">
                    <c:v>1E-4</c:v>
                  </c:pt>
                  <c:pt idx="430">
                    <c:v>0.01</c:v>
                  </c:pt>
                  <c:pt idx="431">
                    <c:v>6.9999999999999999E-4</c:v>
                  </c:pt>
                  <c:pt idx="432">
                    <c:v>7.0000000000000001E-3</c:v>
                  </c:pt>
                  <c:pt idx="433">
                    <c:v>1.6000000000000001E-3</c:v>
                  </c:pt>
                  <c:pt idx="434">
                    <c:v>1E-4</c:v>
                  </c:pt>
                  <c:pt idx="435">
                    <c:v>1E-4</c:v>
                  </c:pt>
                  <c:pt idx="436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Active!$I$21:$I$975</c:f>
              <c:numCache>
                <c:formatCode>General</c:formatCode>
                <c:ptCount val="955"/>
                <c:pt idx="63">
                  <c:v>-1.4032000035513192E-3</c:v>
                </c:pt>
                <c:pt idx="64">
                  <c:v>2.0074000021850225E-3</c:v>
                </c:pt>
                <c:pt idx="65">
                  <c:v>8.2664000001386739E-3</c:v>
                </c:pt>
                <c:pt idx="66">
                  <c:v>2.9237800001283176E-2</c:v>
                </c:pt>
                <c:pt idx="67">
                  <c:v>3.9345999975921586E-3</c:v>
                </c:pt>
                <c:pt idx="68">
                  <c:v>-2.5032000048668124E-3</c:v>
                </c:pt>
                <c:pt idx="69">
                  <c:v>6.4647999970475212E-3</c:v>
                </c:pt>
                <c:pt idx="70">
                  <c:v>-6.2762000015936792E-3</c:v>
                </c:pt>
                <c:pt idx="71">
                  <c:v>-4.8091999997268431E-3</c:v>
                </c:pt>
                <c:pt idx="72">
                  <c:v>1.154359999782173E-2</c:v>
                </c:pt>
                <c:pt idx="73">
                  <c:v>2.4040000062086619E-4</c:v>
                </c:pt>
                <c:pt idx="74">
                  <c:v>2.0378400000481633E-2</c:v>
                </c:pt>
                <c:pt idx="75">
                  <c:v>2.6864399998885347E-2</c:v>
                </c:pt>
                <c:pt idx="76">
                  <c:v>7.9208000024664216E-3</c:v>
                </c:pt>
                <c:pt idx="77">
                  <c:v>-1.1244400000578025E-2</c:v>
                </c:pt>
                <c:pt idx="78">
                  <c:v>2.2818800000095507E-2</c:v>
                </c:pt>
                <c:pt idx="79">
                  <c:v>1.8710000000282889E-2</c:v>
                </c:pt>
                <c:pt idx="80">
                  <c:v>1.492339999822434E-2</c:v>
                </c:pt>
                <c:pt idx="81">
                  <c:v>2.9165399999328656E-2</c:v>
                </c:pt>
                <c:pt idx="82">
                  <c:v>2.5759999989531934E-3</c:v>
                </c:pt>
                <c:pt idx="83">
                  <c:v>9.0001999997184612E-3</c:v>
                </c:pt>
                <c:pt idx="86">
                  <c:v>1.0912800000369316E-2</c:v>
                </c:pt>
                <c:pt idx="124">
                  <c:v>2.5712399998155888E-2</c:v>
                </c:pt>
                <c:pt idx="125">
                  <c:v>9.3636000019614585E-3</c:v>
                </c:pt>
                <c:pt idx="134">
                  <c:v>-9.3008000039844774E-3</c:v>
                </c:pt>
                <c:pt idx="135">
                  <c:v>2.6991999984602444E-3</c:v>
                </c:pt>
                <c:pt idx="136">
                  <c:v>-2.4523999964003451E-3</c:v>
                </c:pt>
                <c:pt idx="137">
                  <c:v>-3.9208000016515143E-3</c:v>
                </c:pt>
                <c:pt idx="138">
                  <c:v>-4.7075999973458238E-3</c:v>
                </c:pt>
                <c:pt idx="141">
                  <c:v>-5.7620000079623424E-3</c:v>
                </c:pt>
                <c:pt idx="144">
                  <c:v>8.5676000016974285E-3</c:v>
                </c:pt>
                <c:pt idx="145">
                  <c:v>3.4159999995608814E-3</c:v>
                </c:pt>
                <c:pt idx="149">
                  <c:v>9.9199998658150434E-5</c:v>
                </c:pt>
                <c:pt idx="150">
                  <c:v>-6.6432000021450222E-3</c:v>
                </c:pt>
                <c:pt idx="151">
                  <c:v>-3.372000006493181E-3</c:v>
                </c:pt>
                <c:pt idx="152">
                  <c:v>-3.7200000224402174E-4</c:v>
                </c:pt>
                <c:pt idx="153">
                  <c:v>6.2799999432172626E-4</c:v>
                </c:pt>
                <c:pt idx="156">
                  <c:v>-5.0055999963660724E-3</c:v>
                </c:pt>
                <c:pt idx="160">
                  <c:v>6.7479999415809289E-4</c:v>
                </c:pt>
                <c:pt idx="161">
                  <c:v>0.11623700000200188</c:v>
                </c:pt>
                <c:pt idx="162">
                  <c:v>-4.0832000013324432E-3</c:v>
                </c:pt>
                <c:pt idx="163">
                  <c:v>2.9167999964556657E-3</c:v>
                </c:pt>
                <c:pt idx="164">
                  <c:v>-2.6200000138487667E-4</c:v>
                </c:pt>
                <c:pt idx="165">
                  <c:v>7.7380000002449378E-3</c:v>
                </c:pt>
                <c:pt idx="166">
                  <c:v>9.8711999962688424E-3</c:v>
                </c:pt>
                <c:pt idx="173">
                  <c:v>9.009200002765283E-3</c:v>
                </c:pt>
                <c:pt idx="174">
                  <c:v>4.2939999984810129E-3</c:v>
                </c:pt>
                <c:pt idx="175">
                  <c:v>2.4320000011357479E-3</c:v>
                </c:pt>
                <c:pt idx="178">
                  <c:v>2.3279999732039869E-4</c:v>
                </c:pt>
                <c:pt idx="179">
                  <c:v>1.564679999864893E-2</c:v>
                </c:pt>
                <c:pt idx="180">
                  <c:v>9.0676000036182813E-3</c:v>
                </c:pt>
                <c:pt idx="182">
                  <c:v>-1.2807999999495223E-2</c:v>
                </c:pt>
                <c:pt idx="185">
                  <c:v>-1.3082000004942529E-2</c:v>
                </c:pt>
                <c:pt idx="186">
                  <c:v>-6.2471999990520999E-3</c:v>
                </c:pt>
                <c:pt idx="187">
                  <c:v>-5.4124000016599894E-3</c:v>
                </c:pt>
                <c:pt idx="189">
                  <c:v>7.162000001699198E-3</c:v>
                </c:pt>
                <c:pt idx="193">
                  <c:v>2.1976399999402929E-2</c:v>
                </c:pt>
                <c:pt idx="194">
                  <c:v>-1.3596000004326925E-2</c:v>
                </c:pt>
                <c:pt idx="195">
                  <c:v>-1.6609599995717872E-2</c:v>
                </c:pt>
                <c:pt idx="196">
                  <c:v>7.390400001895614E-3</c:v>
                </c:pt>
                <c:pt idx="200">
                  <c:v>-1.4503600003081374E-2</c:v>
                </c:pt>
                <c:pt idx="202">
                  <c:v>-1.4958400002797134E-2</c:v>
                </c:pt>
                <c:pt idx="204">
                  <c:v>1.6027999998186715E-2</c:v>
                </c:pt>
                <c:pt idx="205">
                  <c:v>1.4299200003733858E-2</c:v>
                </c:pt>
                <c:pt idx="207">
                  <c:v>-3.2142000003659632E-2</c:v>
                </c:pt>
                <c:pt idx="208">
                  <c:v>-3.1420000013895333E-3</c:v>
                </c:pt>
                <c:pt idx="209">
                  <c:v>4.5717999964836054E-3</c:v>
                </c:pt>
                <c:pt idx="210">
                  <c:v>1.3571799994679168E-2</c:v>
                </c:pt>
                <c:pt idx="211">
                  <c:v>2.5703999999677762E-3</c:v>
                </c:pt>
                <c:pt idx="212">
                  <c:v>1.4708399998198729E-2</c:v>
                </c:pt>
                <c:pt idx="214">
                  <c:v>2.5432000038563274E-3</c:v>
                </c:pt>
                <c:pt idx="215">
                  <c:v>0</c:v>
                </c:pt>
                <c:pt idx="216">
                  <c:v>-1.6084000017144717E-3</c:v>
                </c:pt>
                <c:pt idx="219">
                  <c:v>1.9504000010783784E-3</c:v>
                </c:pt>
                <c:pt idx="220">
                  <c:v>-6.9116000013309531E-3</c:v>
                </c:pt>
                <c:pt idx="221">
                  <c:v>1.0884000002988614E-3</c:v>
                </c:pt>
                <c:pt idx="223">
                  <c:v>-5.9184000056120567E-3</c:v>
                </c:pt>
                <c:pt idx="224">
                  <c:v>2.9367999959504232E-3</c:v>
                </c:pt>
                <c:pt idx="225">
                  <c:v>-7.2080000027199276E-3</c:v>
                </c:pt>
                <c:pt idx="226">
                  <c:v>2.8785199996491428E-2</c:v>
                </c:pt>
                <c:pt idx="227">
                  <c:v>1.0499000003619585E-2</c:v>
                </c:pt>
                <c:pt idx="229">
                  <c:v>4.6199999997043051E-3</c:v>
                </c:pt>
                <c:pt idx="230">
                  <c:v>-1.3051000001723878E-2</c:v>
                </c:pt>
                <c:pt idx="231">
                  <c:v>-5.3371999965747818E-3</c:v>
                </c:pt>
                <c:pt idx="232">
                  <c:v>-1.6539999996894039E-3</c:v>
                </c:pt>
                <c:pt idx="233">
                  <c:v>1.2346000003162771E-2</c:v>
                </c:pt>
                <c:pt idx="235">
                  <c:v>7.0427999962703325E-3</c:v>
                </c:pt>
                <c:pt idx="236">
                  <c:v>1.0180799996305723E-2</c:v>
                </c:pt>
                <c:pt idx="237">
                  <c:v>2.2180799998750445E-2</c:v>
                </c:pt>
                <c:pt idx="240">
                  <c:v>-2.7400000544730574E-4</c:v>
                </c:pt>
                <c:pt idx="241">
                  <c:v>1.072599999315571E-2</c:v>
                </c:pt>
                <c:pt idx="242">
                  <c:v>2.2574399998120498E-2</c:v>
                </c:pt>
                <c:pt idx="243">
                  <c:v>0</c:v>
                </c:pt>
                <c:pt idx="244">
                  <c:v>-3.1238000010489486E-3</c:v>
                </c:pt>
                <c:pt idx="246">
                  <c:v>-5.8512000032351352E-3</c:v>
                </c:pt>
                <c:pt idx="248">
                  <c:v>8.1351999979233369E-3</c:v>
                </c:pt>
                <c:pt idx="249">
                  <c:v>5.593999958364293E-4</c:v>
                </c:pt>
                <c:pt idx="252">
                  <c:v>-5.3332000024965964E-3</c:v>
                </c:pt>
                <c:pt idx="253">
                  <c:v>1.4515199996822048E-2</c:v>
                </c:pt>
                <c:pt idx="254">
                  <c:v>-2.1220000053290278E-4</c:v>
                </c:pt>
                <c:pt idx="255">
                  <c:v>0</c:v>
                </c:pt>
                <c:pt idx="256">
                  <c:v>-3.1557999973301776E-3</c:v>
                </c:pt>
                <c:pt idx="257">
                  <c:v>6.8305999957374297E-3</c:v>
                </c:pt>
                <c:pt idx="258">
                  <c:v>-6.6071999972336926E-3</c:v>
                </c:pt>
                <c:pt idx="259">
                  <c:v>-8.3346000028541312E-3</c:v>
                </c:pt>
                <c:pt idx="260">
                  <c:v>1.3724000018555671E-3</c:v>
                </c:pt>
                <c:pt idx="261">
                  <c:v>-5.4862000033608638E-3</c:v>
                </c:pt>
                <c:pt idx="262">
                  <c:v>4.786400000739377E-3</c:v>
                </c:pt>
                <c:pt idx="263">
                  <c:v>5.786399997305125E-3</c:v>
                </c:pt>
                <c:pt idx="264">
                  <c:v>-5.365200006053783E-3</c:v>
                </c:pt>
                <c:pt idx="265">
                  <c:v>-8.5168000005069189E-3</c:v>
                </c:pt>
                <c:pt idx="267">
                  <c:v>2.7422000057413243E-3</c:v>
                </c:pt>
                <c:pt idx="268">
                  <c:v>1.275780000287341E-2</c:v>
                </c:pt>
                <c:pt idx="269">
                  <c:v>1.2464799998269882E-2</c:v>
                </c:pt>
                <c:pt idx="270">
                  <c:v>1.8606199999339879E-2</c:v>
                </c:pt>
                <c:pt idx="271">
                  <c:v>-2.7324000038788654E-3</c:v>
                </c:pt>
                <c:pt idx="275">
                  <c:v>-1.0773200003313832E-2</c:v>
                </c:pt>
                <c:pt idx="276">
                  <c:v>-8.0594000028213486E-3</c:v>
                </c:pt>
                <c:pt idx="278">
                  <c:v>-1.1786800001573283E-2</c:v>
                </c:pt>
                <c:pt idx="279">
                  <c:v>-2.7867999961017631E-3</c:v>
                </c:pt>
                <c:pt idx="280">
                  <c:v>-9.0763999978662468E-3</c:v>
                </c:pt>
                <c:pt idx="281">
                  <c:v>-5.5142000055639073E-3</c:v>
                </c:pt>
                <c:pt idx="282">
                  <c:v>-1.2951999997312669E-2</c:v>
                </c:pt>
                <c:pt idx="283">
                  <c:v>1.3600000020232983E-3</c:v>
                </c:pt>
                <c:pt idx="284">
                  <c:v>-6.4985999997588806E-3</c:v>
                </c:pt>
                <c:pt idx="285">
                  <c:v>-1.0149200003070291E-2</c:v>
                </c:pt>
                <c:pt idx="286">
                  <c:v>-5.1492000056896359E-3</c:v>
                </c:pt>
                <c:pt idx="288">
                  <c:v>-1.8302200005564373E-2</c:v>
                </c:pt>
                <c:pt idx="289">
                  <c:v>-1.6608800004178192E-2</c:v>
                </c:pt>
                <c:pt idx="290">
                  <c:v>-2.8194800004712306E-2</c:v>
                </c:pt>
                <c:pt idx="291">
                  <c:v>-2.0511599999736063E-2</c:v>
                </c:pt>
                <c:pt idx="292">
                  <c:v>1.1130799997772556E-2</c:v>
                </c:pt>
                <c:pt idx="294">
                  <c:v>7.9519999926560558E-3</c:v>
                </c:pt>
                <c:pt idx="298">
                  <c:v>-8.8039999973261729E-3</c:v>
                </c:pt>
                <c:pt idx="299">
                  <c:v>4.3203999957768247E-3</c:v>
                </c:pt>
                <c:pt idx="300">
                  <c:v>-1.7179999995278195E-2</c:v>
                </c:pt>
                <c:pt idx="301">
                  <c:v>5.7574000020395033E-3</c:v>
                </c:pt>
                <c:pt idx="302">
                  <c:v>-9.3907999980729073E-3</c:v>
                </c:pt>
                <c:pt idx="303">
                  <c:v>-5.3907999972580001E-3</c:v>
                </c:pt>
                <c:pt idx="304">
                  <c:v>-3.3907999968505464E-3</c:v>
                </c:pt>
                <c:pt idx="305">
                  <c:v>-5.5424000020138919E-3</c:v>
                </c:pt>
                <c:pt idx="306">
                  <c:v>-2.5424000050406903E-3</c:v>
                </c:pt>
                <c:pt idx="307">
                  <c:v>-1.4044000054127537E-3</c:v>
                </c:pt>
                <c:pt idx="308">
                  <c:v>2.5955999954021536E-3</c:v>
                </c:pt>
                <c:pt idx="309">
                  <c:v>1.7452799998864066E-2</c:v>
                </c:pt>
                <c:pt idx="310">
                  <c:v>8.4639999840874225E-4</c:v>
                </c:pt>
                <c:pt idx="311">
                  <c:v>-1.0122000021510758E-3</c:v>
                </c:pt>
                <c:pt idx="313">
                  <c:v>-1.2200005585327744E-5</c:v>
                </c:pt>
                <c:pt idx="314">
                  <c:v>9.4119999921531416E-3</c:v>
                </c:pt>
                <c:pt idx="315">
                  <c:v>-1.416379999864148E-2</c:v>
                </c:pt>
                <c:pt idx="316">
                  <c:v>-1.8739600003755186E-2</c:v>
                </c:pt>
                <c:pt idx="317">
                  <c:v>-1.4739600002940279E-2</c:v>
                </c:pt>
                <c:pt idx="318">
                  <c:v>-1.2739600002532825E-2</c:v>
                </c:pt>
                <c:pt idx="319">
                  <c:v>-1.0739600002125371E-2</c:v>
                </c:pt>
                <c:pt idx="320">
                  <c:v>1.2604000003193505E-3</c:v>
                </c:pt>
                <c:pt idx="321">
                  <c:v>1.2604000003193505E-3</c:v>
                </c:pt>
                <c:pt idx="322">
                  <c:v>7.2467999998480082E-3</c:v>
                </c:pt>
                <c:pt idx="323">
                  <c:v>1.5332000039052218E-3</c:v>
                </c:pt>
                <c:pt idx="324">
                  <c:v>3.0815999998594634E-3</c:v>
                </c:pt>
                <c:pt idx="325">
                  <c:v>2.2231800001463853E-2</c:v>
                </c:pt>
                <c:pt idx="326">
                  <c:v>1.2352799996733665E-2</c:v>
                </c:pt>
                <c:pt idx="327">
                  <c:v>3.621999996539671E-3</c:v>
                </c:pt>
                <c:pt idx="328">
                  <c:v>3.0923999947845004E-3</c:v>
                </c:pt>
                <c:pt idx="339">
                  <c:v>-7.8900000007706694E-3</c:v>
                </c:pt>
                <c:pt idx="340">
                  <c:v>-2.4657999965711497E-3</c:v>
                </c:pt>
                <c:pt idx="350">
                  <c:v>8.9447999926051125E-3</c:v>
                </c:pt>
                <c:pt idx="351">
                  <c:v>-1.2067999996361323E-3</c:v>
                </c:pt>
                <c:pt idx="355">
                  <c:v>1.7883999971672893E-3</c:v>
                </c:pt>
                <c:pt idx="358">
                  <c:v>-6.6902000035042875E-3</c:v>
                </c:pt>
                <c:pt idx="359">
                  <c:v>-5.1464000061969273E-3</c:v>
                </c:pt>
                <c:pt idx="360">
                  <c:v>-2.902400003222283E-3</c:v>
                </c:pt>
                <c:pt idx="361">
                  <c:v>4.0975999945658259E-3</c:v>
                </c:pt>
                <c:pt idx="363">
                  <c:v>1.9119999997201376E-3</c:v>
                </c:pt>
                <c:pt idx="364">
                  <c:v>1.6051999999035615E-2</c:v>
                </c:pt>
                <c:pt idx="365">
                  <c:v>6.3347999966936186E-3</c:v>
                </c:pt>
                <c:pt idx="366">
                  <c:v>4.4399999751476571E-4</c:v>
                </c:pt>
                <c:pt idx="369">
                  <c:v>7.1599999500904232E-4</c:v>
                </c:pt>
                <c:pt idx="370">
                  <c:v>-5.5700000011711381E-3</c:v>
                </c:pt>
                <c:pt idx="371">
                  <c:v>1.4629999997850973E-2</c:v>
                </c:pt>
                <c:pt idx="372">
                  <c:v>4.1163999994751066E-3</c:v>
                </c:pt>
                <c:pt idx="373">
                  <c:v>-1.0186799998336937E-2</c:v>
                </c:pt>
                <c:pt idx="375">
                  <c:v>1.2360000037006103E-3</c:v>
                </c:pt>
                <c:pt idx="376">
                  <c:v>-1.5315600001486018E-2</c:v>
                </c:pt>
                <c:pt idx="377">
                  <c:v>-5.6155999991460703E-3</c:v>
                </c:pt>
                <c:pt idx="378">
                  <c:v>-4.9156000022776425E-3</c:v>
                </c:pt>
                <c:pt idx="379">
                  <c:v>-1.415600003383588E-3</c:v>
                </c:pt>
                <c:pt idx="380">
                  <c:v>-1.415600003383588E-3</c:v>
                </c:pt>
                <c:pt idx="381">
                  <c:v>-5.0264000019524246E-3</c:v>
                </c:pt>
                <c:pt idx="382">
                  <c:v>5.7359999482287094E-4</c:v>
                </c:pt>
                <c:pt idx="383">
                  <c:v>5.3735999972559512E-3</c:v>
                </c:pt>
                <c:pt idx="384">
                  <c:v>1.555539999390021E-2</c:v>
                </c:pt>
                <c:pt idx="385">
                  <c:v>-3.3236000017495826E-3</c:v>
                </c:pt>
                <c:pt idx="387">
                  <c:v>-7.5343999997130595E-3</c:v>
                </c:pt>
                <c:pt idx="388">
                  <c:v>6.5999999787891284E-4</c:v>
                </c:pt>
                <c:pt idx="389">
                  <c:v>2.5177999996230938E-2</c:v>
                </c:pt>
                <c:pt idx="390">
                  <c:v>-7.2768000027281232E-3</c:v>
                </c:pt>
                <c:pt idx="391">
                  <c:v>1.2571600003866479E-2</c:v>
                </c:pt>
                <c:pt idx="392">
                  <c:v>-5.0178000019514002E-3</c:v>
                </c:pt>
                <c:pt idx="400">
                  <c:v>6.3457999931415543E-3</c:v>
                </c:pt>
                <c:pt idx="401">
                  <c:v>1.1466800002381206E-2</c:v>
                </c:pt>
                <c:pt idx="405">
                  <c:v>4.8023999988799915E-3</c:v>
                </c:pt>
                <c:pt idx="423">
                  <c:v>2.2251999980653636E-3</c:v>
                </c:pt>
                <c:pt idx="424">
                  <c:v>5.860000237589702E-5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E27-4B37-B2F7-A86020BB8B3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Active!$J$21:$J$975</c:f>
              <c:numCache>
                <c:formatCode>General</c:formatCode>
                <c:ptCount val="955"/>
                <c:pt idx="228">
                  <c:v>2.7839999529533088E-4</c:v>
                </c:pt>
                <c:pt idx="250">
                  <c:v>1.811479999742005E-2</c:v>
                </c:pt>
                <c:pt idx="251">
                  <c:v>3.1011999963084236E-3</c:v>
                </c:pt>
                <c:pt idx="287">
                  <c:v>4.2975999967893586E-3</c:v>
                </c:pt>
                <c:pt idx="312">
                  <c:v>-1.1220000305911526E-4</c:v>
                </c:pt>
                <c:pt idx="331">
                  <c:v>7.5420000212034211E-4</c:v>
                </c:pt>
                <c:pt idx="352">
                  <c:v>5.7959999685408548E-4</c:v>
                </c:pt>
                <c:pt idx="353">
                  <c:v>1.2796000009984709E-3</c:v>
                </c:pt>
                <c:pt idx="354">
                  <c:v>1.9795999978668988E-3</c:v>
                </c:pt>
                <c:pt idx="356">
                  <c:v>9.9199998658150434E-5</c:v>
                </c:pt>
                <c:pt idx="362">
                  <c:v>2.6699999580159783E-4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E27-4B37-B2F7-A86020BB8B3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Active!$K$21:$K$975</c:f>
              <c:numCache>
                <c:formatCode>General</c:formatCode>
                <c:ptCount val="955"/>
                <c:pt idx="157">
                  <c:v>-2.4516000048606656E-3</c:v>
                </c:pt>
                <c:pt idx="158">
                  <c:v>1.5245199996570591E-2</c:v>
                </c:pt>
                <c:pt idx="176">
                  <c:v>-1.3639999815495685E-4</c:v>
                </c:pt>
                <c:pt idx="177">
                  <c:v>1.1499999964144081E-3</c:v>
                </c:pt>
                <c:pt idx="181">
                  <c:v>3.3951999939745292E-3</c:v>
                </c:pt>
                <c:pt idx="183">
                  <c:v>1.8727999995462596E-3</c:v>
                </c:pt>
                <c:pt idx="184">
                  <c:v>-1.2131999974371865E-3</c:v>
                </c:pt>
                <c:pt idx="190">
                  <c:v>-3.4895999997388572E-3</c:v>
                </c:pt>
                <c:pt idx="191">
                  <c:v>-1.5480000001844019E-4</c:v>
                </c:pt>
                <c:pt idx="192">
                  <c:v>6.5560000075493008E-4</c:v>
                </c:pt>
                <c:pt idx="197">
                  <c:v>5.9739999414887279E-4</c:v>
                </c:pt>
                <c:pt idx="198">
                  <c:v>-1.9370000009075738E-3</c:v>
                </c:pt>
                <c:pt idx="199">
                  <c:v>5.9280000277794898E-4</c:v>
                </c:pt>
                <c:pt idx="201">
                  <c:v>7.2760000330163166E-4</c:v>
                </c:pt>
                <c:pt idx="203">
                  <c:v>1.416000013705343E-4</c:v>
                </c:pt>
                <c:pt idx="206">
                  <c:v>4.3720000394387171E-4</c:v>
                </c:pt>
                <c:pt idx="213">
                  <c:v>8.3959999756189063E-4</c:v>
                </c:pt>
                <c:pt idx="217">
                  <c:v>2.5400000013178214E-3</c:v>
                </c:pt>
                <c:pt idx="218">
                  <c:v>1.4089999967836775E-3</c:v>
                </c:pt>
                <c:pt idx="222">
                  <c:v>3.6884000001009554E-3</c:v>
                </c:pt>
                <c:pt idx="234">
                  <c:v>4.7020000056363642E-4</c:v>
                </c:pt>
                <c:pt idx="238">
                  <c:v>9.4979999994393438E-4</c:v>
                </c:pt>
                <c:pt idx="239">
                  <c:v>-1.626000004762318E-3</c:v>
                </c:pt>
                <c:pt idx="245">
                  <c:v>8.3200000517535955E-5</c:v>
                </c:pt>
                <c:pt idx="247">
                  <c:v>6.7299999500392005E-4</c:v>
                </c:pt>
                <c:pt idx="266">
                  <c:v>8.2819999806815758E-4</c:v>
                </c:pt>
                <c:pt idx="293">
                  <c:v>1.39639999542851E-3</c:v>
                </c:pt>
                <c:pt idx="295">
                  <c:v>2.8833999967901036E-3</c:v>
                </c:pt>
                <c:pt idx="296">
                  <c:v>1.3076000032015145E-3</c:v>
                </c:pt>
                <c:pt idx="297">
                  <c:v>3.18000020342879E-5</c:v>
                </c:pt>
                <c:pt idx="329">
                  <c:v>1.542199999676086E-3</c:v>
                </c:pt>
                <c:pt idx="330">
                  <c:v>1.5722000025562011E-3</c:v>
                </c:pt>
                <c:pt idx="333">
                  <c:v>-2.0246000058250502E-3</c:v>
                </c:pt>
                <c:pt idx="334">
                  <c:v>-4.2460000258870423E-4</c:v>
                </c:pt>
                <c:pt idx="335">
                  <c:v>-3.2460000511491671E-4</c:v>
                </c:pt>
                <c:pt idx="336">
                  <c:v>2.9959999665152282E-4</c:v>
                </c:pt>
                <c:pt idx="337">
                  <c:v>4.9959999887505546E-4</c:v>
                </c:pt>
                <c:pt idx="338">
                  <c:v>1.6995999976643361E-3</c:v>
                </c:pt>
                <c:pt idx="341">
                  <c:v>-6.1277999993762933E-3</c:v>
                </c:pt>
                <c:pt idx="342">
                  <c:v>-2.127799998561386E-3</c:v>
                </c:pt>
                <c:pt idx="343">
                  <c:v>-1.5277999991667457E-3</c:v>
                </c:pt>
                <c:pt idx="344">
                  <c:v>9.9639999825740233E-4</c:v>
                </c:pt>
                <c:pt idx="345">
                  <c:v>9.9639999825740233E-4</c:v>
                </c:pt>
                <c:pt idx="346">
                  <c:v>1.196400000480935E-3</c:v>
                </c:pt>
                <c:pt idx="347">
                  <c:v>1.3439999747788534E-4</c:v>
                </c:pt>
                <c:pt idx="348">
                  <c:v>9.3439999909605831E-4</c:v>
                </c:pt>
                <c:pt idx="349">
                  <c:v>1.0343999965698458E-3</c:v>
                </c:pt>
                <c:pt idx="367">
                  <c:v>-1.5937999996822327E-3</c:v>
                </c:pt>
                <c:pt idx="368">
                  <c:v>1.1755999948945828E-3</c:v>
                </c:pt>
                <c:pt idx="386">
                  <c:v>6.4723999967100099E-3</c:v>
                </c:pt>
                <c:pt idx="402">
                  <c:v>1.8029999991995282E-3</c:v>
                </c:pt>
                <c:pt idx="403">
                  <c:v>-1.1039999662898481E-4</c:v>
                </c:pt>
                <c:pt idx="406">
                  <c:v>-2.2228000016184524E-3</c:v>
                </c:pt>
                <c:pt idx="407">
                  <c:v>8.3599996287375689E-5</c:v>
                </c:pt>
                <c:pt idx="408">
                  <c:v>-1.033200001984369E-3</c:v>
                </c:pt>
                <c:pt idx="409">
                  <c:v>-1.4468000008491799E-3</c:v>
                </c:pt>
                <c:pt idx="410">
                  <c:v>-7.0160000177565962E-4</c:v>
                </c:pt>
                <c:pt idx="411">
                  <c:v>6.6260000312468037E-4</c:v>
                </c:pt>
                <c:pt idx="412">
                  <c:v>1.0787999926833436E-3</c:v>
                </c:pt>
                <c:pt idx="413">
                  <c:v>1.0787999926833436E-3</c:v>
                </c:pt>
                <c:pt idx="414">
                  <c:v>3.0759999208385125E-4</c:v>
                </c:pt>
                <c:pt idx="415">
                  <c:v>-5.0040000496665016E-4</c:v>
                </c:pt>
                <c:pt idx="416">
                  <c:v>-5.0040000496665016E-4</c:v>
                </c:pt>
                <c:pt idx="417">
                  <c:v>8.439999510301277E-5</c:v>
                </c:pt>
                <c:pt idx="418">
                  <c:v>1.843999998527579E-4</c:v>
                </c:pt>
                <c:pt idx="419">
                  <c:v>3.0601999969803728E-3</c:v>
                </c:pt>
                <c:pt idx="420">
                  <c:v>-1.3305999964359216E-3</c:v>
                </c:pt>
                <c:pt idx="421">
                  <c:v>6.1779999668942764E-4</c:v>
                </c:pt>
                <c:pt idx="422">
                  <c:v>-1.6684000074747019E-3</c:v>
                </c:pt>
                <c:pt idx="425">
                  <c:v>5.860000237589702E-5</c:v>
                </c:pt>
                <c:pt idx="426">
                  <c:v>-1.5460000577149913E-4</c:v>
                </c:pt>
                <c:pt idx="427">
                  <c:v>-1.32000059238635E-5</c:v>
                </c:pt>
                <c:pt idx="428">
                  <c:v>-7.175999999162741E-4</c:v>
                </c:pt>
                <c:pt idx="429">
                  <c:v>-1.072000086423941E-4</c:v>
                </c:pt>
                <c:pt idx="431">
                  <c:v>-4.619999963324517E-4</c:v>
                </c:pt>
                <c:pt idx="432">
                  <c:v>-2.9480000011972152E-3</c:v>
                </c:pt>
                <c:pt idx="433">
                  <c:v>1.021999996737577E-4</c:v>
                </c:pt>
                <c:pt idx="434">
                  <c:v>-1.2320000678300858E-4</c:v>
                </c:pt>
                <c:pt idx="435">
                  <c:v>-1.2320000678300858E-4</c:v>
                </c:pt>
                <c:pt idx="436">
                  <c:v>-4.9280000530416146E-4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E27-4B37-B2F7-A86020BB8B3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Active!$L$21:$L$975</c:f>
              <c:numCache>
                <c:formatCode>General</c:formatCode>
                <c:ptCount val="955"/>
                <c:pt idx="393">
                  <c:v>4.9523999987286516E-3</c:v>
                </c:pt>
                <c:pt idx="404">
                  <c:v>-5.6686000025365502E-3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E27-4B37-B2F7-A86020BB8B3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Active!$M$21:$M$975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E27-4B37-B2F7-A86020BB8B3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plus>
            <c:minus>
              <c:numRef>
                <c:f>Active!$D$21:$D$90</c:f>
                <c:numCache>
                  <c:formatCode>General</c:formatCode>
                  <c:ptCount val="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Active!$N$21:$N$975</c:f>
              <c:numCache>
                <c:formatCode>General</c:formatCode>
                <c:ptCount val="95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E27-4B37-B2F7-A86020BB8B3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Active!$O$21:$O$975</c:f>
              <c:numCache>
                <c:formatCode>General</c:formatCode>
                <c:ptCount val="955"/>
                <c:pt idx="0">
                  <c:v>3.818080732170482E-3</c:v>
                </c:pt>
                <c:pt idx="1">
                  <c:v>3.8153426219816426E-3</c:v>
                </c:pt>
                <c:pt idx="2">
                  <c:v>3.7957194989616267E-3</c:v>
                </c:pt>
                <c:pt idx="3">
                  <c:v>3.7948980659049747E-3</c:v>
                </c:pt>
                <c:pt idx="4">
                  <c:v>3.7932551997916708E-3</c:v>
                </c:pt>
                <c:pt idx="5">
                  <c:v>3.7924337667350192E-3</c:v>
                </c:pt>
                <c:pt idx="6">
                  <c:v>3.7907909006217157E-3</c:v>
                </c:pt>
                <c:pt idx="7">
                  <c:v>3.7875051683951082E-3</c:v>
                </c:pt>
                <c:pt idx="8">
                  <c:v>3.7859535726214324E-3</c:v>
                </c:pt>
                <c:pt idx="9">
                  <c:v>3.7850408692251527E-3</c:v>
                </c:pt>
                <c:pt idx="10">
                  <c:v>3.7561081715630825E-3</c:v>
                </c:pt>
                <c:pt idx="11">
                  <c:v>3.7552867385064305E-3</c:v>
                </c:pt>
                <c:pt idx="12">
                  <c:v>3.7536438723931266E-3</c:v>
                </c:pt>
                <c:pt idx="13">
                  <c:v>3.7529137096761027E-3</c:v>
                </c:pt>
                <c:pt idx="14">
                  <c:v>3.7511795732231715E-3</c:v>
                </c:pt>
                <c:pt idx="15">
                  <c:v>3.7504494105061476E-3</c:v>
                </c:pt>
                <c:pt idx="16">
                  <c:v>3.7496279774494956E-3</c:v>
                </c:pt>
                <c:pt idx="17">
                  <c:v>3.7495367071098675E-3</c:v>
                </c:pt>
                <c:pt idx="18">
                  <c:v>3.7478938409965636E-3</c:v>
                </c:pt>
                <c:pt idx="19">
                  <c:v>3.7174095475608179E-3</c:v>
                </c:pt>
                <c:pt idx="20">
                  <c:v>3.7158579517871425E-3</c:v>
                </c:pt>
                <c:pt idx="21">
                  <c:v>3.7142150856738386E-3</c:v>
                </c:pt>
                <c:pt idx="22">
                  <c:v>3.7109293534472311E-3</c:v>
                </c:pt>
                <c:pt idx="23">
                  <c:v>3.7083737839376475E-3</c:v>
                </c:pt>
                <c:pt idx="24">
                  <c:v>3.7082825135980194E-3</c:v>
                </c:pt>
                <c:pt idx="25">
                  <c:v>3.7075523508809959E-3</c:v>
                </c:pt>
                <c:pt idx="26">
                  <c:v>3.7074610805413678E-3</c:v>
                </c:pt>
                <c:pt idx="27">
                  <c:v>3.7049967813714123E-3</c:v>
                </c:pt>
                <c:pt idx="28">
                  <c:v>3.6834569812192086E-3</c:v>
                </c:pt>
                <c:pt idx="29">
                  <c:v>3.6828180888418124E-3</c:v>
                </c:pt>
                <c:pt idx="30">
                  <c:v>3.6805363303511131E-3</c:v>
                </c:pt>
                <c:pt idx="31">
                  <c:v>3.6800799786529731E-3</c:v>
                </c:pt>
                <c:pt idx="32">
                  <c:v>3.6777069498226457E-3</c:v>
                </c:pt>
                <c:pt idx="33">
                  <c:v>3.6767029760867379E-3</c:v>
                </c:pt>
                <c:pt idx="34">
                  <c:v>3.6754251913319463E-3</c:v>
                </c:pt>
                <c:pt idx="35">
                  <c:v>3.6720481887657108E-3</c:v>
                </c:pt>
                <c:pt idx="36">
                  <c:v>3.6713180260486869E-3</c:v>
                </c:pt>
                <c:pt idx="37">
                  <c:v>3.6695838895957553E-3</c:v>
                </c:pt>
                <c:pt idx="38">
                  <c:v>3.6678497531428236E-3</c:v>
                </c:pt>
                <c:pt idx="39">
                  <c:v>3.6465837640095038E-3</c:v>
                </c:pt>
                <c:pt idx="40">
                  <c:v>3.6449408978962003E-3</c:v>
                </c:pt>
                <c:pt idx="41">
                  <c:v>3.6366352969900537E-3</c:v>
                </c:pt>
                <c:pt idx="42">
                  <c:v>3.6358138639334021E-3</c:v>
                </c:pt>
                <c:pt idx="43">
                  <c:v>3.6341709978200982E-3</c:v>
                </c:pt>
                <c:pt idx="44">
                  <c:v>3.6340797274804701E-3</c:v>
                </c:pt>
                <c:pt idx="45">
                  <c:v>3.6324368613671666E-3</c:v>
                </c:pt>
                <c:pt idx="46">
                  <c:v>3.6317066986501427E-3</c:v>
                </c:pt>
                <c:pt idx="47">
                  <c:v>3.631615428310515E-3</c:v>
                </c:pt>
                <c:pt idx="48">
                  <c:v>3.6291511291405591E-3</c:v>
                </c:pt>
                <c:pt idx="49">
                  <c:v>3.6053295704976561E-3</c:v>
                </c:pt>
                <c:pt idx="50">
                  <c:v>3.604416867101376E-3</c:v>
                </c:pt>
                <c:pt idx="51">
                  <c:v>3.6036867043843521E-3</c:v>
                </c:pt>
                <c:pt idx="52">
                  <c:v>3.6020438382710486E-3</c:v>
                </c:pt>
                <c:pt idx="53">
                  <c:v>3.6011311348747689E-3</c:v>
                </c:pt>
                <c:pt idx="54">
                  <c:v>3.5995795391010931E-3</c:v>
                </c:pt>
                <c:pt idx="55">
                  <c:v>3.5979366729877891E-3</c:v>
                </c:pt>
                <c:pt idx="56">
                  <c:v>3.5978454026481615E-3</c:v>
                </c:pt>
                <c:pt idx="57">
                  <c:v>3.5920041009119708E-3</c:v>
                </c:pt>
                <c:pt idx="58">
                  <c:v>3.5886270983457353E-3</c:v>
                </c:pt>
                <c:pt idx="59">
                  <c:v>3.335716987236597E-3</c:v>
                </c:pt>
                <c:pt idx="60">
                  <c:v>3.3019469615742435E-3</c:v>
                </c:pt>
                <c:pt idx="61">
                  <c:v>3.3003040954609399E-3</c:v>
                </c:pt>
                <c:pt idx="62">
                  <c:v>3.295466767460657E-3</c:v>
                </c:pt>
                <c:pt idx="63">
                  <c:v>3.22883941953223E-3</c:v>
                </c:pt>
                <c:pt idx="64">
                  <c:v>3.2254624169659948E-3</c:v>
                </c:pt>
                <c:pt idx="65">
                  <c:v>3.2204425482864557E-3</c:v>
                </c:pt>
                <c:pt idx="66">
                  <c:v>3.1882241183977776E-3</c:v>
                </c:pt>
                <c:pt idx="67">
                  <c:v>3.1849383861711706E-3</c:v>
                </c:pt>
                <c:pt idx="68">
                  <c:v>3.183204249718239E-3</c:v>
                </c:pt>
                <c:pt idx="69">
                  <c:v>3.1503469274521655E-3</c:v>
                </c:pt>
                <c:pt idx="70">
                  <c:v>3.1453270587726264E-3</c:v>
                </c:pt>
                <c:pt idx="71">
                  <c:v>3.1257039357526105E-3</c:v>
                </c:pt>
                <c:pt idx="72">
                  <c:v>3.1114657627706451E-3</c:v>
                </c:pt>
                <c:pt idx="73">
                  <c:v>3.1081800305440377E-3</c:v>
                </c:pt>
                <c:pt idx="74">
                  <c:v>3.107267327147758E-3</c:v>
                </c:pt>
                <c:pt idx="75">
                  <c:v>3.0643702675226059E-3</c:v>
                </c:pt>
                <c:pt idx="76">
                  <c:v>3.0481241470688251E-3</c:v>
                </c:pt>
                <c:pt idx="77">
                  <c:v>3.043925711445938E-3</c:v>
                </c:pt>
                <c:pt idx="78">
                  <c:v>3.0289573757469488E-3</c:v>
                </c:pt>
                <c:pt idx="79">
                  <c:v>3.0085128196702809E-3</c:v>
                </c:pt>
                <c:pt idx="80">
                  <c:v>2.9680800592150852E-3</c:v>
                </c:pt>
                <c:pt idx="81">
                  <c:v>2.9598657286485667E-3</c:v>
                </c:pt>
                <c:pt idx="82">
                  <c:v>2.9564887260823316E-3</c:v>
                </c:pt>
                <c:pt idx="83">
                  <c:v>2.9556672930256796E-3</c:v>
                </c:pt>
                <c:pt idx="84">
                  <c:v>2.9218972673633265E-3</c:v>
                </c:pt>
                <c:pt idx="85">
                  <c:v>2.8739803390586357E-3</c:v>
                </c:pt>
                <c:pt idx="86">
                  <c:v>2.6976460428973742E-3</c:v>
                </c:pt>
                <c:pt idx="87">
                  <c:v>2.6613204477254375E-3</c:v>
                </c:pt>
                <c:pt idx="88">
                  <c:v>2.5233196942079286E-3</c:v>
                </c:pt>
                <c:pt idx="89">
                  <c:v>2.5139188492262462E-3</c:v>
                </c:pt>
                <c:pt idx="90">
                  <c:v>2.5138275788866185E-3</c:v>
                </c:pt>
                <c:pt idx="91">
                  <c:v>2.4050333340500636E-3</c:v>
                </c:pt>
                <c:pt idx="92">
                  <c:v>2.4017476018234566E-3</c:v>
                </c:pt>
                <c:pt idx="93">
                  <c:v>2.3992833026535007E-3</c:v>
                </c:pt>
                <c:pt idx="94">
                  <c:v>2.3984618695968491E-3</c:v>
                </c:pt>
                <c:pt idx="95">
                  <c:v>2.398370599257221E-3</c:v>
                </c:pt>
                <c:pt idx="96">
                  <c:v>2.3959063000872655E-3</c:v>
                </c:pt>
                <c:pt idx="97">
                  <c:v>2.3926205678606581E-3</c:v>
                </c:pt>
                <c:pt idx="98">
                  <c:v>2.3924380271814023E-3</c:v>
                </c:pt>
                <c:pt idx="99">
                  <c:v>2.3916165941247503E-3</c:v>
                </c:pt>
                <c:pt idx="100">
                  <c:v>2.3899737280114468E-3</c:v>
                </c:pt>
                <c:pt idx="101">
                  <c:v>2.3762831770672496E-3</c:v>
                </c:pt>
                <c:pt idx="102">
                  <c:v>2.3711720380480824E-3</c:v>
                </c:pt>
                <c:pt idx="103">
                  <c:v>2.3704418753310585E-3</c:v>
                </c:pt>
                <c:pt idx="104">
                  <c:v>2.3687077388781269E-3</c:v>
                </c:pt>
                <c:pt idx="105">
                  <c:v>2.367977576161103E-3</c:v>
                </c:pt>
                <c:pt idx="106">
                  <c:v>2.362136274424912E-3</c:v>
                </c:pt>
                <c:pt idx="107">
                  <c:v>2.3620450040852843E-3</c:v>
                </c:pt>
                <c:pt idx="108">
                  <c:v>2.3580291091416529E-3</c:v>
                </c:pt>
                <c:pt idx="109">
                  <c:v>2.3545608362357897E-3</c:v>
                </c:pt>
                <c:pt idx="110">
                  <c:v>2.3537394031791377E-3</c:v>
                </c:pt>
                <c:pt idx="111">
                  <c:v>2.3512751040091822E-3</c:v>
                </c:pt>
                <c:pt idx="112">
                  <c:v>2.3504536709525303E-3</c:v>
                </c:pt>
                <c:pt idx="113">
                  <c:v>2.3503624006129026E-3</c:v>
                </c:pt>
                <c:pt idx="114">
                  <c:v>1.9897532887427453E-3</c:v>
                </c:pt>
                <c:pt idx="115">
                  <c:v>1.9889318556860934E-3</c:v>
                </c:pt>
                <c:pt idx="116">
                  <c:v>1.9882016929690695E-3</c:v>
                </c:pt>
                <c:pt idx="117">
                  <c:v>1.9874715302520456E-3</c:v>
                </c:pt>
                <c:pt idx="118">
                  <c:v>1.9873802599124179E-3</c:v>
                </c:pt>
                <c:pt idx="119">
                  <c:v>1.9872889895727898E-3</c:v>
                </c:pt>
                <c:pt idx="120">
                  <c:v>1.9871977192331618E-3</c:v>
                </c:pt>
                <c:pt idx="121">
                  <c:v>1.986558826855766E-3</c:v>
                </c:pt>
                <c:pt idx="122">
                  <c:v>1.9864675565161379E-3</c:v>
                </c:pt>
                <c:pt idx="123">
                  <c:v>1.9087052271530972E-3</c:v>
                </c:pt>
                <c:pt idx="124">
                  <c:v>1.8815066659439586E-3</c:v>
                </c:pt>
                <c:pt idx="125">
                  <c:v>1.8428080419416941E-3</c:v>
                </c:pt>
                <c:pt idx="126">
                  <c:v>1.8101332603548766E-3</c:v>
                </c:pt>
                <c:pt idx="127">
                  <c:v>1.7721647990696361E-3</c:v>
                </c:pt>
                <c:pt idx="128">
                  <c:v>1.7656846049560492E-3</c:v>
                </c:pt>
                <c:pt idx="129">
                  <c:v>1.7613948989935342E-3</c:v>
                </c:pt>
                <c:pt idx="130">
                  <c:v>1.7589305998235787E-3</c:v>
                </c:pt>
                <c:pt idx="131">
                  <c:v>1.7581091667669268E-3</c:v>
                </c:pt>
                <c:pt idx="132">
                  <c:v>1.7539107311440396E-3</c:v>
                </c:pt>
                <c:pt idx="133">
                  <c:v>1.7232438970290376E-3</c:v>
                </c:pt>
                <c:pt idx="134">
                  <c:v>1.691116737479988E-3</c:v>
                </c:pt>
                <c:pt idx="135">
                  <c:v>1.691116737479988E-3</c:v>
                </c:pt>
                <c:pt idx="136">
                  <c:v>1.6894738713666842E-3</c:v>
                </c:pt>
                <c:pt idx="137">
                  <c:v>1.6819897035171899E-3</c:v>
                </c:pt>
                <c:pt idx="138">
                  <c:v>1.5072982734692321E-3</c:v>
                </c:pt>
                <c:pt idx="139">
                  <c:v>1.5014569717330412E-3</c:v>
                </c:pt>
                <c:pt idx="140">
                  <c:v>1.498171239506434E-3</c:v>
                </c:pt>
                <c:pt idx="141">
                  <c:v>1.4970759954308981E-3</c:v>
                </c:pt>
                <c:pt idx="142">
                  <c:v>1.4594726155041696E-3</c:v>
                </c:pt>
                <c:pt idx="143">
                  <c:v>1.4585599121078895E-3</c:v>
                </c:pt>
                <c:pt idx="144">
                  <c:v>1.4247898864455364E-3</c:v>
                </c:pt>
                <c:pt idx="145">
                  <c:v>1.4231470203322327E-3</c:v>
                </c:pt>
                <c:pt idx="146">
                  <c:v>1.4222343169359528E-3</c:v>
                </c:pt>
                <c:pt idx="147">
                  <c:v>1.4222343169359528E-3</c:v>
                </c:pt>
                <c:pt idx="148">
                  <c:v>1.4222343169359528E-3</c:v>
                </c:pt>
                <c:pt idx="149">
                  <c:v>1.4173057185960418E-3</c:v>
                </c:pt>
                <c:pt idx="150">
                  <c:v>1.3851785590469922E-3</c:v>
                </c:pt>
                <c:pt idx="151">
                  <c:v>1.3556069690075258E-3</c:v>
                </c:pt>
                <c:pt idx="152">
                  <c:v>1.3556069690075258E-3</c:v>
                </c:pt>
                <c:pt idx="153">
                  <c:v>1.3556069690075258E-3</c:v>
                </c:pt>
                <c:pt idx="154">
                  <c:v>1.3523212367809185E-3</c:v>
                </c:pt>
                <c:pt idx="155">
                  <c:v>1.3497656672713351E-3</c:v>
                </c:pt>
                <c:pt idx="156">
                  <c:v>1.3439243655351441E-3</c:v>
                </c:pt>
                <c:pt idx="157">
                  <c:v>1.3138051534579101E-3</c:v>
                </c:pt>
                <c:pt idx="158">
                  <c:v>1.3105194212313029E-3</c:v>
                </c:pt>
                <c:pt idx="159">
                  <c:v>1.283868482059932E-3</c:v>
                </c:pt>
                <c:pt idx="160">
                  <c:v>1.283868482059932E-3</c:v>
                </c:pt>
                <c:pt idx="161">
                  <c:v>1.2821343456070004E-3</c:v>
                </c:pt>
                <c:pt idx="162">
                  <c:v>1.2756541514934135E-3</c:v>
                </c:pt>
                <c:pt idx="163">
                  <c:v>1.2756541514934135E-3</c:v>
                </c:pt>
                <c:pt idx="164">
                  <c:v>1.2689001463609428E-3</c:v>
                </c:pt>
                <c:pt idx="165">
                  <c:v>1.2689001463609428E-3</c:v>
                </c:pt>
                <c:pt idx="166">
                  <c:v>1.2402412597177564E-3</c:v>
                </c:pt>
                <c:pt idx="167">
                  <c:v>1.2393285563214768E-3</c:v>
                </c:pt>
                <c:pt idx="168">
                  <c:v>1.2393285563214768E-3</c:v>
                </c:pt>
                <c:pt idx="169">
                  <c:v>1.2393285563214768E-3</c:v>
                </c:pt>
                <c:pt idx="170">
                  <c:v>1.2393285563214768E-3</c:v>
                </c:pt>
                <c:pt idx="171">
                  <c:v>1.2393285563214768E-3</c:v>
                </c:pt>
                <c:pt idx="172">
                  <c:v>1.2393285563214768E-3</c:v>
                </c:pt>
                <c:pt idx="173">
                  <c:v>1.2393285563214768E-3</c:v>
                </c:pt>
                <c:pt idx="174">
                  <c:v>1.2123125357915939E-3</c:v>
                </c:pt>
                <c:pt idx="175">
                  <c:v>1.2113998323953143E-3</c:v>
                </c:pt>
                <c:pt idx="176">
                  <c:v>1.2039156645458197E-3</c:v>
                </c:pt>
                <c:pt idx="177">
                  <c:v>1.2013600950362361E-3</c:v>
                </c:pt>
                <c:pt idx="178">
                  <c:v>1.2008124729984684E-3</c:v>
                </c:pt>
                <c:pt idx="179">
                  <c:v>1.1980743628096288E-3</c:v>
                </c:pt>
                <c:pt idx="180">
                  <c:v>1.1966140373755813E-3</c:v>
                </c:pt>
                <c:pt idx="181">
                  <c:v>1.1964314966963251E-3</c:v>
                </c:pt>
                <c:pt idx="182">
                  <c:v>1.1931457644697178E-3</c:v>
                </c:pt>
                <c:pt idx="183">
                  <c:v>1.1734313711100736E-3</c:v>
                </c:pt>
                <c:pt idx="184">
                  <c:v>1.1706932609212343E-3</c:v>
                </c:pt>
                <c:pt idx="185">
                  <c:v>1.1685027727701626E-3</c:v>
                </c:pt>
                <c:pt idx="186">
                  <c:v>1.1643043371472755E-3</c:v>
                </c:pt>
                <c:pt idx="187">
                  <c:v>1.1601059015243884E-3</c:v>
                </c:pt>
                <c:pt idx="188">
                  <c:v>1.1549947625052212E-3</c:v>
                </c:pt>
                <c:pt idx="189">
                  <c:v>1.1338200437115294E-3</c:v>
                </c:pt>
                <c:pt idx="190">
                  <c:v>1.1321771775982259E-3</c:v>
                </c:pt>
                <c:pt idx="191">
                  <c:v>1.1279787419753388E-3</c:v>
                </c:pt>
                <c:pt idx="192">
                  <c:v>1.1272485792583149E-3</c:v>
                </c:pt>
                <c:pt idx="193">
                  <c:v>1.1257882538242671E-3</c:v>
                </c:pt>
                <c:pt idx="194">
                  <c:v>1.1256057131450109E-3</c:v>
                </c:pt>
                <c:pt idx="195">
                  <c:v>1.1230501436354276E-3</c:v>
                </c:pt>
                <c:pt idx="196">
                  <c:v>1.1230501436354276E-3</c:v>
                </c:pt>
                <c:pt idx="197">
                  <c:v>1.1216810885410079E-3</c:v>
                </c:pt>
                <c:pt idx="198">
                  <c:v>1.1205858444654721E-3</c:v>
                </c:pt>
                <c:pt idx="199">
                  <c:v>1.0912880654448897E-3</c:v>
                </c:pt>
                <c:pt idx="200">
                  <c:v>1.0892801179730742E-3</c:v>
                </c:pt>
                <c:pt idx="201">
                  <c:v>1.0870896298220026E-3</c:v>
                </c:pt>
                <c:pt idx="202">
                  <c:v>1.0843515196331632E-3</c:v>
                </c:pt>
                <c:pt idx="203">
                  <c:v>1.0843515196331632E-3</c:v>
                </c:pt>
                <c:pt idx="204">
                  <c:v>1.0817959501235796E-3</c:v>
                </c:pt>
                <c:pt idx="205">
                  <c:v>1.0522243600841136E-3</c:v>
                </c:pt>
                <c:pt idx="206">
                  <c:v>1.0513116566878335E-3</c:v>
                </c:pt>
                <c:pt idx="207">
                  <c:v>1.049851331253786E-3</c:v>
                </c:pt>
                <c:pt idx="208">
                  <c:v>1.049851331253786E-3</c:v>
                </c:pt>
                <c:pt idx="209">
                  <c:v>1.0497600609141581E-3</c:v>
                </c:pt>
                <c:pt idx="210">
                  <c:v>1.0497600609141581E-3</c:v>
                </c:pt>
                <c:pt idx="211">
                  <c:v>1.0226527700446472E-3</c:v>
                </c:pt>
                <c:pt idx="212">
                  <c:v>1.0217400666483675E-3</c:v>
                </c:pt>
                <c:pt idx="213">
                  <c:v>1.0195495784972959E-3</c:v>
                </c:pt>
                <c:pt idx="214">
                  <c:v>1.0175416310254804E-3</c:v>
                </c:pt>
                <c:pt idx="215">
                  <c:v>1.0164463869499446E-3</c:v>
                </c:pt>
                <c:pt idx="216">
                  <c:v>1.0158987649121767E-3</c:v>
                </c:pt>
                <c:pt idx="217">
                  <c:v>1.0142558987988729E-3</c:v>
                </c:pt>
                <c:pt idx="218">
                  <c:v>1.0137995471007329E-3</c:v>
                </c:pt>
                <c:pt idx="219">
                  <c:v>1.013525736081849E-3</c:v>
                </c:pt>
                <c:pt idx="220">
                  <c:v>1.0126130326855694E-3</c:v>
                </c:pt>
                <c:pt idx="221">
                  <c:v>1.0126130326855694E-3</c:v>
                </c:pt>
                <c:pt idx="222">
                  <c:v>1.0126130326855694E-3</c:v>
                </c:pt>
                <c:pt idx="223">
                  <c:v>1.0113352479307774E-3</c:v>
                </c:pt>
                <c:pt idx="224">
                  <c:v>1.0109701665722655E-3</c:v>
                </c:pt>
                <c:pt idx="225">
                  <c:v>1.0106050852137537E-3</c:v>
                </c:pt>
                <c:pt idx="226">
                  <c:v>1.0093273004589619E-3</c:v>
                </c:pt>
                <c:pt idx="227">
                  <c:v>1.0092360301193338E-3</c:v>
                </c:pt>
                <c:pt idx="228">
                  <c:v>1.0080495157041701E-3</c:v>
                </c:pt>
                <c:pt idx="229">
                  <c:v>1.0051288648360748E-3</c:v>
                </c:pt>
                <c:pt idx="230">
                  <c:v>9.8641844521233854E-4</c:v>
                </c:pt>
                <c:pt idx="231">
                  <c:v>9.8632717487271045E-4</c:v>
                </c:pt>
                <c:pt idx="232">
                  <c:v>9.8048587313651959E-4</c:v>
                </c:pt>
                <c:pt idx="233">
                  <c:v>9.8048587313651959E-4</c:v>
                </c:pt>
                <c:pt idx="234">
                  <c:v>9.7966444007986783E-4</c:v>
                </c:pt>
                <c:pt idx="235">
                  <c:v>9.7720014090991233E-4</c:v>
                </c:pt>
                <c:pt idx="236">
                  <c:v>9.7628743751363236E-4</c:v>
                </c:pt>
                <c:pt idx="237">
                  <c:v>9.7628743751363236E-4</c:v>
                </c:pt>
                <c:pt idx="238">
                  <c:v>9.7583108581549255E-4</c:v>
                </c:pt>
                <c:pt idx="239">
                  <c:v>9.7500965275884068E-4</c:v>
                </c:pt>
                <c:pt idx="240">
                  <c:v>9.7135883917372136E-4</c:v>
                </c:pt>
                <c:pt idx="241">
                  <c:v>9.7135883917372136E-4</c:v>
                </c:pt>
                <c:pt idx="242">
                  <c:v>9.6971597306041773E-4</c:v>
                </c:pt>
                <c:pt idx="243">
                  <c:v>9.4899760596486578E-4</c:v>
                </c:pt>
                <c:pt idx="244">
                  <c:v>9.4589441441751438E-4</c:v>
                </c:pt>
                <c:pt idx="245">
                  <c:v>9.445253593230947E-4</c:v>
                </c:pt>
                <c:pt idx="246">
                  <c:v>9.4343011524755888E-4</c:v>
                </c:pt>
                <c:pt idx="247">
                  <c:v>9.4260868219090701E-4</c:v>
                </c:pt>
                <c:pt idx="248">
                  <c:v>9.4087454573797539E-4</c:v>
                </c:pt>
                <c:pt idx="249">
                  <c:v>9.4005311268132352E-4</c:v>
                </c:pt>
                <c:pt idx="250">
                  <c:v>9.3704119147360011E-4</c:v>
                </c:pt>
                <c:pt idx="251">
                  <c:v>9.3448562196401662E-4</c:v>
                </c:pt>
                <c:pt idx="252">
                  <c:v>9.3339037788848079E-4</c:v>
                </c:pt>
                <c:pt idx="253">
                  <c:v>9.3174751177517727E-4</c:v>
                </c:pt>
                <c:pt idx="254">
                  <c:v>9.2928321260522155E-4</c:v>
                </c:pt>
                <c:pt idx="255">
                  <c:v>9.1741806845358409E-4</c:v>
                </c:pt>
                <c:pt idx="256">
                  <c:v>9.1303709215144078E-4</c:v>
                </c:pt>
                <c:pt idx="257">
                  <c:v>9.104815226418574E-4</c:v>
                </c:pt>
                <c:pt idx="258">
                  <c:v>9.0874738618892579E-4</c:v>
                </c:pt>
                <c:pt idx="259">
                  <c:v>9.0628308701897007E-4</c:v>
                </c:pt>
                <c:pt idx="260">
                  <c:v>9.049140319245504E-4</c:v>
                </c:pt>
                <c:pt idx="261">
                  <c:v>9.0464022090566655E-4</c:v>
                </c:pt>
                <c:pt idx="262">
                  <c:v>9.0217592173571105E-4</c:v>
                </c:pt>
                <c:pt idx="263">
                  <c:v>9.0217592173571105E-4</c:v>
                </c:pt>
                <c:pt idx="264">
                  <c:v>9.0053305562240731E-4</c:v>
                </c:pt>
                <c:pt idx="265">
                  <c:v>8.9889018950910357E-4</c:v>
                </c:pt>
                <c:pt idx="266">
                  <c:v>8.9660843101840404E-4</c:v>
                </c:pt>
                <c:pt idx="267">
                  <c:v>8.9387032082956469E-4</c:v>
                </c:pt>
                <c:pt idx="268">
                  <c:v>8.6995749184703335E-4</c:v>
                </c:pt>
                <c:pt idx="269">
                  <c:v>8.6858843675261367E-4</c:v>
                </c:pt>
                <c:pt idx="270">
                  <c:v>8.6831462573372961E-4</c:v>
                </c:pt>
                <c:pt idx="271">
                  <c:v>8.3153267886365285E-4</c:v>
                </c:pt>
                <c:pt idx="272">
                  <c:v>8.2669535086336973E-4</c:v>
                </c:pt>
                <c:pt idx="273">
                  <c:v>8.2578264746709009E-4</c:v>
                </c:pt>
                <c:pt idx="274">
                  <c:v>8.2505248475006621E-4</c:v>
                </c:pt>
                <c:pt idx="275">
                  <c:v>8.2386597033490229E-4</c:v>
                </c:pt>
                <c:pt idx="276">
                  <c:v>8.2377469999527441E-4</c:v>
                </c:pt>
                <c:pt idx="277">
                  <c:v>8.2340961863676247E-4</c:v>
                </c:pt>
                <c:pt idx="278">
                  <c:v>8.2131040082531891E-4</c:v>
                </c:pt>
                <c:pt idx="279">
                  <c:v>8.2131040082531891E-4</c:v>
                </c:pt>
                <c:pt idx="280">
                  <c:v>8.2058023810829502E-4</c:v>
                </c:pt>
                <c:pt idx="281">
                  <c:v>8.1884610165536341E-4</c:v>
                </c:pt>
                <c:pt idx="282">
                  <c:v>8.1711196520243179E-4</c:v>
                </c:pt>
                <c:pt idx="283">
                  <c:v>7.9520708369171592E-4</c:v>
                </c:pt>
                <c:pt idx="284">
                  <c:v>7.9493327267283207E-4</c:v>
                </c:pt>
                <c:pt idx="285">
                  <c:v>7.8005620731347097E-4</c:v>
                </c:pt>
                <c:pt idx="286">
                  <c:v>7.8005620731347097E-4</c:v>
                </c:pt>
                <c:pt idx="287">
                  <c:v>7.5395289017986819E-4</c:v>
                </c:pt>
                <c:pt idx="288">
                  <c:v>7.5130605033065672E-4</c:v>
                </c:pt>
                <c:pt idx="289">
                  <c:v>7.4738142572665345E-4</c:v>
                </c:pt>
                <c:pt idx="290">
                  <c:v>7.4464331553781389E-4</c:v>
                </c:pt>
                <c:pt idx="291">
                  <c:v>7.3880201380162303E-4</c:v>
                </c:pt>
                <c:pt idx="292">
                  <c:v>7.2529400353668182E-4</c:v>
                </c:pt>
                <c:pt idx="293">
                  <c:v>7.24198759461146E-4</c:v>
                </c:pt>
                <c:pt idx="294">
                  <c:v>7.1853999840421111E-4</c:v>
                </c:pt>
                <c:pt idx="295">
                  <c:v>7.1370267040392799E-4</c:v>
                </c:pt>
                <c:pt idx="296">
                  <c:v>7.1288123734727623E-4</c:v>
                </c:pt>
                <c:pt idx="297">
                  <c:v>7.1205980429062425E-4</c:v>
                </c:pt>
                <c:pt idx="298">
                  <c:v>6.8385726934557791E-4</c:v>
                </c:pt>
                <c:pt idx="299">
                  <c:v>6.8038899643971446E-4</c:v>
                </c:pt>
                <c:pt idx="300">
                  <c:v>6.4004750632414638E-4</c:v>
                </c:pt>
                <c:pt idx="301">
                  <c:v>6.0144015266151013E-4</c:v>
                </c:pt>
                <c:pt idx="302">
                  <c:v>6.0043617892560218E-4</c:v>
                </c:pt>
                <c:pt idx="303">
                  <c:v>6.0043617892560218E-4</c:v>
                </c:pt>
                <c:pt idx="304">
                  <c:v>6.0043617892560218E-4</c:v>
                </c:pt>
                <c:pt idx="305">
                  <c:v>5.9879331281229866E-4</c:v>
                </c:pt>
                <c:pt idx="306">
                  <c:v>5.9879331281229866E-4</c:v>
                </c:pt>
                <c:pt idx="307">
                  <c:v>5.978806094160188E-4</c:v>
                </c:pt>
                <c:pt idx="308">
                  <c:v>5.978806094160188E-4</c:v>
                </c:pt>
                <c:pt idx="309">
                  <c:v>5.7104712956539193E-4</c:v>
                </c:pt>
                <c:pt idx="310">
                  <c:v>5.644756651121774E-4</c:v>
                </c:pt>
                <c:pt idx="311">
                  <c:v>5.6420185409329334E-4</c:v>
                </c:pt>
                <c:pt idx="312">
                  <c:v>5.6420185409329334E-4</c:v>
                </c:pt>
                <c:pt idx="313">
                  <c:v>5.6420185409329334E-4</c:v>
                </c:pt>
                <c:pt idx="314">
                  <c:v>5.6338042103664158E-4</c:v>
                </c:pt>
                <c:pt idx="315">
                  <c:v>5.625589879799896E-4</c:v>
                </c:pt>
                <c:pt idx="316">
                  <c:v>5.6173755492333784E-4</c:v>
                </c:pt>
                <c:pt idx="317">
                  <c:v>5.6173755492333784E-4</c:v>
                </c:pt>
                <c:pt idx="318">
                  <c:v>5.6173755492333784E-4</c:v>
                </c:pt>
                <c:pt idx="319">
                  <c:v>5.6173755492333784E-4</c:v>
                </c:pt>
                <c:pt idx="320">
                  <c:v>5.6173755492333784E-4</c:v>
                </c:pt>
                <c:pt idx="321">
                  <c:v>5.6173755492333784E-4</c:v>
                </c:pt>
                <c:pt idx="322">
                  <c:v>5.5918198541375446E-4</c:v>
                </c:pt>
                <c:pt idx="323">
                  <c:v>5.5662641590417086E-4</c:v>
                </c:pt>
                <c:pt idx="324">
                  <c:v>5.5498354979086712E-4</c:v>
                </c:pt>
                <c:pt idx="325">
                  <c:v>5.2951912503466014E-4</c:v>
                </c:pt>
                <c:pt idx="326">
                  <c:v>5.254119597514009E-4</c:v>
                </c:pt>
                <c:pt idx="327">
                  <c:v>5.2230876820404961E-4</c:v>
                </c:pt>
                <c:pt idx="328">
                  <c:v>5.0332453756142927E-4</c:v>
                </c:pt>
                <c:pt idx="329">
                  <c:v>4.9684434344784262E-4</c:v>
                </c:pt>
                <c:pt idx="330">
                  <c:v>4.9684434344784262E-4</c:v>
                </c:pt>
                <c:pt idx="331">
                  <c:v>4.6124891099292957E-4</c:v>
                </c:pt>
                <c:pt idx="332">
                  <c:v>4.5595523129450663E-4</c:v>
                </c:pt>
                <c:pt idx="333">
                  <c:v>4.5449490586045886E-4</c:v>
                </c:pt>
                <c:pt idx="334">
                  <c:v>4.5449490586045886E-4</c:v>
                </c:pt>
                <c:pt idx="335">
                  <c:v>4.5449490586045886E-4</c:v>
                </c:pt>
                <c:pt idx="336">
                  <c:v>4.536734728038071E-4</c:v>
                </c:pt>
                <c:pt idx="337">
                  <c:v>4.536734728038071E-4</c:v>
                </c:pt>
                <c:pt idx="338">
                  <c:v>4.536734728038071E-4</c:v>
                </c:pt>
                <c:pt idx="339">
                  <c:v>4.5294331008678321E-4</c:v>
                </c:pt>
                <c:pt idx="340">
                  <c:v>4.5212187703013145E-4</c:v>
                </c:pt>
                <c:pt idx="341">
                  <c:v>4.512091736338516E-4</c:v>
                </c:pt>
                <c:pt idx="342">
                  <c:v>4.512091736338516E-4</c:v>
                </c:pt>
                <c:pt idx="343">
                  <c:v>4.512091736338516E-4</c:v>
                </c:pt>
                <c:pt idx="344">
                  <c:v>4.5038774057719983E-4</c:v>
                </c:pt>
                <c:pt idx="345">
                  <c:v>4.5038774057719983E-4</c:v>
                </c:pt>
                <c:pt idx="346">
                  <c:v>4.5038774057719983E-4</c:v>
                </c:pt>
                <c:pt idx="347">
                  <c:v>4.4947503718091998E-4</c:v>
                </c:pt>
                <c:pt idx="348">
                  <c:v>4.4947503718091998E-4</c:v>
                </c:pt>
                <c:pt idx="349">
                  <c:v>4.4947503718091998E-4</c:v>
                </c:pt>
                <c:pt idx="350">
                  <c:v>4.487448744638961E-4</c:v>
                </c:pt>
                <c:pt idx="351">
                  <c:v>4.4710200835059236E-4</c:v>
                </c:pt>
                <c:pt idx="352">
                  <c:v>4.4454643884100898E-4</c:v>
                </c:pt>
                <c:pt idx="353">
                  <c:v>4.4454643884100898E-4</c:v>
                </c:pt>
                <c:pt idx="354">
                  <c:v>4.4454643884100898E-4</c:v>
                </c:pt>
                <c:pt idx="355">
                  <c:v>4.1935582510368584E-4</c:v>
                </c:pt>
                <c:pt idx="356">
                  <c:v>4.1333198268823901E-4</c:v>
                </c:pt>
                <c:pt idx="357">
                  <c:v>4.1314944200898304E-4</c:v>
                </c:pt>
                <c:pt idx="358">
                  <c:v>4.0995498012200366E-4</c:v>
                </c:pt>
                <c:pt idx="359">
                  <c:v>3.7791909091258193E-4</c:v>
                </c:pt>
                <c:pt idx="360">
                  <c:v>3.4323636185394873E-4</c:v>
                </c:pt>
                <c:pt idx="361">
                  <c:v>3.4323636185394873E-4</c:v>
                </c:pt>
                <c:pt idx="362">
                  <c:v>3.3748633045738597E-4</c:v>
                </c:pt>
                <c:pt idx="363">
                  <c:v>3.3520457196668644E-4</c:v>
                </c:pt>
                <c:pt idx="364">
                  <c:v>3.0782347007829165E-4</c:v>
                </c:pt>
                <c:pt idx="365">
                  <c:v>3.0727584804052395E-4</c:v>
                </c:pt>
                <c:pt idx="366">
                  <c:v>2.3115638479078685E-4</c:v>
                </c:pt>
                <c:pt idx="367">
                  <c:v>2.2942224833785523E-4</c:v>
                </c:pt>
                <c:pt idx="368">
                  <c:v>2.2367221694129225E-4</c:v>
                </c:pt>
                <c:pt idx="369">
                  <c:v>1.9099743535447473E-4</c:v>
                </c:pt>
                <c:pt idx="370">
                  <c:v>1.8825932516563517E-4</c:v>
                </c:pt>
                <c:pt idx="371">
                  <c:v>1.8825932516563517E-4</c:v>
                </c:pt>
                <c:pt idx="372">
                  <c:v>1.8570375565605179E-4</c:v>
                </c:pt>
                <c:pt idx="373">
                  <c:v>1.8241802342944431E-4</c:v>
                </c:pt>
                <c:pt idx="374">
                  <c:v>1.5476311052216589E-4</c:v>
                </c:pt>
                <c:pt idx="375">
                  <c:v>1.5448929950328183E-4</c:v>
                </c:pt>
                <c:pt idx="376">
                  <c:v>1.5284643338997809E-4</c:v>
                </c:pt>
                <c:pt idx="377">
                  <c:v>1.5284643338997809E-4</c:v>
                </c:pt>
                <c:pt idx="378">
                  <c:v>1.5284643338997809E-4</c:v>
                </c:pt>
                <c:pt idx="379">
                  <c:v>1.5284643338997809E-4</c:v>
                </c:pt>
                <c:pt idx="380">
                  <c:v>1.5284643338997809E-4</c:v>
                </c:pt>
                <c:pt idx="381">
                  <c:v>1.1323510599143389E-4</c:v>
                </c:pt>
                <c:pt idx="382">
                  <c:v>1.1323510599143389E-4</c:v>
                </c:pt>
                <c:pt idx="383">
                  <c:v>1.1323510599143389E-4</c:v>
                </c:pt>
                <c:pt idx="384">
                  <c:v>8.0286513385732523E-5</c:v>
                </c:pt>
                <c:pt idx="385">
                  <c:v>7.6179348102473282E-5</c:v>
                </c:pt>
                <c:pt idx="386">
                  <c:v>3.784580545872088E-5</c:v>
                </c:pt>
                <c:pt idx="387">
                  <c:v>3.6568020703929083E-5</c:v>
                </c:pt>
                <c:pt idx="388">
                  <c:v>1.9409196853868455E-5</c:v>
                </c:pt>
                <c:pt idx="389">
                  <c:v>9.3694594947904813E-6</c:v>
                </c:pt>
                <c:pt idx="390">
                  <c:v>4.440861154879263E-6</c:v>
                </c:pt>
                <c:pt idx="391">
                  <c:v>2.7979950415757404E-6</c:v>
                </c:pt>
                <c:pt idx="392">
                  <c:v>-5.7900752465961554E-7</c:v>
                </c:pt>
                <c:pt idx="393">
                  <c:v>-3.5170466243664936E-5</c:v>
                </c:pt>
                <c:pt idx="394">
                  <c:v>-3.5170466243664936E-5</c:v>
                </c:pt>
                <c:pt idx="395">
                  <c:v>-3.5170466243664936E-5</c:v>
                </c:pt>
                <c:pt idx="396">
                  <c:v>-3.5170466243664936E-5</c:v>
                </c:pt>
                <c:pt idx="397">
                  <c:v>-3.5170466243664936E-5</c:v>
                </c:pt>
                <c:pt idx="398">
                  <c:v>-3.5170466243664936E-5</c:v>
                </c:pt>
                <c:pt idx="399">
                  <c:v>-3.5170466243664936E-5</c:v>
                </c:pt>
                <c:pt idx="400">
                  <c:v>-6.6476192736062562E-5</c:v>
                </c:pt>
                <c:pt idx="401">
                  <c:v>-7.0583358019322019E-5</c:v>
                </c:pt>
                <c:pt idx="402">
                  <c:v>-1.3894484240068068E-4</c:v>
                </c:pt>
                <c:pt idx="403">
                  <c:v>-1.4414725175947553E-4</c:v>
                </c:pt>
                <c:pt idx="404">
                  <c:v>-1.4971474247678232E-4</c:v>
                </c:pt>
                <c:pt idx="405">
                  <c:v>-2.222746624810281E-4</c:v>
                </c:pt>
                <c:pt idx="406">
                  <c:v>-2.5385419999231001E-4</c:v>
                </c:pt>
                <c:pt idx="407">
                  <c:v>-2.9291790535308608E-4</c:v>
                </c:pt>
                <c:pt idx="408">
                  <c:v>-2.9875920708927715E-4</c:v>
                </c:pt>
                <c:pt idx="409">
                  <c:v>-3.0131477659886075E-4</c:v>
                </c:pt>
                <c:pt idx="410">
                  <c:v>-3.0624337493877175E-4</c:v>
                </c:pt>
                <c:pt idx="411">
                  <c:v>-3.3444590988381808E-4</c:v>
                </c:pt>
                <c:pt idx="412">
                  <c:v>-3.6629925841398384E-4</c:v>
                </c:pt>
                <c:pt idx="413">
                  <c:v>-3.6629925841398384E-4</c:v>
                </c:pt>
                <c:pt idx="414">
                  <c:v>-3.8236283818850886E-4</c:v>
                </c:pt>
                <c:pt idx="415">
                  <c:v>-4.1339475366202263E-4</c:v>
                </c:pt>
                <c:pt idx="416">
                  <c:v>-4.1339475366202263E-4</c:v>
                </c:pt>
                <c:pt idx="417">
                  <c:v>-4.4041077419190505E-4</c:v>
                </c:pt>
                <c:pt idx="418">
                  <c:v>-4.4041077419190505E-4</c:v>
                </c:pt>
                <c:pt idx="419">
                  <c:v>-4.8522451094924453E-4</c:v>
                </c:pt>
                <c:pt idx="420">
                  <c:v>-5.1570880438499061E-4</c:v>
                </c:pt>
                <c:pt idx="421">
                  <c:v>-5.1735167049829413E-4</c:v>
                </c:pt>
                <c:pt idx="422">
                  <c:v>-5.1744294083792223E-4</c:v>
                </c:pt>
                <c:pt idx="423">
                  <c:v>-5.2401440529113675E-4</c:v>
                </c:pt>
                <c:pt idx="424">
                  <c:v>-5.5532013178353481E-4</c:v>
                </c:pt>
                <c:pt idx="425">
                  <c:v>-5.5532013178353481E-4</c:v>
                </c:pt>
                <c:pt idx="426">
                  <c:v>-5.5860586401014186E-4</c:v>
                </c:pt>
                <c:pt idx="427">
                  <c:v>-5.634431920104252E-4</c:v>
                </c:pt>
                <c:pt idx="428">
                  <c:v>-5.9648305495575444E-4</c:v>
                </c:pt>
                <c:pt idx="429">
                  <c:v>-5.9721321767277832E-4</c:v>
                </c:pt>
                <c:pt idx="430">
                  <c:v>-5.9903862446533803E-4</c:v>
                </c:pt>
                <c:pt idx="431">
                  <c:v>-6.0214181601268933E-4</c:v>
                </c:pt>
                <c:pt idx="432">
                  <c:v>-6.0487992620152911E-4</c:v>
                </c:pt>
                <c:pt idx="433">
                  <c:v>-6.3034435095773609E-4</c:v>
                </c:pt>
                <c:pt idx="434">
                  <c:v>-7.5054738824778837E-4</c:v>
                </c:pt>
                <c:pt idx="435">
                  <c:v>-7.5054738824778837E-4</c:v>
                </c:pt>
                <c:pt idx="436">
                  <c:v>-7.8778568681600516E-4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E27-4B37-B2F7-A86020BB8B32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Active!$F$21:$F$975</c:f>
              <c:numCache>
                <c:formatCode>General</c:formatCode>
                <c:ptCount val="955"/>
                <c:pt idx="0">
                  <c:v>-10460</c:v>
                </c:pt>
                <c:pt idx="1">
                  <c:v>-10445</c:v>
                </c:pt>
                <c:pt idx="2">
                  <c:v>-10337.5</c:v>
                </c:pt>
                <c:pt idx="3">
                  <c:v>-10333</c:v>
                </c:pt>
                <c:pt idx="4">
                  <c:v>-10324</c:v>
                </c:pt>
                <c:pt idx="5">
                  <c:v>-10319.5</c:v>
                </c:pt>
                <c:pt idx="6">
                  <c:v>-10310.5</c:v>
                </c:pt>
                <c:pt idx="7">
                  <c:v>-10292.5</c:v>
                </c:pt>
                <c:pt idx="8">
                  <c:v>-10284</c:v>
                </c:pt>
                <c:pt idx="9">
                  <c:v>-10279</c:v>
                </c:pt>
                <c:pt idx="10">
                  <c:v>-10120.5</c:v>
                </c:pt>
                <c:pt idx="11">
                  <c:v>-10116</c:v>
                </c:pt>
                <c:pt idx="12">
                  <c:v>-10107</c:v>
                </c:pt>
                <c:pt idx="13">
                  <c:v>-10103</c:v>
                </c:pt>
                <c:pt idx="14">
                  <c:v>-10093.5</c:v>
                </c:pt>
                <c:pt idx="15">
                  <c:v>-10089.5</c:v>
                </c:pt>
                <c:pt idx="16">
                  <c:v>-10085</c:v>
                </c:pt>
                <c:pt idx="17">
                  <c:v>-10084.5</c:v>
                </c:pt>
                <c:pt idx="18">
                  <c:v>-10075.5</c:v>
                </c:pt>
                <c:pt idx="19">
                  <c:v>-9908.5</c:v>
                </c:pt>
                <c:pt idx="20">
                  <c:v>-9900</c:v>
                </c:pt>
                <c:pt idx="21">
                  <c:v>-9891</c:v>
                </c:pt>
                <c:pt idx="22">
                  <c:v>-9873</c:v>
                </c:pt>
                <c:pt idx="23">
                  <c:v>-9859</c:v>
                </c:pt>
                <c:pt idx="24">
                  <c:v>-9858.5</c:v>
                </c:pt>
                <c:pt idx="25">
                  <c:v>-9854.5</c:v>
                </c:pt>
                <c:pt idx="26">
                  <c:v>-9854</c:v>
                </c:pt>
                <c:pt idx="27">
                  <c:v>-9840.5</c:v>
                </c:pt>
                <c:pt idx="28">
                  <c:v>-9722.5</c:v>
                </c:pt>
                <c:pt idx="29">
                  <c:v>-9719</c:v>
                </c:pt>
                <c:pt idx="30">
                  <c:v>-9706.5</c:v>
                </c:pt>
                <c:pt idx="31">
                  <c:v>-9704</c:v>
                </c:pt>
                <c:pt idx="32">
                  <c:v>-9691</c:v>
                </c:pt>
                <c:pt idx="33">
                  <c:v>-9685.5</c:v>
                </c:pt>
                <c:pt idx="34">
                  <c:v>-9678.5</c:v>
                </c:pt>
                <c:pt idx="35">
                  <c:v>-9660</c:v>
                </c:pt>
                <c:pt idx="36">
                  <c:v>-9656</c:v>
                </c:pt>
                <c:pt idx="37">
                  <c:v>-9646.5</c:v>
                </c:pt>
                <c:pt idx="38">
                  <c:v>-9637</c:v>
                </c:pt>
                <c:pt idx="39">
                  <c:v>-9520.5</c:v>
                </c:pt>
                <c:pt idx="40">
                  <c:v>-9511.5</c:v>
                </c:pt>
                <c:pt idx="41">
                  <c:v>-9466</c:v>
                </c:pt>
                <c:pt idx="42">
                  <c:v>-9461.5</c:v>
                </c:pt>
                <c:pt idx="43">
                  <c:v>-9452.5</c:v>
                </c:pt>
                <c:pt idx="44">
                  <c:v>-9452</c:v>
                </c:pt>
                <c:pt idx="45">
                  <c:v>-9443</c:v>
                </c:pt>
                <c:pt idx="46">
                  <c:v>-9439</c:v>
                </c:pt>
                <c:pt idx="47">
                  <c:v>-9438.5</c:v>
                </c:pt>
                <c:pt idx="48">
                  <c:v>-9425</c:v>
                </c:pt>
                <c:pt idx="49">
                  <c:v>-9294.5</c:v>
                </c:pt>
                <c:pt idx="50">
                  <c:v>-9289.5</c:v>
                </c:pt>
                <c:pt idx="51">
                  <c:v>-9285.5</c:v>
                </c:pt>
                <c:pt idx="52">
                  <c:v>-9276.5</c:v>
                </c:pt>
                <c:pt idx="53">
                  <c:v>-9271.5</c:v>
                </c:pt>
                <c:pt idx="54">
                  <c:v>-9263</c:v>
                </c:pt>
                <c:pt idx="55">
                  <c:v>-9254</c:v>
                </c:pt>
                <c:pt idx="56">
                  <c:v>-9253.5</c:v>
                </c:pt>
                <c:pt idx="57">
                  <c:v>-9221.5</c:v>
                </c:pt>
                <c:pt idx="58">
                  <c:v>-9203</c:v>
                </c:pt>
                <c:pt idx="59">
                  <c:v>-7817.5</c:v>
                </c:pt>
                <c:pt idx="60">
                  <c:v>-7632.5</c:v>
                </c:pt>
                <c:pt idx="61">
                  <c:v>-7623.5</c:v>
                </c:pt>
                <c:pt idx="62">
                  <c:v>-7597</c:v>
                </c:pt>
                <c:pt idx="63">
                  <c:v>-7232</c:v>
                </c:pt>
                <c:pt idx="64">
                  <c:v>-7213.5</c:v>
                </c:pt>
                <c:pt idx="65">
                  <c:v>-7186</c:v>
                </c:pt>
                <c:pt idx="66">
                  <c:v>-7009.5</c:v>
                </c:pt>
                <c:pt idx="67">
                  <c:v>-6991.5</c:v>
                </c:pt>
                <c:pt idx="68">
                  <c:v>-6982</c:v>
                </c:pt>
                <c:pt idx="69">
                  <c:v>-6802</c:v>
                </c:pt>
                <c:pt idx="70">
                  <c:v>-6774.5</c:v>
                </c:pt>
                <c:pt idx="71">
                  <c:v>-6667</c:v>
                </c:pt>
                <c:pt idx="72">
                  <c:v>-6589</c:v>
                </c:pt>
                <c:pt idx="73">
                  <c:v>-6571</c:v>
                </c:pt>
                <c:pt idx="74">
                  <c:v>-6566</c:v>
                </c:pt>
                <c:pt idx="75">
                  <c:v>-6331</c:v>
                </c:pt>
                <c:pt idx="76">
                  <c:v>-6242</c:v>
                </c:pt>
                <c:pt idx="77">
                  <c:v>-6219</c:v>
                </c:pt>
                <c:pt idx="78">
                  <c:v>-6137</c:v>
                </c:pt>
                <c:pt idx="79">
                  <c:v>-6025</c:v>
                </c:pt>
                <c:pt idx="80">
                  <c:v>-5803.5</c:v>
                </c:pt>
                <c:pt idx="81">
                  <c:v>-5758.5</c:v>
                </c:pt>
                <c:pt idx="82">
                  <c:v>-5740</c:v>
                </c:pt>
                <c:pt idx="83">
                  <c:v>-5735.5</c:v>
                </c:pt>
                <c:pt idx="84">
                  <c:v>-5550.5</c:v>
                </c:pt>
                <c:pt idx="85">
                  <c:v>-5288</c:v>
                </c:pt>
                <c:pt idx="86">
                  <c:v>-4322</c:v>
                </c:pt>
                <c:pt idx="87">
                  <c:v>-4123</c:v>
                </c:pt>
                <c:pt idx="88">
                  <c:v>-3367</c:v>
                </c:pt>
                <c:pt idx="89">
                  <c:v>-3315.5</c:v>
                </c:pt>
                <c:pt idx="90">
                  <c:v>-3315</c:v>
                </c:pt>
                <c:pt idx="91">
                  <c:v>-2719</c:v>
                </c:pt>
                <c:pt idx="92">
                  <c:v>-2701</c:v>
                </c:pt>
                <c:pt idx="93">
                  <c:v>-2687.5</c:v>
                </c:pt>
                <c:pt idx="94">
                  <c:v>-2683</c:v>
                </c:pt>
                <c:pt idx="95">
                  <c:v>-2682.5</c:v>
                </c:pt>
                <c:pt idx="96">
                  <c:v>-2669</c:v>
                </c:pt>
                <c:pt idx="97">
                  <c:v>-2651</c:v>
                </c:pt>
                <c:pt idx="98">
                  <c:v>-2650</c:v>
                </c:pt>
                <c:pt idx="99">
                  <c:v>-2645.5</c:v>
                </c:pt>
                <c:pt idx="100">
                  <c:v>-2636.5</c:v>
                </c:pt>
                <c:pt idx="101">
                  <c:v>-2561.5</c:v>
                </c:pt>
                <c:pt idx="102">
                  <c:v>-2533.5</c:v>
                </c:pt>
                <c:pt idx="103">
                  <c:v>-2529.5</c:v>
                </c:pt>
                <c:pt idx="104">
                  <c:v>-2520</c:v>
                </c:pt>
                <c:pt idx="105">
                  <c:v>-2516</c:v>
                </c:pt>
                <c:pt idx="106">
                  <c:v>-2484</c:v>
                </c:pt>
                <c:pt idx="107">
                  <c:v>-2483.5</c:v>
                </c:pt>
                <c:pt idx="108">
                  <c:v>-2461.5</c:v>
                </c:pt>
                <c:pt idx="109">
                  <c:v>-2442.5</c:v>
                </c:pt>
                <c:pt idx="110">
                  <c:v>-2438</c:v>
                </c:pt>
                <c:pt idx="111">
                  <c:v>-2424.5</c:v>
                </c:pt>
                <c:pt idx="112">
                  <c:v>-2420</c:v>
                </c:pt>
                <c:pt idx="113">
                  <c:v>-2419.5</c:v>
                </c:pt>
                <c:pt idx="114">
                  <c:v>-444</c:v>
                </c:pt>
                <c:pt idx="115">
                  <c:v>-439.5</c:v>
                </c:pt>
                <c:pt idx="116">
                  <c:v>-435.5</c:v>
                </c:pt>
                <c:pt idx="117">
                  <c:v>-431.5</c:v>
                </c:pt>
                <c:pt idx="118">
                  <c:v>-431</c:v>
                </c:pt>
                <c:pt idx="119">
                  <c:v>-430.5</c:v>
                </c:pt>
                <c:pt idx="120">
                  <c:v>-430</c:v>
                </c:pt>
                <c:pt idx="121">
                  <c:v>-426.5</c:v>
                </c:pt>
                <c:pt idx="122">
                  <c:v>-426</c:v>
                </c:pt>
                <c:pt idx="123">
                  <c:v>0</c:v>
                </c:pt>
                <c:pt idx="124">
                  <c:v>149</c:v>
                </c:pt>
                <c:pt idx="125">
                  <c:v>361</c:v>
                </c:pt>
                <c:pt idx="126">
                  <c:v>540</c:v>
                </c:pt>
                <c:pt idx="127">
                  <c:v>748</c:v>
                </c:pt>
                <c:pt idx="128">
                  <c:v>783.5</c:v>
                </c:pt>
                <c:pt idx="129">
                  <c:v>807</c:v>
                </c:pt>
                <c:pt idx="130">
                  <c:v>820.5</c:v>
                </c:pt>
                <c:pt idx="131">
                  <c:v>825</c:v>
                </c:pt>
                <c:pt idx="132">
                  <c:v>848</c:v>
                </c:pt>
                <c:pt idx="133">
                  <c:v>1016</c:v>
                </c:pt>
                <c:pt idx="134">
                  <c:v>1192</c:v>
                </c:pt>
                <c:pt idx="135">
                  <c:v>1192</c:v>
                </c:pt>
                <c:pt idx="136">
                  <c:v>1201</c:v>
                </c:pt>
                <c:pt idx="137">
                  <c:v>1242</c:v>
                </c:pt>
                <c:pt idx="138">
                  <c:v>2199</c:v>
                </c:pt>
                <c:pt idx="139">
                  <c:v>2231</c:v>
                </c:pt>
                <c:pt idx="140">
                  <c:v>2249</c:v>
                </c:pt>
                <c:pt idx="141">
                  <c:v>2255</c:v>
                </c:pt>
                <c:pt idx="142">
                  <c:v>2461</c:v>
                </c:pt>
                <c:pt idx="143">
                  <c:v>2466</c:v>
                </c:pt>
                <c:pt idx="144">
                  <c:v>2651</c:v>
                </c:pt>
                <c:pt idx="145">
                  <c:v>2660</c:v>
                </c:pt>
                <c:pt idx="146">
                  <c:v>2665</c:v>
                </c:pt>
                <c:pt idx="147">
                  <c:v>2665</c:v>
                </c:pt>
                <c:pt idx="148">
                  <c:v>2665</c:v>
                </c:pt>
                <c:pt idx="149">
                  <c:v>2692</c:v>
                </c:pt>
                <c:pt idx="150">
                  <c:v>2868</c:v>
                </c:pt>
                <c:pt idx="151">
                  <c:v>3030</c:v>
                </c:pt>
                <c:pt idx="152">
                  <c:v>3030</c:v>
                </c:pt>
                <c:pt idx="153">
                  <c:v>3030</c:v>
                </c:pt>
                <c:pt idx="154">
                  <c:v>3048</c:v>
                </c:pt>
                <c:pt idx="155">
                  <c:v>3062</c:v>
                </c:pt>
                <c:pt idx="156">
                  <c:v>3094</c:v>
                </c:pt>
                <c:pt idx="157">
                  <c:v>3259</c:v>
                </c:pt>
                <c:pt idx="158">
                  <c:v>3277</c:v>
                </c:pt>
                <c:pt idx="159">
                  <c:v>3423</c:v>
                </c:pt>
                <c:pt idx="160">
                  <c:v>3423</c:v>
                </c:pt>
                <c:pt idx="161">
                  <c:v>3432.5</c:v>
                </c:pt>
                <c:pt idx="162">
                  <c:v>3468</c:v>
                </c:pt>
                <c:pt idx="163">
                  <c:v>3468</c:v>
                </c:pt>
                <c:pt idx="164">
                  <c:v>3505</c:v>
                </c:pt>
                <c:pt idx="165">
                  <c:v>3505</c:v>
                </c:pt>
                <c:pt idx="166">
                  <c:v>3662</c:v>
                </c:pt>
                <c:pt idx="167">
                  <c:v>3667</c:v>
                </c:pt>
                <c:pt idx="168">
                  <c:v>3667</c:v>
                </c:pt>
                <c:pt idx="169">
                  <c:v>3667</c:v>
                </c:pt>
                <c:pt idx="170">
                  <c:v>3667</c:v>
                </c:pt>
                <c:pt idx="171">
                  <c:v>3667</c:v>
                </c:pt>
                <c:pt idx="172">
                  <c:v>3667</c:v>
                </c:pt>
                <c:pt idx="173">
                  <c:v>3667</c:v>
                </c:pt>
                <c:pt idx="174">
                  <c:v>3815</c:v>
                </c:pt>
                <c:pt idx="175">
                  <c:v>3820</c:v>
                </c:pt>
                <c:pt idx="176">
                  <c:v>3861</c:v>
                </c:pt>
                <c:pt idx="177">
                  <c:v>3875</c:v>
                </c:pt>
                <c:pt idx="178">
                  <c:v>3878</c:v>
                </c:pt>
                <c:pt idx="179">
                  <c:v>3893</c:v>
                </c:pt>
                <c:pt idx="180">
                  <c:v>3901</c:v>
                </c:pt>
                <c:pt idx="181">
                  <c:v>3902</c:v>
                </c:pt>
                <c:pt idx="182">
                  <c:v>3920</c:v>
                </c:pt>
                <c:pt idx="183">
                  <c:v>4028</c:v>
                </c:pt>
                <c:pt idx="184">
                  <c:v>4043</c:v>
                </c:pt>
                <c:pt idx="185">
                  <c:v>4055</c:v>
                </c:pt>
                <c:pt idx="186">
                  <c:v>4078</c:v>
                </c:pt>
                <c:pt idx="187">
                  <c:v>4101</c:v>
                </c:pt>
                <c:pt idx="188">
                  <c:v>4129</c:v>
                </c:pt>
                <c:pt idx="189">
                  <c:v>4245</c:v>
                </c:pt>
                <c:pt idx="190">
                  <c:v>4254</c:v>
                </c:pt>
                <c:pt idx="191">
                  <c:v>4277</c:v>
                </c:pt>
                <c:pt idx="192">
                  <c:v>4281</c:v>
                </c:pt>
                <c:pt idx="193">
                  <c:v>4289</c:v>
                </c:pt>
                <c:pt idx="194">
                  <c:v>4290</c:v>
                </c:pt>
                <c:pt idx="195">
                  <c:v>4304</c:v>
                </c:pt>
                <c:pt idx="196">
                  <c:v>4304</c:v>
                </c:pt>
                <c:pt idx="197">
                  <c:v>4311.5</c:v>
                </c:pt>
                <c:pt idx="198">
                  <c:v>4317.5</c:v>
                </c:pt>
                <c:pt idx="199">
                  <c:v>4478</c:v>
                </c:pt>
                <c:pt idx="200">
                  <c:v>4489</c:v>
                </c:pt>
                <c:pt idx="201">
                  <c:v>4501</c:v>
                </c:pt>
                <c:pt idx="202">
                  <c:v>4516</c:v>
                </c:pt>
                <c:pt idx="203">
                  <c:v>4516</c:v>
                </c:pt>
                <c:pt idx="204">
                  <c:v>4530</c:v>
                </c:pt>
                <c:pt idx="205">
                  <c:v>4692</c:v>
                </c:pt>
                <c:pt idx="206">
                  <c:v>4697</c:v>
                </c:pt>
                <c:pt idx="207">
                  <c:v>4705</c:v>
                </c:pt>
                <c:pt idx="208">
                  <c:v>4705</c:v>
                </c:pt>
                <c:pt idx="209">
                  <c:v>4705.5</c:v>
                </c:pt>
                <c:pt idx="210">
                  <c:v>4705.5</c:v>
                </c:pt>
                <c:pt idx="211">
                  <c:v>4854</c:v>
                </c:pt>
                <c:pt idx="212">
                  <c:v>4859</c:v>
                </c:pt>
                <c:pt idx="213">
                  <c:v>4871</c:v>
                </c:pt>
                <c:pt idx="214">
                  <c:v>4882</c:v>
                </c:pt>
                <c:pt idx="215">
                  <c:v>4888</c:v>
                </c:pt>
                <c:pt idx="216">
                  <c:v>4891</c:v>
                </c:pt>
                <c:pt idx="217">
                  <c:v>4900</c:v>
                </c:pt>
                <c:pt idx="218">
                  <c:v>4902.5</c:v>
                </c:pt>
                <c:pt idx="219">
                  <c:v>4904</c:v>
                </c:pt>
                <c:pt idx="220">
                  <c:v>4909</c:v>
                </c:pt>
                <c:pt idx="221">
                  <c:v>4909</c:v>
                </c:pt>
                <c:pt idx="222">
                  <c:v>4909</c:v>
                </c:pt>
                <c:pt idx="223">
                  <c:v>4916</c:v>
                </c:pt>
                <c:pt idx="224">
                  <c:v>4918</c:v>
                </c:pt>
                <c:pt idx="225">
                  <c:v>4920</c:v>
                </c:pt>
                <c:pt idx="226">
                  <c:v>4927</c:v>
                </c:pt>
                <c:pt idx="227">
                  <c:v>4927.5</c:v>
                </c:pt>
                <c:pt idx="228">
                  <c:v>4934</c:v>
                </c:pt>
                <c:pt idx="229">
                  <c:v>4950</c:v>
                </c:pt>
                <c:pt idx="230">
                  <c:v>5052.5</c:v>
                </c:pt>
                <c:pt idx="231">
                  <c:v>5053</c:v>
                </c:pt>
                <c:pt idx="232">
                  <c:v>5085</c:v>
                </c:pt>
                <c:pt idx="233">
                  <c:v>5085</c:v>
                </c:pt>
                <c:pt idx="234">
                  <c:v>5089.5</c:v>
                </c:pt>
                <c:pt idx="235">
                  <c:v>5103</c:v>
                </c:pt>
                <c:pt idx="236">
                  <c:v>5108</c:v>
                </c:pt>
                <c:pt idx="237">
                  <c:v>5108</c:v>
                </c:pt>
                <c:pt idx="238">
                  <c:v>5110.5</c:v>
                </c:pt>
                <c:pt idx="239">
                  <c:v>5115</c:v>
                </c:pt>
                <c:pt idx="240">
                  <c:v>5135</c:v>
                </c:pt>
                <c:pt idx="241">
                  <c:v>5135</c:v>
                </c:pt>
                <c:pt idx="242">
                  <c:v>5144</c:v>
                </c:pt>
                <c:pt idx="243">
                  <c:v>5257.5</c:v>
                </c:pt>
                <c:pt idx="244">
                  <c:v>5274.5</c:v>
                </c:pt>
                <c:pt idx="245">
                  <c:v>5282</c:v>
                </c:pt>
                <c:pt idx="246">
                  <c:v>5288</c:v>
                </c:pt>
                <c:pt idx="247">
                  <c:v>5292.5</c:v>
                </c:pt>
                <c:pt idx="248">
                  <c:v>5302</c:v>
                </c:pt>
                <c:pt idx="249">
                  <c:v>5306.5</c:v>
                </c:pt>
                <c:pt idx="250">
                  <c:v>5323</c:v>
                </c:pt>
                <c:pt idx="251">
                  <c:v>5337</c:v>
                </c:pt>
                <c:pt idx="252">
                  <c:v>5343</c:v>
                </c:pt>
                <c:pt idx="253">
                  <c:v>5352</c:v>
                </c:pt>
                <c:pt idx="254">
                  <c:v>5365.5</c:v>
                </c:pt>
                <c:pt idx="255">
                  <c:v>5430.5</c:v>
                </c:pt>
                <c:pt idx="256">
                  <c:v>5454.5</c:v>
                </c:pt>
                <c:pt idx="257">
                  <c:v>5468.5</c:v>
                </c:pt>
                <c:pt idx="258">
                  <c:v>5478</c:v>
                </c:pt>
                <c:pt idx="259">
                  <c:v>5491.5</c:v>
                </c:pt>
                <c:pt idx="260">
                  <c:v>5499</c:v>
                </c:pt>
                <c:pt idx="261">
                  <c:v>5500.5</c:v>
                </c:pt>
                <c:pt idx="262">
                  <c:v>5514</c:v>
                </c:pt>
                <c:pt idx="263">
                  <c:v>5514</c:v>
                </c:pt>
                <c:pt idx="264">
                  <c:v>5523</c:v>
                </c:pt>
                <c:pt idx="265">
                  <c:v>5532</c:v>
                </c:pt>
                <c:pt idx="266">
                  <c:v>5544.5</c:v>
                </c:pt>
                <c:pt idx="267">
                  <c:v>5559.5</c:v>
                </c:pt>
                <c:pt idx="268">
                  <c:v>5690.5</c:v>
                </c:pt>
                <c:pt idx="269">
                  <c:v>5698</c:v>
                </c:pt>
                <c:pt idx="270">
                  <c:v>5699.5</c:v>
                </c:pt>
                <c:pt idx="271">
                  <c:v>5901</c:v>
                </c:pt>
                <c:pt idx="272">
                  <c:v>5927.5</c:v>
                </c:pt>
                <c:pt idx="273">
                  <c:v>5932.5</c:v>
                </c:pt>
                <c:pt idx="274">
                  <c:v>5936.5</c:v>
                </c:pt>
                <c:pt idx="275">
                  <c:v>5943</c:v>
                </c:pt>
                <c:pt idx="276">
                  <c:v>5943.5</c:v>
                </c:pt>
                <c:pt idx="277">
                  <c:v>5945.5</c:v>
                </c:pt>
                <c:pt idx="278">
                  <c:v>5957</c:v>
                </c:pt>
                <c:pt idx="279">
                  <c:v>5957</c:v>
                </c:pt>
                <c:pt idx="280">
                  <c:v>5961</c:v>
                </c:pt>
                <c:pt idx="281">
                  <c:v>5970.5</c:v>
                </c:pt>
                <c:pt idx="282">
                  <c:v>5980</c:v>
                </c:pt>
                <c:pt idx="283">
                  <c:v>6100</c:v>
                </c:pt>
                <c:pt idx="284">
                  <c:v>6101.5</c:v>
                </c:pt>
                <c:pt idx="285">
                  <c:v>6183</c:v>
                </c:pt>
                <c:pt idx="286">
                  <c:v>6183</c:v>
                </c:pt>
                <c:pt idx="287">
                  <c:v>6326</c:v>
                </c:pt>
                <c:pt idx="288">
                  <c:v>6340.5</c:v>
                </c:pt>
                <c:pt idx="289">
                  <c:v>6362</c:v>
                </c:pt>
                <c:pt idx="290">
                  <c:v>6377</c:v>
                </c:pt>
                <c:pt idx="291">
                  <c:v>6409</c:v>
                </c:pt>
                <c:pt idx="292">
                  <c:v>6483</c:v>
                </c:pt>
                <c:pt idx="293">
                  <c:v>6489</c:v>
                </c:pt>
                <c:pt idx="294">
                  <c:v>6520</c:v>
                </c:pt>
                <c:pt idx="295">
                  <c:v>6546.5</c:v>
                </c:pt>
                <c:pt idx="296">
                  <c:v>6551</c:v>
                </c:pt>
                <c:pt idx="297">
                  <c:v>6555.5</c:v>
                </c:pt>
                <c:pt idx="298">
                  <c:v>6710</c:v>
                </c:pt>
                <c:pt idx="299">
                  <c:v>6729</c:v>
                </c:pt>
                <c:pt idx="300">
                  <c:v>6950</c:v>
                </c:pt>
                <c:pt idx="301">
                  <c:v>7161.5</c:v>
                </c:pt>
                <c:pt idx="302">
                  <c:v>7167</c:v>
                </c:pt>
                <c:pt idx="303">
                  <c:v>7167</c:v>
                </c:pt>
                <c:pt idx="304">
                  <c:v>7167</c:v>
                </c:pt>
                <c:pt idx="305">
                  <c:v>7176</c:v>
                </c:pt>
                <c:pt idx="306">
                  <c:v>7176</c:v>
                </c:pt>
                <c:pt idx="307">
                  <c:v>7181</c:v>
                </c:pt>
                <c:pt idx="308">
                  <c:v>7181</c:v>
                </c:pt>
                <c:pt idx="309">
                  <c:v>7328</c:v>
                </c:pt>
                <c:pt idx="310">
                  <c:v>7364</c:v>
                </c:pt>
                <c:pt idx="311">
                  <c:v>7365.5</c:v>
                </c:pt>
                <c:pt idx="312">
                  <c:v>7365.5</c:v>
                </c:pt>
                <c:pt idx="313">
                  <c:v>7365.5</c:v>
                </c:pt>
                <c:pt idx="314">
                  <c:v>7370</c:v>
                </c:pt>
                <c:pt idx="315">
                  <c:v>7374.5</c:v>
                </c:pt>
                <c:pt idx="316">
                  <c:v>7379</c:v>
                </c:pt>
                <c:pt idx="317">
                  <c:v>7379</c:v>
                </c:pt>
                <c:pt idx="318">
                  <c:v>7379</c:v>
                </c:pt>
                <c:pt idx="319">
                  <c:v>7379</c:v>
                </c:pt>
                <c:pt idx="320">
                  <c:v>7379</c:v>
                </c:pt>
                <c:pt idx="321">
                  <c:v>7379</c:v>
                </c:pt>
                <c:pt idx="322">
                  <c:v>7393</c:v>
                </c:pt>
                <c:pt idx="323">
                  <c:v>7407</c:v>
                </c:pt>
                <c:pt idx="324">
                  <c:v>7416</c:v>
                </c:pt>
                <c:pt idx="325">
                  <c:v>7555.5</c:v>
                </c:pt>
                <c:pt idx="326">
                  <c:v>7578</c:v>
                </c:pt>
                <c:pt idx="327">
                  <c:v>7595</c:v>
                </c:pt>
                <c:pt idx="328">
                  <c:v>7699</c:v>
                </c:pt>
                <c:pt idx="329">
                  <c:v>7734.5</c:v>
                </c:pt>
                <c:pt idx="330">
                  <c:v>7734.5</c:v>
                </c:pt>
                <c:pt idx="331">
                  <c:v>7929.5</c:v>
                </c:pt>
                <c:pt idx="332">
                  <c:v>7958.5</c:v>
                </c:pt>
                <c:pt idx="333">
                  <c:v>7966.5</c:v>
                </c:pt>
                <c:pt idx="334">
                  <c:v>7966.5</c:v>
                </c:pt>
                <c:pt idx="335">
                  <c:v>7966.5</c:v>
                </c:pt>
                <c:pt idx="336">
                  <c:v>7971</c:v>
                </c:pt>
                <c:pt idx="337">
                  <c:v>7971</c:v>
                </c:pt>
                <c:pt idx="338">
                  <c:v>7971</c:v>
                </c:pt>
                <c:pt idx="339">
                  <c:v>7975</c:v>
                </c:pt>
                <c:pt idx="340">
                  <c:v>7979.5</c:v>
                </c:pt>
                <c:pt idx="341">
                  <c:v>7984.5</c:v>
                </c:pt>
                <c:pt idx="342">
                  <c:v>7984.5</c:v>
                </c:pt>
                <c:pt idx="343">
                  <c:v>7984.5</c:v>
                </c:pt>
                <c:pt idx="344">
                  <c:v>7989</c:v>
                </c:pt>
                <c:pt idx="345">
                  <c:v>7989</c:v>
                </c:pt>
                <c:pt idx="346">
                  <c:v>7989</c:v>
                </c:pt>
                <c:pt idx="347">
                  <c:v>7994</c:v>
                </c:pt>
                <c:pt idx="348">
                  <c:v>7994</c:v>
                </c:pt>
                <c:pt idx="349">
                  <c:v>7994</c:v>
                </c:pt>
                <c:pt idx="350">
                  <c:v>7998</c:v>
                </c:pt>
                <c:pt idx="351">
                  <c:v>8007</c:v>
                </c:pt>
                <c:pt idx="352">
                  <c:v>8021</c:v>
                </c:pt>
                <c:pt idx="353">
                  <c:v>8021</c:v>
                </c:pt>
                <c:pt idx="354">
                  <c:v>8021</c:v>
                </c:pt>
                <c:pt idx="355">
                  <c:v>8159</c:v>
                </c:pt>
                <c:pt idx="356">
                  <c:v>8192</c:v>
                </c:pt>
                <c:pt idx="357">
                  <c:v>8193</c:v>
                </c:pt>
                <c:pt idx="358">
                  <c:v>8210.5</c:v>
                </c:pt>
                <c:pt idx="359">
                  <c:v>8386</c:v>
                </c:pt>
                <c:pt idx="360">
                  <c:v>8576</c:v>
                </c:pt>
                <c:pt idx="361">
                  <c:v>8576</c:v>
                </c:pt>
                <c:pt idx="362">
                  <c:v>8607.5</c:v>
                </c:pt>
                <c:pt idx="363">
                  <c:v>8620</c:v>
                </c:pt>
                <c:pt idx="364">
                  <c:v>8770</c:v>
                </c:pt>
                <c:pt idx="365">
                  <c:v>8773</c:v>
                </c:pt>
                <c:pt idx="366">
                  <c:v>9190</c:v>
                </c:pt>
                <c:pt idx="367">
                  <c:v>9199.5</c:v>
                </c:pt>
                <c:pt idx="368">
                  <c:v>9231</c:v>
                </c:pt>
                <c:pt idx="369">
                  <c:v>9410</c:v>
                </c:pt>
                <c:pt idx="370">
                  <c:v>9425</c:v>
                </c:pt>
                <c:pt idx="371">
                  <c:v>9425</c:v>
                </c:pt>
                <c:pt idx="372">
                  <c:v>9439</c:v>
                </c:pt>
                <c:pt idx="373">
                  <c:v>9457</c:v>
                </c:pt>
                <c:pt idx="374">
                  <c:v>9608.5</c:v>
                </c:pt>
                <c:pt idx="375">
                  <c:v>9610</c:v>
                </c:pt>
                <c:pt idx="376">
                  <c:v>9619</c:v>
                </c:pt>
                <c:pt idx="377">
                  <c:v>9619</c:v>
                </c:pt>
                <c:pt idx="378">
                  <c:v>9619</c:v>
                </c:pt>
                <c:pt idx="379">
                  <c:v>9619</c:v>
                </c:pt>
                <c:pt idx="380">
                  <c:v>9619</c:v>
                </c:pt>
                <c:pt idx="381">
                  <c:v>9836</c:v>
                </c:pt>
                <c:pt idx="382">
                  <c:v>9836</c:v>
                </c:pt>
                <c:pt idx="383">
                  <c:v>9836</c:v>
                </c:pt>
                <c:pt idx="384">
                  <c:v>10016.5</c:v>
                </c:pt>
                <c:pt idx="385">
                  <c:v>10039</c:v>
                </c:pt>
                <c:pt idx="386">
                  <c:v>10249</c:v>
                </c:pt>
                <c:pt idx="387">
                  <c:v>10256</c:v>
                </c:pt>
                <c:pt idx="388">
                  <c:v>10350</c:v>
                </c:pt>
                <c:pt idx="389">
                  <c:v>10405</c:v>
                </c:pt>
                <c:pt idx="390">
                  <c:v>10432</c:v>
                </c:pt>
                <c:pt idx="391">
                  <c:v>10441</c:v>
                </c:pt>
                <c:pt idx="392">
                  <c:v>10459.5</c:v>
                </c:pt>
                <c:pt idx="393">
                  <c:v>10649</c:v>
                </c:pt>
                <c:pt idx="394">
                  <c:v>10649</c:v>
                </c:pt>
                <c:pt idx="395">
                  <c:v>10649</c:v>
                </c:pt>
                <c:pt idx="396">
                  <c:v>10649</c:v>
                </c:pt>
                <c:pt idx="397">
                  <c:v>10649</c:v>
                </c:pt>
                <c:pt idx="398">
                  <c:v>10649</c:v>
                </c:pt>
                <c:pt idx="399">
                  <c:v>10649</c:v>
                </c:pt>
                <c:pt idx="400">
                  <c:v>10820.5</c:v>
                </c:pt>
                <c:pt idx="401">
                  <c:v>10843</c:v>
                </c:pt>
                <c:pt idx="402">
                  <c:v>11217.5</c:v>
                </c:pt>
                <c:pt idx="403">
                  <c:v>11246</c:v>
                </c:pt>
                <c:pt idx="404">
                  <c:v>11276.5</c:v>
                </c:pt>
                <c:pt idx="405">
                  <c:v>11674</c:v>
                </c:pt>
                <c:pt idx="406">
                  <c:v>11847</c:v>
                </c:pt>
                <c:pt idx="407">
                  <c:v>12061</c:v>
                </c:pt>
                <c:pt idx="408">
                  <c:v>12093</c:v>
                </c:pt>
                <c:pt idx="409">
                  <c:v>12107</c:v>
                </c:pt>
                <c:pt idx="410">
                  <c:v>12134</c:v>
                </c:pt>
                <c:pt idx="411">
                  <c:v>12288.5</c:v>
                </c:pt>
                <c:pt idx="412">
                  <c:v>12463</c:v>
                </c:pt>
                <c:pt idx="413">
                  <c:v>12463</c:v>
                </c:pt>
                <c:pt idx="414">
                  <c:v>12551</c:v>
                </c:pt>
                <c:pt idx="415">
                  <c:v>12721</c:v>
                </c:pt>
                <c:pt idx="416">
                  <c:v>12721</c:v>
                </c:pt>
                <c:pt idx="417">
                  <c:v>12869</c:v>
                </c:pt>
                <c:pt idx="418">
                  <c:v>12869</c:v>
                </c:pt>
                <c:pt idx="419">
                  <c:v>13114.5</c:v>
                </c:pt>
                <c:pt idx="420">
                  <c:v>13281.5</c:v>
                </c:pt>
                <c:pt idx="421">
                  <c:v>13290.5</c:v>
                </c:pt>
                <c:pt idx="422">
                  <c:v>13291</c:v>
                </c:pt>
                <c:pt idx="423">
                  <c:v>13327</c:v>
                </c:pt>
                <c:pt idx="424">
                  <c:v>13498.5</c:v>
                </c:pt>
                <c:pt idx="425">
                  <c:v>13498.5</c:v>
                </c:pt>
                <c:pt idx="426">
                  <c:v>13516.5</c:v>
                </c:pt>
                <c:pt idx="427">
                  <c:v>13543</c:v>
                </c:pt>
                <c:pt idx="428">
                  <c:v>13724</c:v>
                </c:pt>
                <c:pt idx="429">
                  <c:v>13728</c:v>
                </c:pt>
                <c:pt idx="430">
                  <c:v>13738</c:v>
                </c:pt>
                <c:pt idx="431">
                  <c:v>13755</c:v>
                </c:pt>
                <c:pt idx="432">
                  <c:v>13770</c:v>
                </c:pt>
                <c:pt idx="433">
                  <c:v>13909.5</c:v>
                </c:pt>
                <c:pt idx="434">
                  <c:v>14568</c:v>
                </c:pt>
                <c:pt idx="435">
                  <c:v>14568</c:v>
                </c:pt>
                <c:pt idx="436">
                  <c:v>14772</c:v>
                </c:pt>
              </c:numCache>
            </c:numRef>
          </c:xVal>
          <c:yVal>
            <c:numRef>
              <c:f>Active!$U$21:$U$975</c:f>
              <c:numCache>
                <c:formatCode>General</c:formatCode>
                <c:ptCount val="955"/>
                <c:pt idx="188">
                  <c:v>-0.3092395999992732</c:v>
                </c:pt>
                <c:pt idx="215">
                  <c:v>0.33410880000155885</c:v>
                </c:pt>
                <c:pt idx="243">
                  <c:v>0.10760699999809731</c:v>
                </c:pt>
                <c:pt idx="255">
                  <c:v>0.43058179999934509</c:v>
                </c:pt>
                <c:pt idx="332">
                  <c:v>-0.34576540000125533</c:v>
                </c:pt>
                <c:pt idx="357">
                  <c:v>0.21932680000463733</c:v>
                </c:pt>
                <c:pt idx="374">
                  <c:v>-0.43018540000048233</c:v>
                </c:pt>
                <c:pt idx="394">
                  <c:v>1.6762399995059241E-2</c:v>
                </c:pt>
                <c:pt idx="395">
                  <c:v>2.509239999926649E-2</c:v>
                </c:pt>
                <c:pt idx="396">
                  <c:v>2.5792399996134918E-2</c:v>
                </c:pt>
                <c:pt idx="397">
                  <c:v>2.6482399996893946E-2</c:v>
                </c:pt>
                <c:pt idx="398">
                  <c:v>3.8292400000500493E-2</c:v>
                </c:pt>
                <c:pt idx="399">
                  <c:v>4.4542399999045301E-2</c:v>
                </c:pt>
                <c:pt idx="430">
                  <c:v>1.236879999487428E-2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E27-4B37-B2F7-A86020BB8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44848"/>
        <c:axId val="1"/>
      </c:scatterChart>
      <c:valAx>
        <c:axId val="6719448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01340398487928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314465408805034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448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52234272602717"/>
          <c:y val="0.9204921861831491"/>
          <c:w val="0.76415209891216429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16</xdr:col>
      <xdr:colOff>504825</xdr:colOff>
      <xdr:row>18</xdr:row>
      <xdr:rowOff>19050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D90CAACC-710B-E03E-49D1-02A1D34E1C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133350</xdr:colOff>
      <xdr:row>0</xdr:row>
      <xdr:rowOff>0</xdr:rowOff>
    </xdr:from>
    <xdr:to>
      <xdr:col>26</xdr:col>
      <xdr:colOff>95250</xdr:colOff>
      <xdr:row>18</xdr:row>
      <xdr:rowOff>28575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D41E53D4-67B2-05CB-DF54-6E53E91E88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4" Type="http://schemas.openxmlformats.org/officeDocument/2006/relationships/hyperlink" Target="https://www.aavso.org/ejaavso" TargetMode="External"/><Relationship Id="rId9" Type="http://schemas.openxmlformats.org/officeDocument/2006/relationships/hyperlink" Target="http://vsolj.cetus-net.org/bulletin.html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av-astro.de/sfs/BAVM_link.php?BAVMnr=23" TargetMode="External"/><Relationship Id="rId18" Type="http://schemas.openxmlformats.org/officeDocument/2006/relationships/hyperlink" Target="http://vsolj.cetus-net.org/no47.pdf" TargetMode="External"/><Relationship Id="rId26" Type="http://schemas.openxmlformats.org/officeDocument/2006/relationships/hyperlink" Target="http://www.konkoly.hu/cgi-bin/IBVS?844" TargetMode="External"/><Relationship Id="rId39" Type="http://schemas.openxmlformats.org/officeDocument/2006/relationships/hyperlink" Target="http://www.konkoly.hu/cgi-bin/IBVS?1379" TargetMode="External"/><Relationship Id="rId21" Type="http://schemas.openxmlformats.org/officeDocument/2006/relationships/hyperlink" Target="http://www.konkoly.hu/cgi-bin/IBVS?530" TargetMode="External"/><Relationship Id="rId34" Type="http://schemas.openxmlformats.org/officeDocument/2006/relationships/hyperlink" Target="http://www.konkoly.hu/cgi-bin/IBVS?931" TargetMode="External"/><Relationship Id="rId42" Type="http://schemas.openxmlformats.org/officeDocument/2006/relationships/hyperlink" Target="http://www.konkoly.hu/cgi-bin/IBVS?2545" TargetMode="External"/><Relationship Id="rId47" Type="http://schemas.openxmlformats.org/officeDocument/2006/relationships/hyperlink" Target="http://www.bav-astro.de/sfs/BAVM_link.php?BAVMnr=46" TargetMode="External"/><Relationship Id="rId50" Type="http://schemas.openxmlformats.org/officeDocument/2006/relationships/hyperlink" Target="http://www.konkoly.hu/cgi-bin/IBVS?3403" TargetMode="External"/><Relationship Id="rId55" Type="http://schemas.openxmlformats.org/officeDocument/2006/relationships/hyperlink" Target="http://www.konkoly.hu/cgi-bin/IBVS?3403" TargetMode="External"/><Relationship Id="rId63" Type="http://schemas.openxmlformats.org/officeDocument/2006/relationships/hyperlink" Target="http://www.konkoly.hu/cgi-bin/IBVS?4670" TargetMode="External"/><Relationship Id="rId68" Type="http://schemas.openxmlformats.org/officeDocument/2006/relationships/hyperlink" Target="http://www.bav-astro.de/sfs/BAVM_link.php?BAVMnr=131" TargetMode="External"/><Relationship Id="rId76" Type="http://schemas.openxmlformats.org/officeDocument/2006/relationships/hyperlink" Target="http://var.astro.cz/oejv/issues/oejv0074.pdf" TargetMode="External"/><Relationship Id="rId84" Type="http://schemas.openxmlformats.org/officeDocument/2006/relationships/hyperlink" Target="http://www.bav-astro.de/sfs/BAVM_link.php?BAVMnr=187" TargetMode="External"/><Relationship Id="rId89" Type="http://schemas.openxmlformats.org/officeDocument/2006/relationships/hyperlink" Target="http://www.aavso.org/sites/default/files/jaavso/v37n1/44.pdf" TargetMode="External"/><Relationship Id="rId7" Type="http://schemas.openxmlformats.org/officeDocument/2006/relationships/hyperlink" Target="http://www.bav-astro.de/sfs/BAVM_link.php?BAVMnr=15" TargetMode="External"/><Relationship Id="rId71" Type="http://schemas.openxmlformats.org/officeDocument/2006/relationships/hyperlink" Target="http://www.bav-astro.de/sfs/BAVM_link.php?BAVMnr=143" TargetMode="External"/><Relationship Id="rId92" Type="http://schemas.openxmlformats.org/officeDocument/2006/relationships/hyperlink" Target="http://var.astro.cz/oejv/issues/oejv0172.pdf" TargetMode="External"/><Relationship Id="rId2" Type="http://schemas.openxmlformats.org/officeDocument/2006/relationships/hyperlink" Target="http://www.bav-astro.de/sfs/BAVM_link.php?BAVMnr=8" TargetMode="External"/><Relationship Id="rId16" Type="http://schemas.openxmlformats.org/officeDocument/2006/relationships/hyperlink" Target="http://www.konkoly.hu/cgi-bin/IBVS?456" TargetMode="External"/><Relationship Id="rId29" Type="http://schemas.openxmlformats.org/officeDocument/2006/relationships/hyperlink" Target="http://www.bav-astro.de/sfs/BAVM_link.php?BAVMnr=28" TargetMode="External"/><Relationship Id="rId11" Type="http://schemas.openxmlformats.org/officeDocument/2006/relationships/hyperlink" Target="http://www.konkoly.hu/cgi-bin/IBVS?180" TargetMode="External"/><Relationship Id="rId24" Type="http://schemas.openxmlformats.org/officeDocument/2006/relationships/hyperlink" Target="http://www.konkoly.hu/cgi-bin/IBVS?530" TargetMode="External"/><Relationship Id="rId32" Type="http://schemas.openxmlformats.org/officeDocument/2006/relationships/hyperlink" Target="http://www.konkoly.hu/cgi-bin/IBVS?844" TargetMode="External"/><Relationship Id="rId37" Type="http://schemas.openxmlformats.org/officeDocument/2006/relationships/hyperlink" Target="http://www.konkoly.hu/cgi-bin/IBVS?1379" TargetMode="External"/><Relationship Id="rId40" Type="http://schemas.openxmlformats.org/officeDocument/2006/relationships/hyperlink" Target="http://www.konkoly.hu/cgi-bin/IBVS?2189" TargetMode="External"/><Relationship Id="rId45" Type="http://schemas.openxmlformats.org/officeDocument/2006/relationships/hyperlink" Target="http://www.bav-astro.de/sfs/BAVM_link.php?BAVMnr=43" TargetMode="External"/><Relationship Id="rId53" Type="http://schemas.openxmlformats.org/officeDocument/2006/relationships/hyperlink" Target="http://www.bav-astro.de/sfs/BAVM_link.php?BAVMnr=52" TargetMode="External"/><Relationship Id="rId58" Type="http://schemas.openxmlformats.org/officeDocument/2006/relationships/hyperlink" Target="http://www.bav-astro.de/sfs/BAVM_link.php?BAVMnr=52" TargetMode="External"/><Relationship Id="rId66" Type="http://schemas.openxmlformats.org/officeDocument/2006/relationships/hyperlink" Target="http://www.bav-astro.de/sfs/BAVM_link.php?BAVMnr=122" TargetMode="External"/><Relationship Id="rId74" Type="http://schemas.openxmlformats.org/officeDocument/2006/relationships/hyperlink" Target="http://var.astro.cz/oejv/issues/oejv0074.pdf" TargetMode="External"/><Relationship Id="rId79" Type="http://schemas.openxmlformats.org/officeDocument/2006/relationships/hyperlink" Target="http://www.bav-astro.de/sfs/BAVM_link.php?BAVMnr=154" TargetMode="External"/><Relationship Id="rId87" Type="http://schemas.openxmlformats.org/officeDocument/2006/relationships/hyperlink" Target="http://www.aavso.org/sites/default/files/jaavso/v36n2/186.pdf" TargetMode="External"/><Relationship Id="rId5" Type="http://schemas.openxmlformats.org/officeDocument/2006/relationships/hyperlink" Target="http://www.bav-astro.de/sfs/BAVM_link.php?BAVMnr=12" TargetMode="External"/><Relationship Id="rId61" Type="http://schemas.openxmlformats.org/officeDocument/2006/relationships/hyperlink" Target="http://www.konkoly.hu/cgi-bin/IBVS?4380" TargetMode="External"/><Relationship Id="rId82" Type="http://schemas.openxmlformats.org/officeDocument/2006/relationships/hyperlink" Target="http://vsolj.cetus-net.org/no43.pdf" TargetMode="External"/><Relationship Id="rId90" Type="http://schemas.openxmlformats.org/officeDocument/2006/relationships/hyperlink" Target="http://www.konkoly.hu/cgi-bin/IBVS?5933" TargetMode="External"/><Relationship Id="rId95" Type="http://schemas.openxmlformats.org/officeDocument/2006/relationships/hyperlink" Target="http://www.bav-astro.de/sfs/BAVM_link.php?BAVMnr=241" TargetMode="External"/><Relationship Id="rId19" Type="http://schemas.openxmlformats.org/officeDocument/2006/relationships/hyperlink" Target="http://www.konkoly.hu/cgi-bin/IBVS?508" TargetMode="External"/><Relationship Id="rId14" Type="http://schemas.openxmlformats.org/officeDocument/2006/relationships/hyperlink" Target="http://www.konkoly.hu/cgi-bin/IBVS?456" TargetMode="External"/><Relationship Id="rId22" Type="http://schemas.openxmlformats.org/officeDocument/2006/relationships/hyperlink" Target="http://www.konkoly.hu/cgi-bin/IBVS?844" TargetMode="External"/><Relationship Id="rId27" Type="http://schemas.openxmlformats.org/officeDocument/2006/relationships/hyperlink" Target="http://www.konkoly.hu/cgi-bin/IBVS?647" TargetMode="External"/><Relationship Id="rId30" Type="http://schemas.openxmlformats.org/officeDocument/2006/relationships/hyperlink" Target="http://www.konkoly.hu/cgi-bin/IBVS?844" TargetMode="External"/><Relationship Id="rId35" Type="http://schemas.openxmlformats.org/officeDocument/2006/relationships/hyperlink" Target="http://www.konkoly.hu/cgi-bin/IBVS?1379" TargetMode="External"/><Relationship Id="rId43" Type="http://schemas.openxmlformats.org/officeDocument/2006/relationships/hyperlink" Target="http://www.konkoly.hu/cgi-bin/IBVS?2545" TargetMode="External"/><Relationship Id="rId48" Type="http://schemas.openxmlformats.org/officeDocument/2006/relationships/hyperlink" Target="http://www.bav-astro.de/sfs/BAVM_link.php?BAVMnr=46" TargetMode="External"/><Relationship Id="rId56" Type="http://schemas.openxmlformats.org/officeDocument/2006/relationships/hyperlink" Target="http://www.konkoly.hu/cgi-bin/IBVS?3403" TargetMode="External"/><Relationship Id="rId64" Type="http://schemas.openxmlformats.org/officeDocument/2006/relationships/hyperlink" Target="http://www.bav-astro.de/sfs/BAVM_link.php?BAVMnr=113" TargetMode="External"/><Relationship Id="rId69" Type="http://schemas.openxmlformats.org/officeDocument/2006/relationships/hyperlink" Target="http://www.bav-astro.de/sfs/BAVM_link.php?BAVMnr=131" TargetMode="External"/><Relationship Id="rId77" Type="http://schemas.openxmlformats.org/officeDocument/2006/relationships/hyperlink" Target="http://var.astro.cz/oejv/issues/oejv0074.pdf" TargetMode="External"/><Relationship Id="rId8" Type="http://schemas.openxmlformats.org/officeDocument/2006/relationships/hyperlink" Target="http://www.bav-astro.de/sfs/BAVM_link.php?BAVMnr=15" TargetMode="External"/><Relationship Id="rId51" Type="http://schemas.openxmlformats.org/officeDocument/2006/relationships/hyperlink" Target="http://www.konkoly.hu/cgi-bin/IBVS?3403" TargetMode="External"/><Relationship Id="rId72" Type="http://schemas.openxmlformats.org/officeDocument/2006/relationships/hyperlink" Target="http://var.astro.cz/oejv/issues/oejv0074.pdf" TargetMode="External"/><Relationship Id="rId80" Type="http://schemas.openxmlformats.org/officeDocument/2006/relationships/hyperlink" Target="http://www.bav-astro.de/sfs/BAVM_link.php?BAVMnr=157" TargetMode="External"/><Relationship Id="rId85" Type="http://schemas.openxmlformats.org/officeDocument/2006/relationships/hyperlink" Target="http://vsolj.cetus-net.org/no46.pdf" TargetMode="External"/><Relationship Id="rId93" Type="http://schemas.openxmlformats.org/officeDocument/2006/relationships/hyperlink" Target="http://www.bav-astro.de/sfs/BAVM_link.php?BAVMnr=238" TargetMode="External"/><Relationship Id="rId3" Type="http://schemas.openxmlformats.org/officeDocument/2006/relationships/hyperlink" Target="http://www.bav-astro.de/sfs/BAVM_link.php?BAVMnr=12" TargetMode="External"/><Relationship Id="rId12" Type="http://schemas.openxmlformats.org/officeDocument/2006/relationships/hyperlink" Target="http://www.konkoly.hu/cgi-bin/IBVS?180" TargetMode="External"/><Relationship Id="rId17" Type="http://schemas.openxmlformats.org/officeDocument/2006/relationships/hyperlink" Target="http://www.konkoly.hu/cgi-bin/IBVS?456" TargetMode="External"/><Relationship Id="rId25" Type="http://schemas.openxmlformats.org/officeDocument/2006/relationships/hyperlink" Target="http://www.konkoly.hu/cgi-bin/IBVS?844" TargetMode="External"/><Relationship Id="rId33" Type="http://schemas.openxmlformats.org/officeDocument/2006/relationships/hyperlink" Target="http://www.konkoly.hu/cgi-bin/IBVS?838" TargetMode="External"/><Relationship Id="rId38" Type="http://schemas.openxmlformats.org/officeDocument/2006/relationships/hyperlink" Target="http://www.konkoly.hu/cgi-bin/IBVS?1163" TargetMode="External"/><Relationship Id="rId46" Type="http://schemas.openxmlformats.org/officeDocument/2006/relationships/hyperlink" Target="http://www.bav-astro.de/sfs/BAVM_link.php?BAVMnr=46" TargetMode="External"/><Relationship Id="rId59" Type="http://schemas.openxmlformats.org/officeDocument/2006/relationships/hyperlink" Target="http://www.bav-astro.de/sfs/BAVM_link.php?BAVMnr=56" TargetMode="External"/><Relationship Id="rId67" Type="http://schemas.openxmlformats.org/officeDocument/2006/relationships/hyperlink" Target="http://vsolj.cetus-net.org/no47.pdf" TargetMode="External"/><Relationship Id="rId20" Type="http://schemas.openxmlformats.org/officeDocument/2006/relationships/hyperlink" Target="http://www.konkoly.hu/cgi-bin/IBVS?508" TargetMode="External"/><Relationship Id="rId41" Type="http://schemas.openxmlformats.org/officeDocument/2006/relationships/hyperlink" Target="http://www.konkoly.hu/cgi-bin/IBVS?2545" TargetMode="External"/><Relationship Id="rId54" Type="http://schemas.openxmlformats.org/officeDocument/2006/relationships/hyperlink" Target="http://www.konkoly.hu/cgi-bin/IBVS?3403" TargetMode="External"/><Relationship Id="rId62" Type="http://schemas.openxmlformats.org/officeDocument/2006/relationships/hyperlink" Target="http://www.konkoly.hu/cgi-bin/IBVS?4380" TargetMode="External"/><Relationship Id="rId70" Type="http://schemas.openxmlformats.org/officeDocument/2006/relationships/hyperlink" Target="http://www.bav-astro.de/sfs/BAVM_link.php?BAVMnr=143" TargetMode="External"/><Relationship Id="rId75" Type="http://schemas.openxmlformats.org/officeDocument/2006/relationships/hyperlink" Target="http://var.astro.cz/oejv/issues/oejv0074.pdf" TargetMode="External"/><Relationship Id="rId83" Type="http://schemas.openxmlformats.org/officeDocument/2006/relationships/hyperlink" Target="http://www.bav-astro.de/sfs/BAVM_link.php?BAVMnr=174" TargetMode="External"/><Relationship Id="rId88" Type="http://schemas.openxmlformats.org/officeDocument/2006/relationships/hyperlink" Target="http://www.aavso.org/sites/default/files/jaavso/v36n2/186.pdf" TargetMode="External"/><Relationship Id="rId91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bav-astro.de/sfs/BAVM_link.php?BAVMnr=8" TargetMode="External"/><Relationship Id="rId6" Type="http://schemas.openxmlformats.org/officeDocument/2006/relationships/hyperlink" Target="http://www.bav-astro.de/sfs/BAVM_link.php?BAVMnr=12" TargetMode="External"/><Relationship Id="rId15" Type="http://schemas.openxmlformats.org/officeDocument/2006/relationships/hyperlink" Target="http://www.konkoly.hu/cgi-bin/IBVS?322" TargetMode="External"/><Relationship Id="rId23" Type="http://schemas.openxmlformats.org/officeDocument/2006/relationships/hyperlink" Target="http://www.konkoly.hu/cgi-bin/IBVS?844" TargetMode="External"/><Relationship Id="rId28" Type="http://schemas.openxmlformats.org/officeDocument/2006/relationships/hyperlink" Target="http://www.konkoly.hu/cgi-bin/IBVS?937" TargetMode="External"/><Relationship Id="rId36" Type="http://schemas.openxmlformats.org/officeDocument/2006/relationships/hyperlink" Target="http://www.konkoly.hu/cgi-bin/IBVS?1379" TargetMode="External"/><Relationship Id="rId49" Type="http://schemas.openxmlformats.org/officeDocument/2006/relationships/hyperlink" Target="http://www.konkoly.hu/cgi-bin/IBVS?3552" TargetMode="External"/><Relationship Id="rId57" Type="http://schemas.openxmlformats.org/officeDocument/2006/relationships/hyperlink" Target="http://www.bav-astro.de/sfs/BAVM_link.php?BAVMnr=52" TargetMode="External"/><Relationship Id="rId10" Type="http://schemas.openxmlformats.org/officeDocument/2006/relationships/hyperlink" Target="http://www.bav-astro.de/sfs/BAVM_link.php?BAVMnr=18" TargetMode="External"/><Relationship Id="rId31" Type="http://schemas.openxmlformats.org/officeDocument/2006/relationships/hyperlink" Target="http://www.konkoly.hu/cgi-bin/IBVS?838" TargetMode="External"/><Relationship Id="rId44" Type="http://schemas.openxmlformats.org/officeDocument/2006/relationships/hyperlink" Target="http://www.bav-astro.de/sfs/BAVM_link.php?BAVMnr=38" TargetMode="External"/><Relationship Id="rId52" Type="http://schemas.openxmlformats.org/officeDocument/2006/relationships/hyperlink" Target="http://www.bav-astro.de/sfs/BAVM_link.php?BAVMnr=52" TargetMode="External"/><Relationship Id="rId60" Type="http://schemas.openxmlformats.org/officeDocument/2006/relationships/hyperlink" Target="http://www.bav-astro.de/sfs/BAVM_link.php?BAVMnr=62" TargetMode="External"/><Relationship Id="rId65" Type="http://schemas.openxmlformats.org/officeDocument/2006/relationships/hyperlink" Target="http://www.bav-astro.de/sfs/BAVM_link.php?BAVMnr=122" TargetMode="External"/><Relationship Id="rId73" Type="http://schemas.openxmlformats.org/officeDocument/2006/relationships/hyperlink" Target="http://var.astro.cz/oejv/issues/oejv0074.pdf" TargetMode="External"/><Relationship Id="rId78" Type="http://schemas.openxmlformats.org/officeDocument/2006/relationships/hyperlink" Target="http://var.astro.cz/oejv/issues/oejv0074.pdf" TargetMode="External"/><Relationship Id="rId81" Type="http://schemas.openxmlformats.org/officeDocument/2006/relationships/hyperlink" Target="http://www.bav-astro.de/sfs/BAVM_link.php?BAVMnr=172" TargetMode="External"/><Relationship Id="rId86" Type="http://schemas.openxmlformats.org/officeDocument/2006/relationships/hyperlink" Target="http://www.aavso.org/sites/default/files/jaavso/v36n2/186.pdf" TargetMode="External"/><Relationship Id="rId94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12" TargetMode="External"/><Relationship Id="rId9" Type="http://schemas.openxmlformats.org/officeDocument/2006/relationships/hyperlink" Target="http://www.bav-astro.de/sfs/BAVM_link.php?BAVMnr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32"/>
  <sheetViews>
    <sheetView tabSelected="1" workbookViewId="0">
      <pane xSplit="14" ySplit="21" topLeftCell="O443" activePane="bottomRight" state="frozen"/>
      <selection pane="topRight" activeCell="O1" sqref="O1"/>
      <selection pane="bottomLeft" activeCell="A22" sqref="A22"/>
      <selection pane="bottomRight" activeCell="F13" sqref="F13"/>
    </sheetView>
  </sheetViews>
  <sheetFormatPr defaultColWidth="10.28515625" defaultRowHeight="12.75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139</v>
      </c>
    </row>
    <row r="2" spans="1:6">
      <c r="A2" t="s">
        <v>29</v>
      </c>
      <c r="B2" s="8" t="s">
        <v>124</v>
      </c>
    </row>
    <row r="3" spans="1:6" ht="13.5" thickBot="1">
      <c r="C3" s="44"/>
    </row>
    <row r="4" spans="1:6" ht="14.25" thickTop="1" thickBot="1">
      <c r="A4" s="5" t="s">
        <v>5</v>
      </c>
      <c r="C4" s="2">
        <v>33170.398000000001</v>
      </c>
      <c r="D4" s="3">
        <v>1.7785724000000001</v>
      </c>
    </row>
    <row r="5" spans="1:6" ht="13.5" thickTop="1">
      <c r="A5" s="19" t="s">
        <v>140</v>
      </c>
      <c r="B5" s="20"/>
      <c r="C5" s="21">
        <v>-9.5</v>
      </c>
      <c r="D5" s="20" t="s">
        <v>141</v>
      </c>
    </row>
    <row r="6" spans="1:6">
      <c r="A6" s="5" t="s">
        <v>6</v>
      </c>
    </row>
    <row r="7" spans="1:6">
      <c r="A7" t="s">
        <v>7</v>
      </c>
      <c r="C7">
        <f>+C4</f>
        <v>33170.398000000001</v>
      </c>
    </row>
    <row r="8" spans="1:6">
      <c r="A8" t="s">
        <v>8</v>
      </c>
      <c r="C8">
        <f>+D4</f>
        <v>1.7785724000000001</v>
      </c>
    </row>
    <row r="9" spans="1:6">
      <c r="A9" s="34" t="s">
        <v>145</v>
      </c>
      <c r="B9" s="35">
        <v>21</v>
      </c>
      <c r="C9" s="23" t="str">
        <f>"F"&amp;B9</f>
        <v>F21</v>
      </c>
      <c r="D9" s="24" t="str">
        <f>"G"&amp;B9</f>
        <v>G21</v>
      </c>
    </row>
    <row r="10" spans="1:6" ht="13.5" thickBot="1">
      <c r="A10" s="20"/>
      <c r="B10" s="20"/>
      <c r="C10" s="4" t="s">
        <v>25</v>
      </c>
      <c r="D10" s="4" t="s">
        <v>26</v>
      </c>
      <c r="E10" s="20"/>
    </row>
    <row r="11" spans="1:6">
      <c r="A11" s="20" t="s">
        <v>21</v>
      </c>
      <c r="B11" s="20"/>
      <c r="C11" s="22">
        <f ca="1">INTERCEPT(INDIRECT($D$9):G974,INDIRECT($C$9):F974)</f>
        <v>1.9087052271530972E-3</v>
      </c>
      <c r="D11" s="10"/>
      <c r="E11" s="20"/>
    </row>
    <row r="12" spans="1:6">
      <c r="A12" s="20" t="s">
        <v>22</v>
      </c>
      <c r="B12" s="20"/>
      <c r="C12" s="22">
        <f ca="1">SLOPE(INDIRECT($D$9):G974,INDIRECT($C$9):F974)</f>
        <v>-1.8254067925596414E-7</v>
      </c>
      <c r="D12" s="10"/>
      <c r="E12" s="20"/>
    </row>
    <row r="13" spans="1:6">
      <c r="A13" s="20" t="s">
        <v>24</v>
      </c>
      <c r="B13" s="20"/>
      <c r="C13" s="10" t="s">
        <v>19</v>
      </c>
    </row>
    <row r="14" spans="1:6">
      <c r="A14" s="20"/>
      <c r="B14" s="20"/>
      <c r="C14" s="20"/>
    </row>
    <row r="15" spans="1:6">
      <c r="A15" s="25" t="s">
        <v>23</v>
      </c>
      <c r="B15" s="20"/>
      <c r="C15" s="26">
        <f ca="1">(C7+C11)+(C8+C12)*INT(MAX(F21:F3515))</f>
        <v>59443.468705014311</v>
      </c>
      <c r="E15" s="27" t="s">
        <v>152</v>
      </c>
      <c r="F15" s="21">
        <v>1</v>
      </c>
    </row>
    <row r="16" spans="1:6">
      <c r="A16" s="29" t="s">
        <v>9</v>
      </c>
      <c r="B16" s="20"/>
      <c r="C16" s="30">
        <f ca="1">+C8+C12</f>
        <v>1.7785722174593208</v>
      </c>
      <c r="E16" s="27" t="s">
        <v>142</v>
      </c>
      <c r="F16" s="28">
        <f ca="1">NOW()+15018.5+$C$5/24</f>
        <v>59958.80902523148</v>
      </c>
    </row>
    <row r="17" spans="1:21" ht="13.5" thickBot="1">
      <c r="A17" s="27" t="s">
        <v>138</v>
      </c>
      <c r="B17" s="20"/>
      <c r="C17" s="20">
        <f>COUNT(C21:C2173)</f>
        <v>437</v>
      </c>
      <c r="E17" s="27" t="s">
        <v>153</v>
      </c>
      <c r="F17" s="28">
        <f ca="1">ROUND(2*(F16-$C$7)/$C$8,0)/2+F15</f>
        <v>15062.5</v>
      </c>
    </row>
    <row r="18" spans="1:21" ht="14.25" thickTop="1" thickBot="1">
      <c r="A18" s="29" t="s">
        <v>10</v>
      </c>
      <c r="B18" s="20"/>
      <c r="C18" s="32">
        <f ca="1">+C15</f>
        <v>59443.468705014311</v>
      </c>
      <c r="D18" s="33">
        <f ca="1">+C16</f>
        <v>1.7785722174593208</v>
      </c>
      <c r="E18" s="27" t="s">
        <v>143</v>
      </c>
      <c r="F18" s="24">
        <f ca="1">ROUND(2*(F16-$C$15)/$C$16,0)/2+F15</f>
        <v>290.5</v>
      </c>
    </row>
    <row r="19" spans="1:21" ht="13.5" thickTop="1">
      <c r="E19" s="27" t="s">
        <v>144</v>
      </c>
      <c r="F19" s="31">
        <f ca="1">+$C$15+$C$16*F18-15018.5-$C$5/24</f>
        <v>44942.039767519578</v>
      </c>
    </row>
    <row r="20" spans="1:21" ht="13.5" thickBot="1">
      <c r="A20" s="4" t="s">
        <v>11</v>
      </c>
      <c r="B20" s="4" t="s">
        <v>12</v>
      </c>
      <c r="C20" s="4" t="s">
        <v>13</v>
      </c>
      <c r="D20" s="4" t="s">
        <v>18</v>
      </c>
      <c r="E20" s="4" t="s">
        <v>14</v>
      </c>
      <c r="F20" s="4" t="s">
        <v>15</v>
      </c>
      <c r="G20" s="4" t="s">
        <v>16</v>
      </c>
      <c r="H20" s="7" t="s">
        <v>170</v>
      </c>
      <c r="I20" s="7" t="s">
        <v>147</v>
      </c>
      <c r="J20" s="7" t="s">
        <v>154</v>
      </c>
      <c r="K20" s="7" t="s">
        <v>166</v>
      </c>
      <c r="L20" s="7" t="s">
        <v>122</v>
      </c>
      <c r="M20" s="7" t="s">
        <v>137</v>
      </c>
      <c r="N20" s="7" t="s">
        <v>30</v>
      </c>
      <c r="O20" s="7" t="s">
        <v>28</v>
      </c>
      <c r="P20" s="6" t="s">
        <v>27</v>
      </c>
      <c r="Q20" s="4" t="s">
        <v>20</v>
      </c>
      <c r="U20" s="52" t="s">
        <v>151</v>
      </c>
    </row>
    <row r="21" spans="1:21" ht="12.75" customHeight="1">
      <c r="A21" s="79" t="s">
        <v>180</v>
      </c>
      <c r="B21" s="80" t="s">
        <v>126</v>
      </c>
      <c r="C21" s="79">
        <v>14566.541999999999</v>
      </c>
      <c r="D21" s="79" t="s">
        <v>147</v>
      </c>
      <c r="E21" s="49">
        <f t="shared" ref="E21:E84" si="0">+(C21-C$7)/C$8</f>
        <v>-10459.993644340821</v>
      </c>
      <c r="F21" s="36">
        <f t="shared" ref="F21:F84" si="1">ROUND(2*E21,0)/2</f>
        <v>-10460</v>
      </c>
      <c r="G21" s="36">
        <f t="shared" ref="G21:G52" si="2">+C21-(C$7+F21*C$8)</f>
        <v>1.130399999783549E-2</v>
      </c>
      <c r="H21" s="36">
        <f t="shared" ref="H21:H52" si="3">+G21</f>
        <v>1.130399999783549E-2</v>
      </c>
      <c r="I21" s="36"/>
      <c r="J21" s="36"/>
      <c r="K21" s="36"/>
      <c r="M21" s="36"/>
      <c r="O21" s="36">
        <f t="shared" ref="O21:O84" ca="1" si="4">+C$11+C$12*F21</f>
        <v>3.818080732170482E-3</v>
      </c>
      <c r="P21" s="36"/>
      <c r="Q21" s="38">
        <f t="shared" ref="Q21:Q84" si="5">+C21-15018.5</f>
        <v>-451.95800000000054</v>
      </c>
    </row>
    <row r="22" spans="1:21" ht="12.75" customHeight="1">
      <c r="A22" s="79" t="s">
        <v>185</v>
      </c>
      <c r="B22" s="80" t="s">
        <v>126</v>
      </c>
      <c r="C22" s="79">
        <v>14593.213</v>
      </c>
      <c r="D22" s="79" t="s">
        <v>147</v>
      </c>
      <c r="E22" s="49">
        <f t="shared" si="0"/>
        <v>-10444.997909559375</v>
      </c>
      <c r="F22" s="36">
        <f t="shared" si="1"/>
        <v>-10445</v>
      </c>
      <c r="G22" s="36">
        <f t="shared" si="2"/>
        <v>3.7179999999352731E-3</v>
      </c>
      <c r="H22" s="36">
        <f t="shared" si="3"/>
        <v>3.7179999999352731E-3</v>
      </c>
      <c r="I22" s="36"/>
      <c r="J22" s="36"/>
      <c r="K22" s="36"/>
      <c r="M22" s="36"/>
      <c r="O22" s="36">
        <f t="shared" ca="1" si="4"/>
        <v>3.8153426219816426E-3</v>
      </c>
      <c r="P22" s="36"/>
      <c r="Q22" s="38">
        <f t="shared" si="5"/>
        <v>-425.28700000000026</v>
      </c>
    </row>
    <row r="23" spans="1:21" ht="12.75" customHeight="1">
      <c r="A23" s="79" t="s">
        <v>190</v>
      </c>
      <c r="B23" s="80" t="s">
        <v>126</v>
      </c>
      <c r="C23" s="79">
        <v>14784.416999999999</v>
      </c>
      <c r="D23" s="79" t="s">
        <v>147</v>
      </c>
      <c r="E23" s="49">
        <f t="shared" si="0"/>
        <v>-10337.493711248415</v>
      </c>
      <c r="F23" s="36">
        <f t="shared" si="1"/>
        <v>-10337.5</v>
      </c>
      <c r="G23" s="36">
        <f t="shared" si="2"/>
        <v>1.1184999997567502E-2</v>
      </c>
      <c r="H23" s="36">
        <f t="shared" si="3"/>
        <v>1.1184999997567502E-2</v>
      </c>
      <c r="I23" s="36"/>
      <c r="J23" s="36"/>
      <c r="K23" s="36"/>
      <c r="M23" s="36"/>
      <c r="O23" s="36">
        <f t="shared" ca="1" si="4"/>
        <v>3.7957194989616267E-3</v>
      </c>
      <c r="P23" s="36"/>
      <c r="Q23" s="38">
        <f t="shared" si="5"/>
        <v>-234.08300000000054</v>
      </c>
    </row>
    <row r="24" spans="1:21" ht="12.75" customHeight="1">
      <c r="A24" s="79" t="s">
        <v>190</v>
      </c>
      <c r="B24" s="80" t="s">
        <v>126</v>
      </c>
      <c r="C24" s="79">
        <v>14792.41</v>
      </c>
      <c r="D24" s="79" t="s">
        <v>147</v>
      </c>
      <c r="E24" s="49">
        <f t="shared" si="0"/>
        <v>-10332.9996574781</v>
      </c>
      <c r="F24" s="36">
        <f t="shared" si="1"/>
        <v>-10333</v>
      </c>
      <c r="G24" s="36">
        <f t="shared" si="2"/>
        <v>6.09200000326382E-4</v>
      </c>
      <c r="H24" s="36">
        <f t="shared" si="3"/>
        <v>6.09200000326382E-4</v>
      </c>
      <c r="I24" s="36"/>
      <c r="J24" s="36"/>
      <c r="K24" s="36"/>
      <c r="M24" s="36"/>
      <c r="O24" s="36">
        <f t="shared" ca="1" si="4"/>
        <v>3.7948980659049747E-3</v>
      </c>
      <c r="P24" s="36"/>
      <c r="Q24" s="38">
        <f t="shared" si="5"/>
        <v>-226.09000000000015</v>
      </c>
    </row>
    <row r="25" spans="1:21" ht="12.75" customHeight="1">
      <c r="A25" s="79" t="s">
        <v>190</v>
      </c>
      <c r="B25" s="80" t="s">
        <v>126</v>
      </c>
      <c r="C25" s="79">
        <v>14808.415999999999</v>
      </c>
      <c r="D25" s="79" t="s">
        <v>147</v>
      </c>
      <c r="E25" s="49">
        <f t="shared" si="0"/>
        <v>-10324.000304963691</v>
      </c>
      <c r="F25" s="36">
        <f t="shared" si="1"/>
        <v>-10324</v>
      </c>
      <c r="G25" s="36">
        <f t="shared" si="2"/>
        <v>-5.4240000281424727E-4</v>
      </c>
      <c r="H25" s="36">
        <f t="shared" si="3"/>
        <v>-5.4240000281424727E-4</v>
      </c>
      <c r="I25" s="36"/>
      <c r="J25" s="36"/>
      <c r="K25" s="36"/>
      <c r="M25" s="36"/>
      <c r="O25" s="36">
        <f t="shared" ca="1" si="4"/>
        <v>3.7932551997916708E-3</v>
      </c>
      <c r="P25" s="36"/>
      <c r="Q25" s="38">
        <f t="shared" si="5"/>
        <v>-210.08400000000074</v>
      </c>
    </row>
    <row r="26" spans="1:21" ht="12.75" customHeight="1">
      <c r="A26" s="79" t="s">
        <v>190</v>
      </c>
      <c r="B26" s="80" t="s">
        <v>126</v>
      </c>
      <c r="C26" s="79">
        <v>14816.438</v>
      </c>
      <c r="D26" s="79" t="s">
        <v>147</v>
      </c>
      <c r="E26" s="49">
        <f t="shared" si="0"/>
        <v>-10319.489945981395</v>
      </c>
      <c r="F26" s="36">
        <f t="shared" si="1"/>
        <v>-10319.5</v>
      </c>
      <c r="G26" s="36">
        <f t="shared" si="2"/>
        <v>1.7881800000395742E-2</v>
      </c>
      <c r="H26" s="36">
        <f t="shared" si="3"/>
        <v>1.7881800000395742E-2</v>
      </c>
      <c r="I26" s="36"/>
      <c r="J26" s="36"/>
      <c r="K26" s="36"/>
      <c r="M26" s="36"/>
      <c r="O26" s="36">
        <f t="shared" ca="1" si="4"/>
        <v>3.7924337667350192E-3</v>
      </c>
      <c r="P26" s="36"/>
      <c r="Q26" s="38">
        <f t="shared" si="5"/>
        <v>-202.0619999999999</v>
      </c>
    </row>
    <row r="27" spans="1:21" ht="12.75" customHeight="1">
      <c r="A27" s="79" t="s">
        <v>190</v>
      </c>
      <c r="B27" s="80" t="s">
        <v>126</v>
      </c>
      <c r="C27" s="79">
        <v>14832.421</v>
      </c>
      <c r="D27" s="79" t="s">
        <v>147</v>
      </c>
      <c r="E27" s="49">
        <f t="shared" si="0"/>
        <v>-10310.503525186828</v>
      </c>
      <c r="F27" s="36">
        <f t="shared" si="1"/>
        <v>-10310.5</v>
      </c>
      <c r="G27" s="36">
        <f t="shared" si="2"/>
        <v>-6.2698000019736355E-3</v>
      </c>
      <c r="H27" s="36">
        <f t="shared" si="3"/>
        <v>-6.2698000019736355E-3</v>
      </c>
      <c r="I27" s="36"/>
      <c r="J27" s="36"/>
      <c r="K27" s="36"/>
      <c r="M27" s="36"/>
      <c r="O27" s="36">
        <f t="shared" ca="1" si="4"/>
        <v>3.7907909006217157E-3</v>
      </c>
      <c r="P27" s="36"/>
      <c r="Q27" s="38">
        <f t="shared" si="5"/>
        <v>-186.07899999999972</v>
      </c>
    </row>
    <row r="28" spans="1:21" ht="12.75" customHeight="1">
      <c r="A28" s="79" t="s">
        <v>190</v>
      </c>
      <c r="B28" s="80" t="s">
        <v>126</v>
      </c>
      <c r="C28" s="79">
        <v>14864.434999999999</v>
      </c>
      <c r="D28" s="79" t="s">
        <v>147</v>
      </c>
      <c r="E28" s="49">
        <f t="shared" si="0"/>
        <v>-10292.503695660635</v>
      </c>
      <c r="F28" s="36">
        <f t="shared" si="1"/>
        <v>-10292.5</v>
      </c>
      <c r="G28" s="36">
        <f t="shared" si="2"/>
        <v>-6.5730000005714828E-3</v>
      </c>
      <c r="H28" s="36">
        <f t="shared" si="3"/>
        <v>-6.5730000005714828E-3</v>
      </c>
      <c r="I28" s="36"/>
      <c r="J28" s="36"/>
      <c r="K28" s="36"/>
      <c r="M28" s="36"/>
      <c r="O28" s="36">
        <f t="shared" ca="1" si="4"/>
        <v>3.7875051683951082E-3</v>
      </c>
      <c r="P28" s="36"/>
      <c r="Q28" s="38">
        <f t="shared" si="5"/>
        <v>-154.06500000000051</v>
      </c>
    </row>
    <row r="29" spans="1:21" ht="12.75" customHeight="1">
      <c r="A29" s="79" t="s">
        <v>190</v>
      </c>
      <c r="B29" s="80" t="s">
        <v>126</v>
      </c>
      <c r="C29" s="79">
        <v>14879.564</v>
      </c>
      <c r="D29" s="79" t="s">
        <v>147</v>
      </c>
      <c r="E29" s="49">
        <f t="shared" si="0"/>
        <v>-10283.997435246381</v>
      </c>
      <c r="F29" s="36">
        <f t="shared" si="1"/>
        <v>-10284</v>
      </c>
      <c r="G29" s="36">
        <f t="shared" si="2"/>
        <v>4.5616000006702961E-3</v>
      </c>
      <c r="H29" s="36">
        <f t="shared" si="3"/>
        <v>4.5616000006702961E-3</v>
      </c>
      <c r="I29" s="36"/>
      <c r="J29" s="36"/>
      <c r="K29" s="36"/>
      <c r="M29" s="36"/>
      <c r="O29" s="36">
        <f t="shared" ca="1" si="4"/>
        <v>3.7859535726214324E-3</v>
      </c>
      <c r="P29" s="36"/>
      <c r="Q29" s="38">
        <f t="shared" si="5"/>
        <v>-138.93599999999969</v>
      </c>
    </row>
    <row r="30" spans="1:21" ht="12.75" customHeight="1">
      <c r="A30" s="79" t="s">
        <v>190</v>
      </c>
      <c r="B30" s="80" t="s">
        <v>126</v>
      </c>
      <c r="C30" s="79">
        <v>14888.441999999999</v>
      </c>
      <c r="D30" s="79" t="s">
        <v>147</v>
      </c>
      <c r="E30" s="49">
        <f t="shared" si="0"/>
        <v>-10279.005791386397</v>
      </c>
      <c r="F30" s="36">
        <f t="shared" si="1"/>
        <v>-10279</v>
      </c>
      <c r="G30" s="36">
        <f t="shared" si="2"/>
        <v>-1.0300400001142407E-2</v>
      </c>
      <c r="H30" s="36">
        <f t="shared" si="3"/>
        <v>-1.0300400001142407E-2</v>
      </c>
      <c r="I30" s="36"/>
      <c r="J30" s="36"/>
      <c r="K30" s="36"/>
      <c r="M30" s="36"/>
      <c r="O30" s="36">
        <f t="shared" ca="1" si="4"/>
        <v>3.7850408692251527E-3</v>
      </c>
      <c r="P30" s="36"/>
      <c r="Q30" s="38">
        <f t="shared" si="5"/>
        <v>-130.0580000000009</v>
      </c>
    </row>
    <row r="31" spans="1:21" ht="12.75" customHeight="1">
      <c r="A31" s="79" t="s">
        <v>190</v>
      </c>
      <c r="B31" s="80" t="s">
        <v>126</v>
      </c>
      <c r="C31" s="79">
        <v>15170.369000000001</v>
      </c>
      <c r="D31" s="79" t="s">
        <v>147</v>
      </c>
      <c r="E31" s="49">
        <f t="shared" si="0"/>
        <v>-10120.492705273062</v>
      </c>
      <c r="F31" s="36">
        <f t="shared" si="1"/>
        <v>-10120.5</v>
      </c>
      <c r="G31" s="36">
        <f t="shared" si="2"/>
        <v>1.2974200000826386E-2</v>
      </c>
      <c r="H31" s="36">
        <f t="shared" si="3"/>
        <v>1.2974200000826386E-2</v>
      </c>
      <c r="I31" s="36"/>
      <c r="J31" s="36"/>
      <c r="K31" s="36"/>
      <c r="M31" s="36"/>
      <c r="O31" s="36">
        <f t="shared" ca="1" si="4"/>
        <v>3.7561081715630825E-3</v>
      </c>
      <c r="P31" s="36"/>
      <c r="Q31" s="38">
        <f t="shared" si="5"/>
        <v>151.8690000000006</v>
      </c>
    </row>
    <row r="32" spans="1:21" ht="12.75" customHeight="1">
      <c r="A32" s="79" t="s">
        <v>190</v>
      </c>
      <c r="B32" s="80" t="s">
        <v>126</v>
      </c>
      <c r="C32" s="79">
        <v>15178.38</v>
      </c>
      <c r="D32" s="79" t="s">
        <v>147</v>
      </c>
      <c r="E32" s="49">
        <f t="shared" si="0"/>
        <v>-10115.988531026347</v>
      </c>
      <c r="F32" s="36">
        <f t="shared" si="1"/>
        <v>-10116</v>
      </c>
      <c r="G32" s="36">
        <f t="shared" si="2"/>
        <v>2.0398399998157402E-2</v>
      </c>
      <c r="H32" s="36">
        <f t="shared" si="3"/>
        <v>2.0398399998157402E-2</v>
      </c>
      <c r="I32" s="36"/>
      <c r="J32" s="36"/>
      <c r="K32" s="36"/>
      <c r="M32" s="36"/>
      <c r="O32" s="36">
        <f t="shared" ca="1" si="4"/>
        <v>3.7552867385064305E-3</v>
      </c>
      <c r="P32" s="36"/>
      <c r="Q32" s="38">
        <f t="shared" si="5"/>
        <v>159.8799999999992</v>
      </c>
    </row>
    <row r="33" spans="1:17" ht="12.75" customHeight="1">
      <c r="A33" s="79" t="s">
        <v>190</v>
      </c>
      <c r="B33" s="80" t="s">
        <v>126</v>
      </c>
      <c r="C33" s="79">
        <v>15194.373</v>
      </c>
      <c r="D33" s="79" t="s">
        <v>147</v>
      </c>
      <c r="E33" s="49">
        <f t="shared" si="0"/>
        <v>-10106.996487744891</v>
      </c>
      <c r="F33" s="36">
        <f t="shared" si="1"/>
        <v>-10107</v>
      </c>
      <c r="G33" s="36">
        <f t="shared" si="2"/>
        <v>6.2467999996442813E-3</v>
      </c>
      <c r="H33" s="36">
        <f t="shared" si="3"/>
        <v>6.2467999996442813E-3</v>
      </c>
      <c r="I33" s="36"/>
      <c r="J33" s="36"/>
      <c r="K33" s="36"/>
      <c r="M33" s="36"/>
      <c r="O33" s="36">
        <f t="shared" ca="1" si="4"/>
        <v>3.7536438723931266E-3</v>
      </c>
      <c r="P33" s="36"/>
      <c r="Q33" s="38">
        <f t="shared" si="5"/>
        <v>175.87299999999959</v>
      </c>
    </row>
    <row r="34" spans="1:17" ht="12.75" customHeight="1">
      <c r="A34" s="79" t="s">
        <v>190</v>
      </c>
      <c r="B34" s="80" t="s">
        <v>126</v>
      </c>
      <c r="C34" s="79">
        <v>15201.496999999999</v>
      </c>
      <c r="D34" s="79" t="s">
        <v>147</v>
      </c>
      <c r="E34" s="49">
        <f t="shared" si="0"/>
        <v>-10102.991028085222</v>
      </c>
      <c r="F34" s="36">
        <f t="shared" si="1"/>
        <v>-10103</v>
      </c>
      <c r="G34" s="36">
        <f t="shared" si="2"/>
        <v>1.5957199997501448E-2</v>
      </c>
      <c r="H34" s="36">
        <f t="shared" si="3"/>
        <v>1.5957199997501448E-2</v>
      </c>
      <c r="I34" s="36"/>
      <c r="J34" s="36"/>
      <c r="K34" s="36"/>
      <c r="M34" s="36"/>
      <c r="O34" s="36">
        <f t="shared" ca="1" si="4"/>
        <v>3.7529137096761027E-3</v>
      </c>
      <c r="P34" s="36"/>
      <c r="Q34" s="38">
        <f t="shared" si="5"/>
        <v>182.99699999999939</v>
      </c>
    </row>
    <row r="35" spans="1:17" ht="12.75" customHeight="1">
      <c r="A35" s="79" t="s">
        <v>190</v>
      </c>
      <c r="B35" s="80" t="s">
        <v>126</v>
      </c>
      <c r="C35" s="79">
        <v>15218.365</v>
      </c>
      <c r="D35" s="79" t="s">
        <v>147</v>
      </c>
      <c r="E35" s="49">
        <f t="shared" si="0"/>
        <v>-10093.507017200987</v>
      </c>
      <c r="F35" s="36">
        <f t="shared" si="1"/>
        <v>-10093.5</v>
      </c>
      <c r="G35" s="36">
        <f t="shared" si="2"/>
        <v>-1.2480600000344566E-2</v>
      </c>
      <c r="H35" s="36">
        <f t="shared" si="3"/>
        <v>-1.2480600000344566E-2</v>
      </c>
      <c r="I35" s="36"/>
      <c r="J35" s="36"/>
      <c r="K35" s="36"/>
      <c r="M35" s="36"/>
      <c r="O35" s="36">
        <f t="shared" ca="1" si="4"/>
        <v>3.7511795732231715E-3</v>
      </c>
      <c r="P35" s="36"/>
      <c r="Q35" s="38">
        <f t="shared" si="5"/>
        <v>199.86499999999978</v>
      </c>
    </row>
    <row r="36" spans="1:17" ht="12.75" customHeight="1">
      <c r="A36" s="79" t="s">
        <v>190</v>
      </c>
      <c r="B36" s="80" t="s">
        <v>126</v>
      </c>
      <c r="C36" s="79">
        <v>15225.498</v>
      </c>
      <c r="D36" s="79" t="s">
        <v>147</v>
      </c>
      <c r="E36" s="49">
        <f t="shared" si="0"/>
        <v>-10089.496497303118</v>
      </c>
      <c r="F36" s="36">
        <f t="shared" si="1"/>
        <v>-10089.5</v>
      </c>
      <c r="G36" s="36">
        <f t="shared" si="2"/>
        <v>6.2297999975271523E-3</v>
      </c>
      <c r="H36" s="36">
        <f t="shared" si="3"/>
        <v>6.2297999975271523E-3</v>
      </c>
      <c r="I36" s="36"/>
      <c r="J36" s="36"/>
      <c r="K36" s="36"/>
      <c r="M36" s="36"/>
      <c r="O36" s="36">
        <f t="shared" ca="1" si="4"/>
        <v>3.7504494105061476E-3</v>
      </c>
      <c r="P36" s="36"/>
      <c r="Q36" s="38">
        <f t="shared" si="5"/>
        <v>206.99799999999959</v>
      </c>
    </row>
    <row r="37" spans="1:17" ht="12.75" customHeight="1">
      <c r="A37" s="79" t="s">
        <v>190</v>
      </c>
      <c r="B37" s="80" t="s">
        <v>126</v>
      </c>
      <c r="C37" s="79">
        <v>15233.495999999999</v>
      </c>
      <c r="D37" s="79" t="s">
        <v>147</v>
      </c>
      <c r="E37" s="49">
        <f t="shared" si="0"/>
        <v>-10084.999632289358</v>
      </c>
      <c r="F37" s="36">
        <f t="shared" si="1"/>
        <v>-10085</v>
      </c>
      <c r="G37" s="36">
        <f t="shared" si="2"/>
        <v>6.5399999948567711E-4</v>
      </c>
      <c r="H37" s="36">
        <f t="shared" si="3"/>
        <v>6.5399999948567711E-4</v>
      </c>
      <c r="I37" s="36"/>
      <c r="J37" s="36"/>
      <c r="K37" s="36"/>
      <c r="M37" s="36"/>
      <c r="O37" s="36">
        <f t="shared" ca="1" si="4"/>
        <v>3.7496279774494956E-3</v>
      </c>
      <c r="P37" s="36"/>
      <c r="Q37" s="38">
        <f t="shared" si="5"/>
        <v>214.99599999999919</v>
      </c>
    </row>
    <row r="38" spans="1:17" ht="12.75" customHeight="1">
      <c r="A38" s="79" t="s">
        <v>190</v>
      </c>
      <c r="B38" s="80" t="s">
        <v>126</v>
      </c>
      <c r="C38" s="79">
        <v>15234.38</v>
      </c>
      <c r="D38" s="79" t="s">
        <v>147</v>
      </c>
      <c r="E38" s="49">
        <f t="shared" si="0"/>
        <v>-10084.502604448378</v>
      </c>
      <c r="F38" s="36">
        <f t="shared" si="1"/>
        <v>-10084.5</v>
      </c>
      <c r="G38" s="36">
        <f t="shared" si="2"/>
        <v>-4.6321999998326646E-3</v>
      </c>
      <c r="H38" s="36">
        <f t="shared" si="3"/>
        <v>-4.6321999998326646E-3</v>
      </c>
      <c r="I38" s="36"/>
      <c r="J38" s="36"/>
      <c r="K38" s="36"/>
      <c r="M38" s="36"/>
      <c r="O38" s="36">
        <f t="shared" ca="1" si="4"/>
        <v>3.7495367071098675E-3</v>
      </c>
      <c r="P38" s="36"/>
      <c r="Q38" s="38">
        <f t="shared" si="5"/>
        <v>215.8799999999992</v>
      </c>
    </row>
    <row r="39" spans="1:17" ht="12.75" customHeight="1">
      <c r="A39" s="79" t="s">
        <v>190</v>
      </c>
      <c r="B39" s="80" t="s">
        <v>126</v>
      </c>
      <c r="C39" s="79">
        <v>15250.396000000001</v>
      </c>
      <c r="D39" s="79" t="s">
        <v>147</v>
      </c>
      <c r="E39" s="49">
        <f t="shared" si="0"/>
        <v>-10075.497629447078</v>
      </c>
      <c r="F39" s="36">
        <f t="shared" si="1"/>
        <v>-10075.5</v>
      </c>
      <c r="G39" s="36">
        <f t="shared" si="2"/>
        <v>4.2161999990639742E-3</v>
      </c>
      <c r="H39" s="36">
        <f t="shared" si="3"/>
        <v>4.2161999990639742E-3</v>
      </c>
      <c r="I39" s="36"/>
      <c r="J39" s="36"/>
      <c r="K39" s="36"/>
      <c r="M39" s="36"/>
      <c r="O39" s="36">
        <f t="shared" ca="1" si="4"/>
        <v>3.7478938409965636E-3</v>
      </c>
      <c r="P39" s="36"/>
      <c r="Q39" s="38">
        <f t="shared" si="5"/>
        <v>231.89600000000064</v>
      </c>
    </row>
    <row r="40" spans="1:17" ht="12.75" customHeight="1">
      <c r="A40" s="79" t="s">
        <v>190</v>
      </c>
      <c r="B40" s="80" t="s">
        <v>126</v>
      </c>
      <c r="C40" s="79">
        <v>15547.406000000001</v>
      </c>
      <c r="D40" s="79" t="s">
        <v>147</v>
      </c>
      <c r="E40" s="49">
        <f t="shared" si="0"/>
        <v>-9908.5041463591806</v>
      </c>
      <c r="F40" s="36">
        <f t="shared" si="1"/>
        <v>-9908.5</v>
      </c>
      <c r="G40" s="36">
        <f t="shared" si="2"/>
        <v>-7.37459999982093E-3</v>
      </c>
      <c r="H40" s="36">
        <f t="shared" si="3"/>
        <v>-7.37459999982093E-3</v>
      </c>
      <c r="I40" s="36"/>
      <c r="J40" s="36"/>
      <c r="K40" s="36"/>
      <c r="M40" s="36"/>
      <c r="O40" s="36">
        <f t="shared" ca="1" si="4"/>
        <v>3.7174095475608179E-3</v>
      </c>
      <c r="P40" s="36"/>
      <c r="Q40" s="38">
        <f t="shared" si="5"/>
        <v>528.90600000000086</v>
      </c>
    </row>
    <row r="41" spans="1:17" ht="12.75" customHeight="1">
      <c r="A41" s="79" t="s">
        <v>190</v>
      </c>
      <c r="B41" s="80" t="s">
        <v>126</v>
      </c>
      <c r="C41" s="79">
        <v>15562.532999999999</v>
      </c>
      <c r="D41" s="79" t="s">
        <v>147</v>
      </c>
      <c r="E41" s="49">
        <f t="shared" si="0"/>
        <v>-9899.9990104423086</v>
      </c>
      <c r="F41" s="36">
        <f t="shared" si="1"/>
        <v>-9900</v>
      </c>
      <c r="G41" s="36">
        <f t="shared" si="2"/>
        <v>1.759999999194406E-3</v>
      </c>
      <c r="H41" s="36">
        <f t="shared" si="3"/>
        <v>1.759999999194406E-3</v>
      </c>
      <c r="I41" s="36"/>
      <c r="J41" s="36"/>
      <c r="K41" s="36"/>
      <c r="M41" s="36"/>
      <c r="O41" s="36">
        <f t="shared" ca="1" si="4"/>
        <v>3.7158579517871425E-3</v>
      </c>
      <c r="P41" s="36"/>
      <c r="Q41" s="38">
        <f t="shared" si="5"/>
        <v>544.03299999999945</v>
      </c>
    </row>
    <row r="42" spans="1:17" ht="12.75" customHeight="1">
      <c r="A42" s="79" t="s">
        <v>190</v>
      </c>
      <c r="B42" s="80" t="s">
        <v>126</v>
      </c>
      <c r="C42" s="79">
        <v>15578.548000000001</v>
      </c>
      <c r="D42" s="79" t="s">
        <v>147</v>
      </c>
      <c r="E42" s="49">
        <f t="shared" si="0"/>
        <v>-9890.9945976896961</v>
      </c>
      <c r="F42" s="36">
        <f t="shared" si="1"/>
        <v>-9891</v>
      </c>
      <c r="G42" s="36">
        <f t="shared" si="2"/>
        <v>9.6084000015252968E-3</v>
      </c>
      <c r="H42" s="36">
        <f t="shared" si="3"/>
        <v>9.6084000015252968E-3</v>
      </c>
      <c r="I42" s="36"/>
      <c r="J42" s="36"/>
      <c r="K42" s="36"/>
      <c r="M42" s="36"/>
      <c r="O42" s="36">
        <f t="shared" ca="1" si="4"/>
        <v>3.7142150856738386E-3</v>
      </c>
      <c r="P42" s="36"/>
      <c r="Q42" s="38">
        <f t="shared" si="5"/>
        <v>560.04800000000068</v>
      </c>
    </row>
    <row r="43" spans="1:17" ht="12.75" customHeight="1">
      <c r="A43" s="79" t="s">
        <v>190</v>
      </c>
      <c r="B43" s="80" t="s">
        <v>126</v>
      </c>
      <c r="C43" s="79">
        <v>15610.531999999999</v>
      </c>
      <c r="D43" s="79" t="s">
        <v>147</v>
      </c>
      <c r="E43" s="49">
        <f t="shared" si="0"/>
        <v>-9873.011635624167</v>
      </c>
      <c r="F43" s="36">
        <f t="shared" si="1"/>
        <v>-9873</v>
      </c>
      <c r="G43" s="36">
        <f t="shared" si="2"/>
        <v>-2.0694800001365365E-2</v>
      </c>
      <c r="H43" s="36">
        <f t="shared" si="3"/>
        <v>-2.0694800001365365E-2</v>
      </c>
      <c r="I43" s="36"/>
      <c r="J43" s="36"/>
      <c r="K43" s="36"/>
      <c r="M43" s="36"/>
      <c r="O43" s="36">
        <f t="shared" ca="1" si="4"/>
        <v>3.7109293534472311E-3</v>
      </c>
      <c r="P43" s="36"/>
      <c r="Q43" s="38">
        <f t="shared" si="5"/>
        <v>592.03199999999924</v>
      </c>
    </row>
    <row r="44" spans="1:17" ht="12.75" customHeight="1">
      <c r="A44" s="79" t="s">
        <v>190</v>
      </c>
      <c r="B44" s="80" t="s">
        <v>126</v>
      </c>
      <c r="C44" s="79">
        <v>15635.447</v>
      </c>
      <c r="D44" s="79" t="s">
        <v>147</v>
      </c>
      <c r="E44" s="49">
        <f t="shared" si="0"/>
        <v>-9859.0032095404167</v>
      </c>
      <c r="F44" s="36">
        <f t="shared" si="1"/>
        <v>-9859</v>
      </c>
      <c r="G44" s="36">
        <f t="shared" si="2"/>
        <v>-5.7084000000031665E-3</v>
      </c>
      <c r="H44" s="36">
        <f t="shared" si="3"/>
        <v>-5.7084000000031665E-3</v>
      </c>
      <c r="I44" s="36"/>
      <c r="J44" s="36"/>
      <c r="K44" s="36"/>
      <c r="M44" s="36"/>
      <c r="O44" s="36">
        <f t="shared" ca="1" si="4"/>
        <v>3.7083737839376475E-3</v>
      </c>
      <c r="P44" s="36"/>
      <c r="Q44" s="38">
        <f t="shared" si="5"/>
        <v>616.94700000000012</v>
      </c>
    </row>
    <row r="45" spans="1:17" ht="12.75" customHeight="1">
      <c r="A45" s="79" t="s">
        <v>190</v>
      </c>
      <c r="B45" s="80" t="s">
        <v>126</v>
      </c>
      <c r="C45" s="79">
        <v>15636.321</v>
      </c>
      <c r="D45" s="79" t="s">
        <v>147</v>
      </c>
      <c r="E45" s="49">
        <f t="shared" si="0"/>
        <v>-9858.5118041863243</v>
      </c>
      <c r="F45" s="36">
        <f t="shared" si="1"/>
        <v>-9858.5</v>
      </c>
      <c r="G45" s="36">
        <f t="shared" si="2"/>
        <v>-2.0994599999539787E-2</v>
      </c>
      <c r="H45" s="36">
        <f t="shared" si="3"/>
        <v>-2.0994599999539787E-2</v>
      </c>
      <c r="I45" s="36"/>
      <c r="J45" s="36"/>
      <c r="K45" s="36"/>
      <c r="M45" s="36"/>
      <c r="O45" s="36">
        <f t="shared" ca="1" si="4"/>
        <v>3.7082825135980194E-3</v>
      </c>
      <c r="P45" s="36"/>
      <c r="Q45" s="38">
        <f t="shared" si="5"/>
        <v>617.82099999999991</v>
      </c>
    </row>
    <row r="46" spans="1:17" ht="12.75" customHeight="1">
      <c r="A46" s="79" t="s">
        <v>190</v>
      </c>
      <c r="B46" s="80" t="s">
        <v>126</v>
      </c>
      <c r="C46" s="79">
        <v>15643.438</v>
      </c>
      <c r="D46" s="79" t="s">
        <v>147</v>
      </c>
      <c r="E46" s="49">
        <f t="shared" si="0"/>
        <v>-9854.5102802674774</v>
      </c>
      <c r="F46" s="36">
        <f t="shared" si="1"/>
        <v>-9854.5</v>
      </c>
      <c r="G46" s="36">
        <f t="shared" si="2"/>
        <v>-1.8284200001289719E-2</v>
      </c>
      <c r="H46" s="36">
        <f t="shared" si="3"/>
        <v>-1.8284200001289719E-2</v>
      </c>
      <c r="I46" s="36"/>
      <c r="J46" s="36"/>
      <c r="K46" s="36"/>
      <c r="M46" s="36"/>
      <c r="O46" s="36">
        <f t="shared" ca="1" si="4"/>
        <v>3.7075523508809959E-3</v>
      </c>
      <c r="P46" s="36"/>
      <c r="Q46" s="38">
        <f t="shared" si="5"/>
        <v>624.9380000000001</v>
      </c>
    </row>
    <row r="47" spans="1:17" ht="12.75" customHeight="1">
      <c r="A47" s="79" t="s">
        <v>190</v>
      </c>
      <c r="B47" s="80" t="s">
        <v>126</v>
      </c>
      <c r="C47" s="79">
        <v>15644.335999999999</v>
      </c>
      <c r="D47" s="79" t="s">
        <v>147</v>
      </c>
      <c r="E47" s="49">
        <f t="shared" si="0"/>
        <v>-9854.0053809448527</v>
      </c>
      <c r="F47" s="36">
        <f t="shared" si="1"/>
        <v>-9854</v>
      </c>
      <c r="G47" s="36">
        <f t="shared" si="2"/>
        <v>-9.5704000013938639E-3</v>
      </c>
      <c r="H47" s="36">
        <f t="shared" si="3"/>
        <v>-9.5704000013938639E-3</v>
      </c>
      <c r="I47" s="36"/>
      <c r="J47" s="36"/>
      <c r="K47" s="36"/>
      <c r="M47" s="36"/>
      <c r="O47" s="36">
        <f t="shared" ca="1" si="4"/>
        <v>3.7074610805413678E-3</v>
      </c>
      <c r="P47" s="36"/>
      <c r="Q47" s="38">
        <f t="shared" si="5"/>
        <v>625.83599999999933</v>
      </c>
    </row>
    <row r="48" spans="1:17" ht="12.75" customHeight="1">
      <c r="A48" s="79" t="s">
        <v>190</v>
      </c>
      <c r="B48" s="80" t="s">
        <v>126</v>
      </c>
      <c r="C48" s="79">
        <v>15668.346</v>
      </c>
      <c r="D48" s="79" t="s">
        <v>147</v>
      </c>
      <c r="E48" s="49">
        <f t="shared" si="0"/>
        <v>-9840.5057899245494</v>
      </c>
      <c r="F48" s="36">
        <f t="shared" si="1"/>
        <v>-9840.5</v>
      </c>
      <c r="G48" s="36">
        <f t="shared" si="2"/>
        <v>-1.0297800001353608E-2</v>
      </c>
      <c r="H48" s="36">
        <f t="shared" si="3"/>
        <v>-1.0297800001353608E-2</v>
      </c>
      <c r="I48" s="36"/>
      <c r="J48" s="36"/>
      <c r="K48" s="36"/>
      <c r="M48" s="36"/>
      <c r="O48" s="36">
        <f t="shared" ca="1" si="4"/>
        <v>3.7049967813714123E-3</v>
      </c>
      <c r="P48" s="36"/>
      <c r="Q48" s="38">
        <f t="shared" si="5"/>
        <v>649.84599999999955</v>
      </c>
    </row>
    <row r="49" spans="1:17" ht="12.75" customHeight="1">
      <c r="A49" s="79" t="s">
        <v>267</v>
      </c>
      <c r="B49" s="80" t="s">
        <v>121</v>
      </c>
      <c r="C49" s="79">
        <v>15878.646000000001</v>
      </c>
      <c r="D49" s="79" t="s">
        <v>147</v>
      </c>
      <c r="E49" s="49">
        <f t="shared" si="0"/>
        <v>-9722.2648906505019</v>
      </c>
      <c r="F49" s="36">
        <f t="shared" si="1"/>
        <v>-9722.5</v>
      </c>
      <c r="G49" s="36">
        <f t="shared" si="2"/>
        <v>0.4181590000007418</v>
      </c>
      <c r="H49" s="36">
        <f t="shared" si="3"/>
        <v>0.4181590000007418</v>
      </c>
      <c r="I49" s="36"/>
      <c r="J49" s="36"/>
      <c r="K49" s="36"/>
      <c r="M49" s="36"/>
      <c r="O49" s="36">
        <f t="shared" ca="1" si="4"/>
        <v>3.6834569812192086E-3</v>
      </c>
      <c r="P49" s="36"/>
      <c r="Q49" s="38">
        <f t="shared" si="5"/>
        <v>860.14600000000064</v>
      </c>
    </row>
    <row r="50" spans="1:17" ht="12.75" customHeight="1">
      <c r="A50" s="79" t="s">
        <v>271</v>
      </c>
      <c r="B50" s="80" t="s">
        <v>126</v>
      </c>
      <c r="C50" s="79">
        <v>15884.453</v>
      </c>
      <c r="D50" s="79" t="s">
        <v>147</v>
      </c>
      <c r="E50" s="49">
        <f t="shared" si="0"/>
        <v>-9718.9999125141039</v>
      </c>
      <c r="F50" s="36">
        <f t="shared" si="1"/>
        <v>-9719</v>
      </c>
      <c r="G50" s="36">
        <f t="shared" si="2"/>
        <v>1.5560000065306667E-4</v>
      </c>
      <c r="H50" s="36">
        <f t="shared" si="3"/>
        <v>1.5560000065306667E-4</v>
      </c>
      <c r="I50" s="36"/>
      <c r="J50" s="36"/>
      <c r="K50" s="36"/>
      <c r="M50" s="36"/>
      <c r="O50" s="36">
        <f t="shared" ca="1" si="4"/>
        <v>3.6828180888418124E-3</v>
      </c>
      <c r="P50" s="36"/>
      <c r="Q50" s="38">
        <f t="shared" si="5"/>
        <v>865.95299999999952</v>
      </c>
    </row>
    <row r="51" spans="1:17" ht="12.75" customHeight="1">
      <c r="A51" s="79" t="s">
        <v>267</v>
      </c>
      <c r="B51" s="80" t="s">
        <v>126</v>
      </c>
      <c r="C51" s="79">
        <v>15906.674999999999</v>
      </c>
      <c r="D51" s="79" t="s">
        <v>147</v>
      </c>
      <c r="E51" s="49">
        <f t="shared" si="0"/>
        <v>-9706.5056221495397</v>
      </c>
      <c r="F51" s="36">
        <f t="shared" si="1"/>
        <v>-9706.5</v>
      </c>
      <c r="G51" s="36">
        <f t="shared" si="2"/>
        <v>-9.9994000011065509E-3</v>
      </c>
      <c r="H51" s="36">
        <f t="shared" si="3"/>
        <v>-9.9994000011065509E-3</v>
      </c>
      <c r="I51" s="36"/>
      <c r="J51" s="36"/>
      <c r="K51" s="36"/>
      <c r="M51" s="36"/>
      <c r="O51" s="36">
        <f t="shared" ca="1" si="4"/>
        <v>3.6805363303511131E-3</v>
      </c>
      <c r="P51" s="36"/>
      <c r="Q51" s="38">
        <f t="shared" si="5"/>
        <v>888.17499999999927</v>
      </c>
    </row>
    <row r="52" spans="1:17" ht="12.75" customHeight="1">
      <c r="A52" s="79" t="s">
        <v>267</v>
      </c>
      <c r="B52" s="80" t="s">
        <v>121</v>
      </c>
      <c r="C52" s="79">
        <v>15910.725</v>
      </c>
      <c r="D52" s="79" t="s">
        <v>147</v>
      </c>
      <c r="E52" s="49">
        <f t="shared" si="0"/>
        <v>-9704.2285149595264</v>
      </c>
      <c r="F52" s="36">
        <f t="shared" si="1"/>
        <v>-9704</v>
      </c>
      <c r="G52" s="36">
        <f t="shared" si="2"/>
        <v>-0.4064304000003176</v>
      </c>
      <c r="H52" s="36">
        <f t="shared" si="3"/>
        <v>-0.4064304000003176</v>
      </c>
      <c r="I52" s="36"/>
      <c r="J52" s="36"/>
      <c r="K52" s="36"/>
      <c r="M52" s="36"/>
      <c r="O52" s="36">
        <f t="shared" ca="1" si="4"/>
        <v>3.6800799786529731E-3</v>
      </c>
      <c r="P52" s="36"/>
      <c r="Q52" s="38">
        <f t="shared" si="5"/>
        <v>892.22500000000036</v>
      </c>
    </row>
    <row r="53" spans="1:17" ht="12.75" customHeight="1">
      <c r="A53" s="79" t="s">
        <v>267</v>
      </c>
      <c r="B53" s="80" t="s">
        <v>126</v>
      </c>
      <c r="C53" s="79">
        <v>15934.616</v>
      </c>
      <c r="D53" s="79" t="s">
        <v>147</v>
      </c>
      <c r="E53" s="49">
        <f t="shared" si="0"/>
        <v>-9690.7958315331998</v>
      </c>
      <c r="F53" s="36">
        <f t="shared" si="1"/>
        <v>-9691</v>
      </c>
      <c r="G53" s="36">
        <f t="shared" ref="G53:G84" si="6">+C53-(C$7+F53*C$8)</f>
        <v>0.36312839999845892</v>
      </c>
      <c r="H53" s="36">
        <f t="shared" ref="H53:H83" si="7">+G53</f>
        <v>0.36312839999845892</v>
      </c>
      <c r="I53" s="36"/>
      <c r="J53" s="36"/>
      <c r="K53" s="36"/>
      <c r="M53" s="36"/>
      <c r="O53" s="36">
        <f t="shared" ca="1" si="4"/>
        <v>3.6777069498226457E-3</v>
      </c>
      <c r="P53" s="36"/>
      <c r="Q53" s="38">
        <f t="shared" si="5"/>
        <v>916.11599999999999</v>
      </c>
    </row>
    <row r="54" spans="1:17" ht="12.75" customHeight="1">
      <c r="A54" s="79" t="s">
        <v>267</v>
      </c>
      <c r="B54" s="80" t="s">
        <v>126</v>
      </c>
      <c r="C54" s="79">
        <v>15943.611000000001</v>
      </c>
      <c r="D54" s="79" t="s">
        <v>147</v>
      </c>
      <c r="E54" s="49">
        <f t="shared" si="0"/>
        <v>-9685.7384045766139</v>
      </c>
      <c r="F54" s="36">
        <f t="shared" si="1"/>
        <v>-9685.5</v>
      </c>
      <c r="G54" s="36">
        <f t="shared" si="6"/>
        <v>-0.42401980000067852</v>
      </c>
      <c r="H54" s="36">
        <f t="shared" si="7"/>
        <v>-0.42401980000067852</v>
      </c>
      <c r="I54" s="36"/>
      <c r="J54" s="36"/>
      <c r="K54" s="36"/>
      <c r="M54" s="36"/>
      <c r="O54" s="36">
        <f t="shared" ca="1" si="4"/>
        <v>3.6767029760867379E-3</v>
      </c>
      <c r="P54" s="36"/>
      <c r="Q54" s="38">
        <f t="shared" si="5"/>
        <v>925.11100000000079</v>
      </c>
    </row>
    <row r="55" spans="1:17" ht="12.75" customHeight="1">
      <c r="A55" s="79" t="s">
        <v>271</v>
      </c>
      <c r="B55" s="80" t="s">
        <v>121</v>
      </c>
      <c r="C55" s="79">
        <v>15956.502</v>
      </c>
      <c r="D55" s="79" t="s">
        <v>147</v>
      </c>
      <c r="E55" s="49">
        <f t="shared" si="0"/>
        <v>-9678.4904567281046</v>
      </c>
      <c r="F55" s="36">
        <f t="shared" si="1"/>
        <v>-9678.5</v>
      </c>
      <c r="G55" s="36">
        <f t="shared" si="6"/>
        <v>1.6973400001006667E-2</v>
      </c>
      <c r="H55" s="36">
        <f t="shared" si="7"/>
        <v>1.6973400001006667E-2</v>
      </c>
      <c r="I55" s="36"/>
      <c r="J55" s="36"/>
      <c r="K55" s="36"/>
      <c r="M55" s="36"/>
      <c r="O55" s="36">
        <f t="shared" ca="1" si="4"/>
        <v>3.6754251913319463E-3</v>
      </c>
      <c r="P55" s="36"/>
      <c r="Q55" s="38">
        <f t="shared" si="5"/>
        <v>938.00200000000041</v>
      </c>
    </row>
    <row r="56" spans="1:17" ht="12.75" customHeight="1">
      <c r="A56" s="79" t="s">
        <v>271</v>
      </c>
      <c r="B56" s="80" t="s">
        <v>126</v>
      </c>
      <c r="C56" s="79">
        <v>15989.406000000001</v>
      </c>
      <c r="D56" s="79" t="s">
        <v>147</v>
      </c>
      <c r="E56" s="49">
        <f t="shared" si="0"/>
        <v>-9659.9902258687907</v>
      </c>
      <c r="F56" s="36">
        <f t="shared" si="1"/>
        <v>-9660</v>
      </c>
      <c r="G56" s="36">
        <f t="shared" si="6"/>
        <v>1.738400000067486E-2</v>
      </c>
      <c r="H56" s="36">
        <f t="shared" si="7"/>
        <v>1.738400000067486E-2</v>
      </c>
      <c r="I56" s="36"/>
      <c r="J56" s="36"/>
      <c r="K56" s="36"/>
      <c r="M56" s="36"/>
      <c r="O56" s="36">
        <f t="shared" ca="1" si="4"/>
        <v>3.6720481887657108E-3</v>
      </c>
      <c r="P56" s="36"/>
      <c r="Q56" s="38">
        <f t="shared" si="5"/>
        <v>970.90600000000086</v>
      </c>
    </row>
    <row r="57" spans="1:17" ht="12.75" customHeight="1">
      <c r="A57" s="79" t="s">
        <v>271</v>
      </c>
      <c r="B57" s="80" t="s">
        <v>126</v>
      </c>
      <c r="C57" s="79">
        <v>15996.493</v>
      </c>
      <c r="D57" s="79" t="s">
        <v>147</v>
      </c>
      <c r="E57" s="49">
        <f t="shared" si="0"/>
        <v>-9656.0055694106122</v>
      </c>
      <c r="F57" s="36">
        <f t="shared" si="1"/>
        <v>-9656</v>
      </c>
      <c r="G57" s="36">
        <f t="shared" si="6"/>
        <v>-9.9056000017299084E-3</v>
      </c>
      <c r="H57" s="36">
        <f t="shared" si="7"/>
        <v>-9.9056000017299084E-3</v>
      </c>
      <c r="I57" s="36"/>
      <c r="J57" s="36"/>
      <c r="K57" s="36"/>
      <c r="M57" s="36"/>
      <c r="O57" s="36">
        <f t="shared" ca="1" si="4"/>
        <v>3.6713180260486869E-3</v>
      </c>
      <c r="P57" s="36"/>
      <c r="Q57" s="38">
        <f t="shared" si="5"/>
        <v>977.99300000000039</v>
      </c>
    </row>
    <row r="58" spans="1:17" ht="12.75" customHeight="1">
      <c r="A58" s="79" t="s">
        <v>271</v>
      </c>
      <c r="B58" s="80" t="s">
        <v>121</v>
      </c>
      <c r="C58" s="79">
        <v>16013.403</v>
      </c>
      <c r="D58" s="79" t="s">
        <v>147</v>
      </c>
      <c r="E58" s="49">
        <f t="shared" si="0"/>
        <v>-9646.4979440814459</v>
      </c>
      <c r="F58" s="36">
        <f t="shared" si="1"/>
        <v>-9646.5</v>
      </c>
      <c r="G58" s="36">
        <f t="shared" si="6"/>
        <v>3.6565999998856569E-3</v>
      </c>
      <c r="H58" s="36">
        <f t="shared" si="7"/>
        <v>3.6565999998856569E-3</v>
      </c>
      <c r="I58" s="36"/>
      <c r="J58" s="36"/>
      <c r="K58" s="36"/>
      <c r="M58" s="36"/>
      <c r="O58" s="36">
        <f t="shared" ca="1" si="4"/>
        <v>3.6695838895957553E-3</v>
      </c>
      <c r="P58" s="36"/>
      <c r="Q58" s="38">
        <f t="shared" si="5"/>
        <v>994.90300000000025</v>
      </c>
    </row>
    <row r="59" spans="1:17" ht="12.75" customHeight="1">
      <c r="A59" s="79" t="s">
        <v>271</v>
      </c>
      <c r="B59" s="80" t="s">
        <v>126</v>
      </c>
      <c r="C59" s="79">
        <v>16030.323</v>
      </c>
      <c r="D59" s="79" t="s">
        <v>147</v>
      </c>
      <c r="E59" s="49">
        <f t="shared" si="0"/>
        <v>-9636.9846962653864</v>
      </c>
      <c r="F59" s="36">
        <f t="shared" si="1"/>
        <v>-9637</v>
      </c>
      <c r="G59" s="36">
        <f t="shared" si="6"/>
        <v>2.7218799998081522E-2</v>
      </c>
      <c r="H59" s="36">
        <f t="shared" si="7"/>
        <v>2.7218799998081522E-2</v>
      </c>
      <c r="I59" s="36"/>
      <c r="J59" s="36"/>
      <c r="K59" s="36"/>
      <c r="M59" s="36"/>
      <c r="O59" s="36">
        <f t="shared" ca="1" si="4"/>
        <v>3.6678497531428236E-3</v>
      </c>
      <c r="P59" s="36"/>
      <c r="Q59" s="38">
        <f t="shared" si="5"/>
        <v>1011.8230000000003</v>
      </c>
    </row>
    <row r="60" spans="1:17" ht="12.75" customHeight="1">
      <c r="A60" s="79" t="s">
        <v>271</v>
      </c>
      <c r="B60" s="80" t="s">
        <v>121</v>
      </c>
      <c r="C60" s="79">
        <v>16237.486000000001</v>
      </c>
      <c r="D60" s="79" t="s">
        <v>147</v>
      </c>
      <c r="E60" s="49">
        <f t="shared" si="0"/>
        <v>-9520.5075711283953</v>
      </c>
      <c r="F60" s="36">
        <f t="shared" si="1"/>
        <v>-9520.5</v>
      </c>
      <c r="G60" s="36">
        <f t="shared" si="6"/>
        <v>-1.3465799998812145E-2</v>
      </c>
      <c r="H60" s="36">
        <f t="shared" si="7"/>
        <v>-1.3465799998812145E-2</v>
      </c>
      <c r="I60" s="36"/>
      <c r="J60" s="36"/>
      <c r="K60" s="36"/>
      <c r="M60" s="36"/>
      <c r="O60" s="36">
        <f t="shared" ca="1" si="4"/>
        <v>3.6465837640095038E-3</v>
      </c>
      <c r="P60" s="36"/>
      <c r="Q60" s="38">
        <f t="shared" si="5"/>
        <v>1218.9860000000008</v>
      </c>
    </row>
    <row r="61" spans="1:17" ht="12.75" customHeight="1">
      <c r="A61" s="79" t="s">
        <v>271</v>
      </c>
      <c r="B61" s="80" t="s">
        <v>121</v>
      </c>
      <c r="C61" s="79">
        <v>16253.474</v>
      </c>
      <c r="D61" s="79" t="s">
        <v>147</v>
      </c>
      <c r="E61" s="49">
        <f t="shared" si="0"/>
        <v>-9511.518339090384</v>
      </c>
      <c r="F61" s="36">
        <f t="shared" si="1"/>
        <v>-9511.5</v>
      </c>
      <c r="G61" s="36">
        <f t="shared" si="6"/>
        <v>-3.2617400001981878E-2</v>
      </c>
      <c r="H61" s="36">
        <f t="shared" si="7"/>
        <v>-3.2617400001981878E-2</v>
      </c>
      <c r="I61" s="36"/>
      <c r="J61" s="36"/>
      <c r="K61" s="36"/>
      <c r="M61" s="36"/>
      <c r="O61" s="36">
        <f t="shared" ca="1" si="4"/>
        <v>3.6449408978962003E-3</v>
      </c>
      <c r="P61" s="36"/>
      <c r="Q61" s="38">
        <f t="shared" si="5"/>
        <v>1234.9740000000002</v>
      </c>
    </row>
    <row r="62" spans="1:17" ht="12.75" customHeight="1">
      <c r="A62" s="79" t="s">
        <v>271</v>
      </c>
      <c r="B62" s="80" t="s">
        <v>126</v>
      </c>
      <c r="C62" s="79">
        <v>16334.425999999999</v>
      </c>
      <c r="D62" s="79" t="s">
        <v>147</v>
      </c>
      <c r="E62" s="49">
        <f t="shared" si="0"/>
        <v>-9466.0031832271779</v>
      </c>
      <c r="F62" s="36">
        <f t="shared" si="1"/>
        <v>-9466</v>
      </c>
      <c r="G62" s="36">
        <f t="shared" si="6"/>
        <v>-5.6616000001667999E-3</v>
      </c>
      <c r="H62" s="36">
        <f t="shared" si="7"/>
        <v>-5.6616000001667999E-3</v>
      </c>
      <c r="I62" s="36"/>
      <c r="J62" s="36"/>
      <c r="K62" s="36"/>
      <c r="M62" s="36"/>
      <c r="O62" s="36">
        <f t="shared" ca="1" si="4"/>
        <v>3.6366352969900537E-3</v>
      </c>
      <c r="P62" s="36"/>
      <c r="Q62" s="38">
        <f t="shared" si="5"/>
        <v>1315.9259999999995</v>
      </c>
    </row>
    <row r="63" spans="1:17" ht="12.75" customHeight="1">
      <c r="A63" s="79" t="s">
        <v>271</v>
      </c>
      <c r="B63" s="80" t="s">
        <v>121</v>
      </c>
      <c r="C63" s="79">
        <v>16342.46</v>
      </c>
      <c r="D63" s="79" t="s">
        <v>147</v>
      </c>
      <c r="E63" s="49">
        <f t="shared" si="0"/>
        <v>-9461.4860772606171</v>
      </c>
      <c r="F63" s="36">
        <f t="shared" si="1"/>
        <v>-9461.5</v>
      </c>
      <c r="G63" s="36">
        <f t="shared" si="6"/>
        <v>2.4762599998211954E-2</v>
      </c>
      <c r="H63" s="36">
        <f t="shared" si="7"/>
        <v>2.4762599998211954E-2</v>
      </c>
      <c r="I63" s="36"/>
      <c r="J63" s="36"/>
      <c r="K63" s="36"/>
      <c r="M63" s="36"/>
      <c r="O63" s="36">
        <f t="shared" ca="1" si="4"/>
        <v>3.6358138639334021E-3</v>
      </c>
      <c r="P63" s="36"/>
      <c r="Q63" s="38">
        <f t="shared" si="5"/>
        <v>1323.9599999999991</v>
      </c>
    </row>
    <row r="64" spans="1:17" ht="12.75" customHeight="1">
      <c r="A64" s="79" t="s">
        <v>271</v>
      </c>
      <c r="B64" s="80" t="s">
        <v>121</v>
      </c>
      <c r="C64" s="79">
        <v>16358.43</v>
      </c>
      <c r="D64" s="79" t="s">
        <v>147</v>
      </c>
      <c r="E64" s="49">
        <f t="shared" si="0"/>
        <v>-9452.5069656990072</v>
      </c>
      <c r="F64" s="36">
        <f t="shared" si="1"/>
        <v>-9452.5</v>
      </c>
      <c r="G64" s="36">
        <f t="shared" si="6"/>
        <v>-1.2388999999529915E-2</v>
      </c>
      <c r="H64" s="36">
        <f t="shared" si="7"/>
        <v>-1.2388999999529915E-2</v>
      </c>
      <c r="I64" s="36"/>
      <c r="J64" s="36"/>
      <c r="K64" s="36"/>
      <c r="M64" s="36"/>
      <c r="O64" s="36">
        <f t="shared" ca="1" si="4"/>
        <v>3.6341709978200982E-3</v>
      </c>
      <c r="P64" s="36"/>
      <c r="Q64" s="38">
        <f t="shared" si="5"/>
        <v>1339.9300000000003</v>
      </c>
    </row>
    <row r="65" spans="1:17" ht="12.75" customHeight="1">
      <c r="A65" s="79" t="s">
        <v>271</v>
      </c>
      <c r="B65" s="80" t="s">
        <v>126</v>
      </c>
      <c r="C65" s="79">
        <v>16359.37</v>
      </c>
      <c r="D65" s="79" t="s">
        <v>147</v>
      </c>
      <c r="E65" s="49">
        <f t="shared" si="0"/>
        <v>-9451.9784519314471</v>
      </c>
      <c r="F65" s="36">
        <f t="shared" si="1"/>
        <v>-9452</v>
      </c>
      <c r="G65" s="36">
        <f t="shared" si="6"/>
        <v>3.8324800001646508E-2</v>
      </c>
      <c r="H65" s="36">
        <f t="shared" si="7"/>
        <v>3.8324800001646508E-2</v>
      </c>
      <c r="I65" s="36"/>
      <c r="J65" s="36"/>
      <c r="K65" s="36"/>
      <c r="M65" s="36"/>
      <c r="O65" s="36">
        <f t="shared" ca="1" si="4"/>
        <v>3.6340797274804701E-3</v>
      </c>
      <c r="P65" s="36"/>
      <c r="Q65" s="38">
        <f t="shared" si="5"/>
        <v>1340.8700000000008</v>
      </c>
    </row>
    <row r="66" spans="1:17" ht="12.75" customHeight="1">
      <c r="A66" s="79" t="s">
        <v>271</v>
      </c>
      <c r="B66" s="80" t="s">
        <v>126</v>
      </c>
      <c r="C66" s="79">
        <v>16375.355</v>
      </c>
      <c r="D66" s="79" t="s">
        <v>147</v>
      </c>
      <c r="E66" s="49">
        <f t="shared" si="0"/>
        <v>-9442.9909066395048</v>
      </c>
      <c r="F66" s="36">
        <f t="shared" si="1"/>
        <v>-9443</v>
      </c>
      <c r="G66" s="36">
        <f t="shared" si="6"/>
        <v>1.6173199997865595E-2</v>
      </c>
      <c r="H66" s="36">
        <f t="shared" si="7"/>
        <v>1.6173199997865595E-2</v>
      </c>
      <c r="I66" s="36"/>
      <c r="J66" s="36"/>
      <c r="K66" s="36"/>
      <c r="M66" s="36"/>
      <c r="O66" s="36">
        <f t="shared" ca="1" si="4"/>
        <v>3.6324368613671666E-3</v>
      </c>
      <c r="P66" s="36"/>
      <c r="Q66" s="38">
        <f t="shared" si="5"/>
        <v>1356.8549999999996</v>
      </c>
    </row>
    <row r="67" spans="1:17" ht="12.75" customHeight="1">
      <c r="A67" s="79" t="s">
        <v>271</v>
      </c>
      <c r="B67" s="80" t="s">
        <v>126</v>
      </c>
      <c r="C67" s="79">
        <v>16382.45</v>
      </c>
      <c r="D67" s="79" t="s">
        <v>147</v>
      </c>
      <c r="E67" s="49">
        <f t="shared" si="0"/>
        <v>-9439.0017521918144</v>
      </c>
      <c r="F67" s="36">
        <f t="shared" si="1"/>
        <v>-9439</v>
      </c>
      <c r="G67" s="36">
        <f t="shared" si="6"/>
        <v>-3.1163999992713798E-3</v>
      </c>
      <c r="H67" s="36">
        <f t="shared" si="7"/>
        <v>-3.1163999992713798E-3</v>
      </c>
      <c r="I67" s="36"/>
      <c r="J67" s="36"/>
      <c r="K67" s="36"/>
      <c r="M67" s="36"/>
      <c r="O67" s="36">
        <f t="shared" ca="1" si="4"/>
        <v>3.6317066986501427E-3</v>
      </c>
      <c r="P67" s="36"/>
      <c r="Q67" s="38">
        <f t="shared" si="5"/>
        <v>1363.9500000000007</v>
      </c>
    </row>
    <row r="68" spans="1:17" ht="12.75" customHeight="1">
      <c r="A68" s="79" t="s">
        <v>271</v>
      </c>
      <c r="B68" s="80" t="s">
        <v>121</v>
      </c>
      <c r="C68" s="79">
        <v>16383.366</v>
      </c>
      <c r="D68" s="79" t="s">
        <v>147</v>
      </c>
      <c r="E68" s="49">
        <f t="shared" si="0"/>
        <v>-9438.4867323927883</v>
      </c>
      <c r="F68" s="36">
        <f t="shared" si="1"/>
        <v>-9438.5</v>
      </c>
      <c r="G68" s="36">
        <f t="shared" si="6"/>
        <v>2.3597400000653579E-2</v>
      </c>
      <c r="H68" s="36">
        <f t="shared" si="7"/>
        <v>2.3597400000653579E-2</v>
      </c>
      <c r="I68" s="36"/>
      <c r="J68" s="36"/>
      <c r="K68" s="36"/>
      <c r="M68" s="36"/>
      <c r="O68" s="36">
        <f t="shared" ca="1" si="4"/>
        <v>3.631615428310515E-3</v>
      </c>
      <c r="P68" s="36"/>
      <c r="Q68" s="38">
        <f t="shared" si="5"/>
        <v>1364.866</v>
      </c>
    </row>
    <row r="69" spans="1:17" ht="12.75" customHeight="1">
      <c r="A69" s="79" t="s">
        <v>271</v>
      </c>
      <c r="B69" s="80" t="s">
        <v>126</v>
      </c>
      <c r="C69" s="79">
        <v>16407.356</v>
      </c>
      <c r="D69" s="79" t="s">
        <v>147</v>
      </c>
      <c r="E69" s="49">
        <f t="shared" si="0"/>
        <v>-9424.9983863462639</v>
      </c>
      <c r="F69" s="36">
        <f t="shared" si="1"/>
        <v>-9425</v>
      </c>
      <c r="G69" s="36">
        <f t="shared" si="6"/>
        <v>2.8700000002572779E-3</v>
      </c>
      <c r="H69" s="36">
        <f t="shared" si="7"/>
        <v>2.8700000002572779E-3</v>
      </c>
      <c r="I69" s="36"/>
      <c r="J69" s="36"/>
      <c r="K69" s="36"/>
      <c r="M69" s="36"/>
      <c r="O69" s="36">
        <f t="shared" ca="1" si="4"/>
        <v>3.6291511291405591E-3</v>
      </c>
      <c r="P69" s="36"/>
      <c r="Q69" s="38">
        <f t="shared" si="5"/>
        <v>1388.8559999999998</v>
      </c>
    </row>
    <row r="70" spans="1:17" ht="12.75" customHeight="1">
      <c r="A70" s="79" t="s">
        <v>271</v>
      </c>
      <c r="B70" s="80" t="s">
        <v>121</v>
      </c>
      <c r="C70" s="79">
        <v>16639.466</v>
      </c>
      <c r="D70" s="79" t="s">
        <v>147</v>
      </c>
      <c r="E70" s="49">
        <f t="shared" si="0"/>
        <v>-9294.4948431674748</v>
      </c>
      <c r="F70" s="36">
        <f t="shared" si="1"/>
        <v>-9294.5</v>
      </c>
      <c r="G70" s="36">
        <f t="shared" si="6"/>
        <v>9.1718000003311317E-3</v>
      </c>
      <c r="H70" s="36">
        <f t="shared" si="7"/>
        <v>9.1718000003311317E-3</v>
      </c>
      <c r="I70" s="36"/>
      <c r="J70" s="36"/>
      <c r="K70" s="36"/>
      <c r="M70" s="36"/>
      <c r="O70" s="36">
        <f t="shared" ca="1" si="4"/>
        <v>3.6053295704976561E-3</v>
      </c>
      <c r="P70" s="36"/>
      <c r="Q70" s="38">
        <f t="shared" si="5"/>
        <v>1620.9660000000003</v>
      </c>
    </row>
    <row r="71" spans="1:17" ht="12.75" customHeight="1">
      <c r="A71" s="79" t="s">
        <v>271</v>
      </c>
      <c r="B71" s="80" t="s">
        <v>121</v>
      </c>
      <c r="C71" s="79">
        <v>16648.368999999999</v>
      </c>
      <c r="D71" s="79" t="s">
        <v>147</v>
      </c>
      <c r="E71" s="49">
        <f t="shared" si="0"/>
        <v>-9289.489143090268</v>
      </c>
      <c r="F71" s="36">
        <f t="shared" si="1"/>
        <v>-9289.5</v>
      </c>
      <c r="G71" s="36">
        <f t="shared" si="6"/>
        <v>1.9309799998154631E-2</v>
      </c>
      <c r="H71" s="36">
        <f t="shared" si="7"/>
        <v>1.9309799998154631E-2</v>
      </c>
      <c r="I71" s="36"/>
      <c r="J71" s="36"/>
      <c r="K71" s="36"/>
      <c r="M71" s="36"/>
      <c r="O71" s="36">
        <f t="shared" ca="1" si="4"/>
        <v>3.604416867101376E-3</v>
      </c>
      <c r="P71" s="36"/>
      <c r="Q71" s="38">
        <f t="shared" si="5"/>
        <v>1629.8689999999988</v>
      </c>
    </row>
    <row r="72" spans="1:17" ht="12.75" customHeight="1">
      <c r="A72" s="79" t="s">
        <v>271</v>
      </c>
      <c r="B72" s="80" t="s">
        <v>121</v>
      </c>
      <c r="C72" s="79">
        <v>16655.451000000001</v>
      </c>
      <c r="D72" s="79" t="s">
        <v>147</v>
      </c>
      <c r="E72" s="49">
        <f t="shared" si="0"/>
        <v>-9285.5072978755325</v>
      </c>
      <c r="F72" s="36">
        <f t="shared" si="1"/>
        <v>-9285.5</v>
      </c>
      <c r="G72" s="36">
        <f t="shared" si="6"/>
        <v>-1.2979799997992814E-2</v>
      </c>
      <c r="H72" s="36">
        <f t="shared" si="7"/>
        <v>-1.2979799997992814E-2</v>
      </c>
      <c r="I72" s="36"/>
      <c r="J72" s="36"/>
      <c r="K72" s="36"/>
      <c r="M72" s="36"/>
      <c r="O72" s="36">
        <f t="shared" ca="1" si="4"/>
        <v>3.6036867043843521E-3</v>
      </c>
      <c r="P72" s="36"/>
      <c r="Q72" s="38">
        <f t="shared" si="5"/>
        <v>1636.9510000000009</v>
      </c>
    </row>
    <row r="73" spans="1:17" ht="12.75" customHeight="1">
      <c r="A73" s="79" t="s">
        <v>271</v>
      </c>
      <c r="B73" s="80" t="s">
        <v>121</v>
      </c>
      <c r="C73" s="79">
        <v>16671.485000000001</v>
      </c>
      <c r="D73" s="79" t="s">
        <v>147</v>
      </c>
      <c r="E73" s="49">
        <f t="shared" si="0"/>
        <v>-9276.4922023978324</v>
      </c>
      <c r="F73" s="36">
        <f t="shared" si="1"/>
        <v>-9276.5</v>
      </c>
      <c r="G73" s="36">
        <f t="shared" si="6"/>
        <v>1.386859999911394E-2</v>
      </c>
      <c r="H73" s="36">
        <f t="shared" si="7"/>
        <v>1.386859999911394E-2</v>
      </c>
      <c r="I73" s="36"/>
      <c r="J73" s="36"/>
      <c r="K73" s="36"/>
      <c r="M73" s="36"/>
      <c r="O73" s="36">
        <f t="shared" ca="1" si="4"/>
        <v>3.6020438382710486E-3</v>
      </c>
      <c r="P73" s="36"/>
      <c r="Q73" s="38">
        <f t="shared" si="5"/>
        <v>1652.9850000000006</v>
      </c>
    </row>
    <row r="74" spans="1:17" ht="12.75" customHeight="1">
      <c r="A74" s="79" t="s">
        <v>271</v>
      </c>
      <c r="B74" s="80" t="s">
        <v>121</v>
      </c>
      <c r="C74" s="79">
        <v>16680.370999999999</v>
      </c>
      <c r="D74" s="79" t="s">
        <v>147</v>
      </c>
      <c r="E74" s="49">
        <f t="shared" si="0"/>
        <v>-9271.4960605483375</v>
      </c>
      <c r="F74" s="36">
        <f t="shared" si="1"/>
        <v>-9271.5</v>
      </c>
      <c r="G74" s="36">
        <f t="shared" si="6"/>
        <v>7.0065999971120618E-3</v>
      </c>
      <c r="H74" s="36">
        <f t="shared" si="7"/>
        <v>7.0065999971120618E-3</v>
      </c>
      <c r="I74" s="36"/>
      <c r="J74" s="36"/>
      <c r="K74" s="36"/>
      <c r="M74" s="36"/>
      <c r="O74" s="36">
        <f t="shared" ca="1" si="4"/>
        <v>3.6011311348747689E-3</v>
      </c>
      <c r="P74" s="36"/>
      <c r="Q74" s="38">
        <f t="shared" si="5"/>
        <v>1661.8709999999992</v>
      </c>
    </row>
    <row r="75" spans="1:17" ht="12.75" customHeight="1">
      <c r="A75" s="79" t="s">
        <v>271</v>
      </c>
      <c r="B75" s="80" t="s">
        <v>126</v>
      </c>
      <c r="C75" s="79">
        <v>16695.478999999999</v>
      </c>
      <c r="D75" s="79" t="s">
        <v>147</v>
      </c>
      <c r="E75" s="49">
        <f t="shared" si="0"/>
        <v>-9263.001607356553</v>
      </c>
      <c r="F75" s="36">
        <f t="shared" si="1"/>
        <v>-9263</v>
      </c>
      <c r="G75" s="36">
        <f t="shared" si="6"/>
        <v>-2.8588000022864435E-3</v>
      </c>
      <c r="H75" s="36">
        <f t="shared" si="7"/>
        <v>-2.8588000022864435E-3</v>
      </c>
      <c r="I75" s="36"/>
      <c r="J75" s="36"/>
      <c r="K75" s="36"/>
      <c r="M75" s="36"/>
      <c r="O75" s="36">
        <f t="shared" ca="1" si="4"/>
        <v>3.5995795391010931E-3</v>
      </c>
      <c r="P75" s="36"/>
      <c r="Q75" s="38">
        <f t="shared" si="5"/>
        <v>1676.9789999999994</v>
      </c>
    </row>
    <row r="76" spans="1:17" ht="12.75" customHeight="1">
      <c r="A76" s="79" t="s">
        <v>271</v>
      </c>
      <c r="B76" s="80" t="s">
        <v>126</v>
      </c>
      <c r="C76" s="79">
        <v>16711.485000000001</v>
      </c>
      <c r="D76" s="79" t="s">
        <v>147</v>
      </c>
      <c r="E76" s="49">
        <f t="shared" si="0"/>
        <v>-9254.0022548421421</v>
      </c>
      <c r="F76" s="36">
        <f t="shared" si="1"/>
        <v>-9254</v>
      </c>
      <c r="G76" s="36">
        <f t="shared" si="6"/>
        <v>-4.0103999999701045E-3</v>
      </c>
      <c r="H76" s="36">
        <f t="shared" si="7"/>
        <v>-4.0103999999701045E-3</v>
      </c>
      <c r="I76" s="36"/>
      <c r="J76" s="36"/>
      <c r="K76" s="36"/>
      <c r="M76" s="36"/>
      <c r="O76" s="36">
        <f t="shared" ca="1" si="4"/>
        <v>3.5979366729877891E-3</v>
      </c>
      <c r="P76" s="36"/>
      <c r="Q76" s="38">
        <f t="shared" si="5"/>
        <v>1692.9850000000006</v>
      </c>
    </row>
    <row r="77" spans="1:17" ht="12.75" customHeight="1">
      <c r="A77" s="79" t="s">
        <v>271</v>
      </c>
      <c r="B77" s="80" t="s">
        <v>121</v>
      </c>
      <c r="C77" s="79">
        <v>16712.382000000001</v>
      </c>
      <c r="D77" s="79" t="s">
        <v>147</v>
      </c>
      <c r="E77" s="49">
        <f t="shared" si="0"/>
        <v>-9253.4979177682053</v>
      </c>
      <c r="F77" s="36">
        <f t="shared" si="1"/>
        <v>-9253.5</v>
      </c>
      <c r="G77" s="36">
        <f t="shared" si="6"/>
        <v>3.7034000015410129E-3</v>
      </c>
      <c r="H77" s="36">
        <f t="shared" si="7"/>
        <v>3.7034000015410129E-3</v>
      </c>
      <c r="I77" s="36"/>
      <c r="J77" s="36"/>
      <c r="K77" s="36"/>
      <c r="M77" s="36"/>
      <c r="O77" s="36">
        <f t="shared" ca="1" si="4"/>
        <v>3.5978454026481615E-3</v>
      </c>
      <c r="P77" s="36"/>
      <c r="Q77" s="38">
        <f t="shared" si="5"/>
        <v>1693.8820000000014</v>
      </c>
    </row>
    <row r="78" spans="1:17" ht="12.75" customHeight="1">
      <c r="A78" s="79" t="s">
        <v>271</v>
      </c>
      <c r="B78" s="80" t="s">
        <v>121</v>
      </c>
      <c r="C78" s="79">
        <v>16769.305</v>
      </c>
      <c r="D78" s="79" t="s">
        <v>147</v>
      </c>
      <c r="E78" s="49">
        <f t="shared" si="0"/>
        <v>-9221.4930356503901</v>
      </c>
      <c r="F78" s="36">
        <f t="shared" si="1"/>
        <v>-9221.5</v>
      </c>
      <c r="G78" s="36">
        <f t="shared" si="6"/>
        <v>1.2386599999445025E-2</v>
      </c>
      <c r="H78" s="36">
        <f t="shared" si="7"/>
        <v>1.2386599999445025E-2</v>
      </c>
      <c r="I78" s="36"/>
      <c r="J78" s="36"/>
      <c r="K78" s="36"/>
      <c r="M78" s="36"/>
      <c r="O78" s="36">
        <f t="shared" ca="1" si="4"/>
        <v>3.5920041009119708E-3</v>
      </c>
      <c r="P78" s="36"/>
      <c r="Q78" s="38">
        <f t="shared" si="5"/>
        <v>1750.8050000000003</v>
      </c>
    </row>
    <row r="79" spans="1:17" ht="12.75" customHeight="1">
      <c r="A79" s="79" t="s">
        <v>271</v>
      </c>
      <c r="B79" s="80" t="s">
        <v>126</v>
      </c>
      <c r="C79" s="79">
        <v>16802.215</v>
      </c>
      <c r="D79" s="79" t="s">
        <v>147</v>
      </c>
      <c r="E79" s="49">
        <f t="shared" si="0"/>
        <v>-9202.9894312989454</v>
      </c>
      <c r="F79" s="36">
        <f t="shared" si="1"/>
        <v>-9203</v>
      </c>
      <c r="G79" s="36">
        <f t="shared" si="6"/>
        <v>1.8797200002154568E-2</v>
      </c>
      <c r="H79" s="36">
        <f t="shared" si="7"/>
        <v>1.8797200002154568E-2</v>
      </c>
      <c r="I79" s="36"/>
      <c r="J79" s="36"/>
      <c r="K79" s="36"/>
      <c r="M79" s="36"/>
      <c r="O79" s="36">
        <f t="shared" ca="1" si="4"/>
        <v>3.5886270983457353E-3</v>
      </c>
      <c r="P79" s="36"/>
      <c r="Q79" s="38">
        <f t="shared" si="5"/>
        <v>1783.7150000000001</v>
      </c>
    </row>
    <row r="80" spans="1:17" ht="12.75" customHeight="1">
      <c r="A80" s="79" t="s">
        <v>185</v>
      </c>
      <c r="B80" s="80" t="s">
        <v>121</v>
      </c>
      <c r="C80" s="79">
        <v>19266.412</v>
      </c>
      <c r="D80" s="79" t="s">
        <v>147</v>
      </c>
      <c r="E80" s="49">
        <f t="shared" si="0"/>
        <v>-7817.4978988766497</v>
      </c>
      <c r="F80" s="36">
        <f t="shared" si="1"/>
        <v>-7817.5</v>
      </c>
      <c r="G80" s="36">
        <f t="shared" si="6"/>
        <v>3.7369999990914948E-3</v>
      </c>
      <c r="H80" s="36">
        <f t="shared" si="7"/>
        <v>3.7369999990914948E-3</v>
      </c>
      <c r="I80" s="36"/>
      <c r="J80" s="36"/>
      <c r="K80" s="36"/>
      <c r="M80" s="36"/>
      <c r="O80" s="36">
        <f t="shared" ca="1" si="4"/>
        <v>3.335716987236597E-3</v>
      </c>
      <c r="P80" s="36"/>
      <c r="Q80" s="38">
        <f t="shared" si="5"/>
        <v>4247.9120000000003</v>
      </c>
    </row>
    <row r="81" spans="1:17" ht="12.75" customHeight="1">
      <c r="A81" s="79" t="s">
        <v>355</v>
      </c>
      <c r="B81" s="80" t="s">
        <v>121</v>
      </c>
      <c r="C81" s="79">
        <v>19595.452000000001</v>
      </c>
      <c r="D81" s="79" t="s">
        <v>147</v>
      </c>
      <c r="E81" s="49">
        <f t="shared" si="0"/>
        <v>-7632.4955902835327</v>
      </c>
      <c r="F81" s="36">
        <f t="shared" si="1"/>
        <v>-7632.5</v>
      </c>
      <c r="G81" s="36">
        <f t="shared" si="6"/>
        <v>7.8430000030493829E-3</v>
      </c>
      <c r="H81" s="36">
        <f t="shared" si="7"/>
        <v>7.8430000030493829E-3</v>
      </c>
      <c r="I81" s="36"/>
      <c r="J81" s="36"/>
      <c r="K81" s="36"/>
      <c r="M81" s="36"/>
      <c r="O81" s="36">
        <f t="shared" ca="1" si="4"/>
        <v>3.3019469615742435E-3</v>
      </c>
      <c r="P81" s="36"/>
      <c r="Q81" s="38">
        <f t="shared" si="5"/>
        <v>4576.9520000000011</v>
      </c>
    </row>
    <row r="82" spans="1:17" ht="12.75" customHeight="1">
      <c r="A82" s="79" t="s">
        <v>355</v>
      </c>
      <c r="B82" s="80" t="s">
        <v>121</v>
      </c>
      <c r="C82" s="79">
        <v>19611.462500000001</v>
      </c>
      <c r="D82" s="79" t="s">
        <v>147</v>
      </c>
      <c r="E82" s="49">
        <f t="shared" si="0"/>
        <v>-7623.4937076500228</v>
      </c>
      <c r="F82" s="36">
        <f t="shared" si="1"/>
        <v>-7623.5</v>
      </c>
      <c r="G82" s="36">
        <f t="shared" si="6"/>
        <v>1.1191400000825524E-2</v>
      </c>
      <c r="H82" s="36">
        <f t="shared" si="7"/>
        <v>1.1191400000825524E-2</v>
      </c>
      <c r="I82" s="36"/>
      <c r="J82" s="36"/>
      <c r="K82" s="36"/>
      <c r="M82" s="36"/>
      <c r="O82" s="36">
        <f t="shared" ca="1" si="4"/>
        <v>3.3003040954609399E-3</v>
      </c>
      <c r="P82" s="36"/>
      <c r="Q82" s="38">
        <f t="shared" si="5"/>
        <v>4592.9625000000015</v>
      </c>
    </row>
    <row r="83" spans="1:17" ht="12.75" customHeight="1">
      <c r="A83" s="79" t="s">
        <v>362</v>
      </c>
      <c r="B83" s="80" t="s">
        <v>126</v>
      </c>
      <c r="C83" s="79">
        <v>19658.588</v>
      </c>
      <c r="D83" s="79" t="s">
        <v>147</v>
      </c>
      <c r="E83" s="49">
        <f t="shared" si="0"/>
        <v>-7596.9974570616305</v>
      </c>
      <c r="F83" s="36">
        <f t="shared" si="1"/>
        <v>-7597</v>
      </c>
      <c r="G83" s="36">
        <f t="shared" si="6"/>
        <v>4.5227999980852474E-3</v>
      </c>
      <c r="H83" s="36">
        <f t="shared" si="7"/>
        <v>4.5227999980852474E-3</v>
      </c>
      <c r="I83" s="36"/>
      <c r="J83" s="36"/>
      <c r="K83" s="36"/>
      <c r="M83" s="36"/>
      <c r="O83" s="36">
        <f t="shared" ca="1" si="4"/>
        <v>3.295466767460657E-3</v>
      </c>
      <c r="P83" s="36"/>
      <c r="Q83" s="38">
        <f t="shared" si="5"/>
        <v>4640.0879999999997</v>
      </c>
    </row>
    <row r="84" spans="1:17" ht="12.75" customHeight="1">
      <c r="A84" s="79" t="s">
        <v>366</v>
      </c>
      <c r="B84" s="80" t="s">
        <v>126</v>
      </c>
      <c r="C84" s="79">
        <v>20307.760999999999</v>
      </c>
      <c r="D84" s="79" t="s">
        <v>147</v>
      </c>
      <c r="E84" s="49">
        <f t="shared" si="0"/>
        <v>-7232.0007889473618</v>
      </c>
      <c r="F84" s="36">
        <f t="shared" si="1"/>
        <v>-7232</v>
      </c>
      <c r="G84" s="36">
        <f t="shared" si="6"/>
        <v>-1.4032000035513192E-3</v>
      </c>
      <c r="H84" s="36"/>
      <c r="I84" s="36">
        <f t="shared" ref="I84:I104" si="8">+G84</f>
        <v>-1.4032000035513192E-3</v>
      </c>
      <c r="J84" s="36"/>
      <c r="K84" s="36"/>
      <c r="M84" s="36"/>
      <c r="O84" s="36">
        <f t="shared" ca="1" si="4"/>
        <v>3.22883941953223E-3</v>
      </c>
      <c r="P84" s="36"/>
      <c r="Q84" s="38">
        <f t="shared" si="5"/>
        <v>5289.2609999999986</v>
      </c>
    </row>
    <row r="85" spans="1:17" ht="12.75" customHeight="1">
      <c r="A85" s="79" t="s">
        <v>366</v>
      </c>
      <c r="B85" s="80" t="s">
        <v>121</v>
      </c>
      <c r="C85" s="79">
        <v>20340.668000000001</v>
      </c>
      <c r="D85" s="79" t="s">
        <v>147</v>
      </c>
      <c r="E85" s="49">
        <f t="shared" ref="E85:E148" si="9">+(C85-C$7)/C$8</f>
        <v>-7213.4988713419816</v>
      </c>
      <c r="F85" s="36">
        <f t="shared" ref="F85:F148" si="10">ROUND(2*E85,0)/2</f>
        <v>-7213.5</v>
      </c>
      <c r="G85" s="36">
        <f t="shared" ref="G85:G116" si="11">+C85-(C$7+F85*C$8)</f>
        <v>2.0074000021850225E-3</v>
      </c>
      <c r="H85" s="36"/>
      <c r="I85" s="36">
        <f t="shared" si="8"/>
        <v>2.0074000021850225E-3</v>
      </c>
      <c r="J85" s="36"/>
      <c r="K85" s="36"/>
      <c r="M85" s="36"/>
      <c r="O85" s="36">
        <f t="shared" ref="O85:O148" ca="1" si="12">+C$11+C$12*F85</f>
        <v>3.2254624169659948E-3</v>
      </c>
      <c r="P85" s="36"/>
      <c r="Q85" s="38">
        <f t="shared" ref="Q85:Q148" si="13">+C85-15018.5</f>
        <v>5322.1680000000015</v>
      </c>
    </row>
    <row r="86" spans="1:17" ht="12.75" customHeight="1">
      <c r="A86" s="79" t="s">
        <v>366</v>
      </c>
      <c r="B86" s="80" t="s">
        <v>126</v>
      </c>
      <c r="C86" s="79">
        <v>20389.584999999999</v>
      </c>
      <c r="D86" s="79" t="s">
        <v>147</v>
      </c>
      <c r="E86" s="49">
        <f t="shared" si="9"/>
        <v>-7185.9953522274391</v>
      </c>
      <c r="F86" s="36">
        <f t="shared" si="10"/>
        <v>-7186</v>
      </c>
      <c r="G86" s="36">
        <f t="shared" si="11"/>
        <v>8.2664000001386739E-3</v>
      </c>
      <c r="H86" s="36"/>
      <c r="I86" s="36">
        <f t="shared" si="8"/>
        <v>8.2664000001386739E-3</v>
      </c>
      <c r="J86" s="36"/>
      <c r="K86" s="36"/>
      <c r="M86" s="36"/>
      <c r="O86" s="36">
        <f t="shared" ca="1" si="12"/>
        <v>3.2204425482864557E-3</v>
      </c>
      <c r="P86" s="36"/>
      <c r="Q86" s="38">
        <f t="shared" si="13"/>
        <v>5371.0849999999991</v>
      </c>
    </row>
    <row r="87" spans="1:17" ht="12.75" customHeight="1">
      <c r="A87" s="79" t="s">
        <v>375</v>
      </c>
      <c r="B87" s="80" t="s">
        <v>121</v>
      </c>
      <c r="C87" s="79">
        <v>20703.524000000001</v>
      </c>
      <c r="D87" s="79" t="s">
        <v>147</v>
      </c>
      <c r="E87" s="49">
        <f t="shared" si="9"/>
        <v>-7009.4835610852833</v>
      </c>
      <c r="F87" s="36">
        <f t="shared" si="10"/>
        <v>-7009.5</v>
      </c>
      <c r="G87" s="36">
        <f t="shared" si="11"/>
        <v>2.9237800001283176E-2</v>
      </c>
      <c r="H87" s="36"/>
      <c r="I87" s="36">
        <f t="shared" si="8"/>
        <v>2.9237800001283176E-2</v>
      </c>
      <c r="J87" s="36"/>
      <c r="K87" s="36"/>
      <c r="M87" s="36"/>
      <c r="O87" s="36">
        <f t="shared" ca="1" si="12"/>
        <v>3.1882241183977776E-3</v>
      </c>
      <c r="P87" s="36"/>
      <c r="Q87" s="38">
        <f t="shared" si="13"/>
        <v>5685.0240000000013</v>
      </c>
    </row>
    <row r="88" spans="1:17" ht="12.75" customHeight="1">
      <c r="A88" s="79" t="s">
        <v>375</v>
      </c>
      <c r="B88" s="80" t="s">
        <v>121</v>
      </c>
      <c r="C88" s="79">
        <v>20735.512999999999</v>
      </c>
      <c r="D88" s="79" t="s">
        <v>147</v>
      </c>
      <c r="E88" s="49">
        <f t="shared" si="9"/>
        <v>-6991.4977877763095</v>
      </c>
      <c r="F88" s="36">
        <f t="shared" si="10"/>
        <v>-6991.5</v>
      </c>
      <c r="G88" s="36">
        <f t="shared" si="11"/>
        <v>3.9345999975921586E-3</v>
      </c>
      <c r="H88" s="36"/>
      <c r="I88" s="36">
        <f t="shared" si="8"/>
        <v>3.9345999975921586E-3</v>
      </c>
      <c r="J88" s="36"/>
      <c r="K88" s="36"/>
      <c r="M88" s="36"/>
      <c r="O88" s="36">
        <f t="shared" ca="1" si="12"/>
        <v>3.1849383861711706E-3</v>
      </c>
      <c r="P88" s="36"/>
      <c r="Q88" s="38">
        <f t="shared" si="13"/>
        <v>5717.012999999999</v>
      </c>
    </row>
    <row r="89" spans="1:17" ht="12.75" customHeight="1">
      <c r="A89" s="79" t="s">
        <v>375</v>
      </c>
      <c r="B89" s="80" t="s">
        <v>126</v>
      </c>
      <c r="C89" s="79">
        <v>20752.402999999998</v>
      </c>
      <c r="D89" s="79" t="s">
        <v>147</v>
      </c>
      <c r="E89" s="49">
        <f t="shared" si="9"/>
        <v>-6982.0014074209193</v>
      </c>
      <c r="F89" s="36">
        <f t="shared" si="10"/>
        <v>-6982</v>
      </c>
      <c r="G89" s="36">
        <f t="shared" si="11"/>
        <v>-2.5032000048668124E-3</v>
      </c>
      <c r="H89" s="36"/>
      <c r="I89" s="36">
        <f t="shared" si="8"/>
        <v>-2.5032000048668124E-3</v>
      </c>
      <c r="J89" s="36"/>
      <c r="K89" s="36"/>
      <c r="M89" s="36"/>
      <c r="O89" s="36">
        <f t="shared" ca="1" si="12"/>
        <v>3.183204249718239E-3</v>
      </c>
      <c r="P89" s="36"/>
      <c r="Q89" s="38">
        <f t="shared" si="13"/>
        <v>5733.9029999999984</v>
      </c>
    </row>
    <row r="90" spans="1:17" ht="12.75" customHeight="1">
      <c r="A90" s="79" t="s">
        <v>375</v>
      </c>
      <c r="B90" s="80" t="s">
        <v>126</v>
      </c>
      <c r="C90" s="79">
        <v>21072.555</v>
      </c>
      <c r="D90" s="79" t="s">
        <v>147</v>
      </c>
      <c r="E90" s="49">
        <f t="shared" si="9"/>
        <v>-6801.9963651746766</v>
      </c>
      <c r="F90" s="36">
        <f t="shared" si="10"/>
        <v>-6802</v>
      </c>
      <c r="G90" s="36">
        <f t="shared" si="11"/>
        <v>6.4647999970475212E-3</v>
      </c>
      <c r="H90" s="36"/>
      <c r="I90" s="36">
        <f t="shared" si="8"/>
        <v>6.4647999970475212E-3</v>
      </c>
      <c r="J90" s="36"/>
      <c r="K90" s="36"/>
      <c r="M90" s="36"/>
      <c r="O90" s="36">
        <f t="shared" ca="1" si="12"/>
        <v>3.1503469274521655E-3</v>
      </c>
      <c r="P90" s="36"/>
      <c r="Q90" s="38">
        <f t="shared" si="13"/>
        <v>6054.0550000000003</v>
      </c>
    </row>
    <row r="91" spans="1:17" ht="12.75" customHeight="1">
      <c r="A91" s="79" t="s">
        <v>375</v>
      </c>
      <c r="B91" s="80" t="s">
        <v>121</v>
      </c>
      <c r="C91" s="79">
        <v>21121.453000000001</v>
      </c>
      <c r="D91" s="79" t="s">
        <v>147</v>
      </c>
      <c r="E91" s="49">
        <f t="shared" si="9"/>
        <v>-6774.5035287852206</v>
      </c>
      <c r="F91" s="36">
        <f t="shared" si="10"/>
        <v>-6774.5</v>
      </c>
      <c r="G91" s="36">
        <f t="shared" si="11"/>
        <v>-6.2762000015936792E-3</v>
      </c>
      <c r="H91" s="36"/>
      <c r="I91" s="36">
        <f t="shared" si="8"/>
        <v>-6.2762000015936792E-3</v>
      </c>
      <c r="J91" s="36"/>
      <c r="K91" s="36"/>
      <c r="M91" s="36"/>
      <c r="O91" s="36">
        <f t="shared" ca="1" si="12"/>
        <v>3.1453270587726264E-3</v>
      </c>
      <c r="P91" s="36"/>
      <c r="Q91" s="38">
        <f t="shared" si="13"/>
        <v>6102.9530000000013</v>
      </c>
    </row>
    <row r="92" spans="1:17" ht="12.75" customHeight="1">
      <c r="A92" s="79" t="s">
        <v>375</v>
      </c>
      <c r="B92" s="80" t="s">
        <v>126</v>
      </c>
      <c r="C92" s="79">
        <v>21312.651000000002</v>
      </c>
      <c r="D92" s="79" t="s">
        <v>147</v>
      </c>
      <c r="E92" s="49">
        <f t="shared" si="9"/>
        <v>-6667.0027039663937</v>
      </c>
      <c r="F92" s="36">
        <f t="shared" si="10"/>
        <v>-6667</v>
      </c>
      <c r="G92" s="36">
        <f t="shared" si="11"/>
        <v>-4.8091999997268431E-3</v>
      </c>
      <c r="H92" s="36"/>
      <c r="I92" s="36">
        <f t="shared" si="8"/>
        <v>-4.8091999997268431E-3</v>
      </c>
      <c r="J92" s="36"/>
      <c r="K92" s="36"/>
      <c r="M92" s="36"/>
      <c r="O92" s="36">
        <f t="shared" ca="1" si="12"/>
        <v>3.1257039357526105E-3</v>
      </c>
      <c r="P92" s="36"/>
      <c r="Q92" s="38">
        <f t="shared" si="13"/>
        <v>6294.1510000000017</v>
      </c>
    </row>
    <row r="93" spans="1:17" ht="12.75" customHeight="1">
      <c r="A93" s="79" t="s">
        <v>375</v>
      </c>
      <c r="B93" s="80" t="s">
        <v>126</v>
      </c>
      <c r="C93" s="79">
        <v>21451.396000000001</v>
      </c>
      <c r="D93" s="79" t="s">
        <v>147</v>
      </c>
      <c r="E93" s="49">
        <f t="shared" si="9"/>
        <v>-6588.9935096260351</v>
      </c>
      <c r="F93" s="36">
        <f t="shared" si="10"/>
        <v>-6589</v>
      </c>
      <c r="G93" s="36">
        <f t="shared" si="11"/>
        <v>1.154359999782173E-2</v>
      </c>
      <c r="H93" s="36"/>
      <c r="I93" s="36">
        <f t="shared" si="8"/>
        <v>1.154359999782173E-2</v>
      </c>
      <c r="J93" s="36"/>
      <c r="K93" s="36"/>
      <c r="M93" s="36"/>
      <c r="O93" s="36">
        <f t="shared" ca="1" si="12"/>
        <v>3.1114657627706451E-3</v>
      </c>
      <c r="P93" s="36"/>
      <c r="Q93" s="38">
        <f t="shared" si="13"/>
        <v>6432.8960000000006</v>
      </c>
    </row>
    <row r="94" spans="1:17" ht="12.75" customHeight="1">
      <c r="A94" s="79" t="s">
        <v>375</v>
      </c>
      <c r="B94" s="80" t="s">
        <v>126</v>
      </c>
      <c r="C94" s="79">
        <v>21483.399000000001</v>
      </c>
      <c r="D94" s="79" t="s">
        <v>147</v>
      </c>
      <c r="E94" s="49">
        <f t="shared" si="9"/>
        <v>-6570.9998648354149</v>
      </c>
      <c r="F94" s="36">
        <f t="shared" si="10"/>
        <v>-6571</v>
      </c>
      <c r="G94" s="36">
        <f t="shared" si="11"/>
        <v>2.4040000062086619E-4</v>
      </c>
      <c r="H94" s="36"/>
      <c r="I94" s="36">
        <f t="shared" si="8"/>
        <v>2.4040000062086619E-4</v>
      </c>
      <c r="J94" s="36"/>
      <c r="K94" s="36"/>
      <c r="M94" s="36"/>
      <c r="O94" s="36">
        <f t="shared" ca="1" si="12"/>
        <v>3.1081800305440377E-3</v>
      </c>
      <c r="P94" s="36"/>
      <c r="Q94" s="38">
        <f t="shared" si="13"/>
        <v>6464.8990000000013</v>
      </c>
    </row>
    <row r="95" spans="1:17" ht="12.75" customHeight="1">
      <c r="A95" s="79" t="s">
        <v>375</v>
      </c>
      <c r="B95" s="80" t="s">
        <v>126</v>
      </c>
      <c r="C95" s="79">
        <v>21492.312000000002</v>
      </c>
      <c r="D95" s="79" t="s">
        <v>147</v>
      </c>
      <c r="E95" s="49">
        <f t="shared" si="9"/>
        <v>-6565.9885422713178</v>
      </c>
      <c r="F95" s="36">
        <f t="shared" si="10"/>
        <v>-6566</v>
      </c>
      <c r="G95" s="36">
        <f t="shared" si="11"/>
        <v>2.0378400000481633E-2</v>
      </c>
      <c r="H95" s="36"/>
      <c r="I95" s="36">
        <f t="shared" si="8"/>
        <v>2.0378400000481633E-2</v>
      </c>
      <c r="J95" s="36"/>
      <c r="K95" s="36"/>
      <c r="M95" s="36"/>
      <c r="O95" s="36">
        <f t="shared" ca="1" si="12"/>
        <v>3.107267327147758E-3</v>
      </c>
      <c r="P95" s="36"/>
      <c r="Q95" s="38">
        <f t="shared" si="13"/>
        <v>6473.8120000000017</v>
      </c>
    </row>
    <row r="96" spans="1:17" ht="12.75" customHeight="1">
      <c r="A96" s="79" t="s">
        <v>375</v>
      </c>
      <c r="B96" s="80" t="s">
        <v>126</v>
      </c>
      <c r="C96" s="79">
        <v>21910.282999999999</v>
      </c>
      <c r="D96" s="79" t="s">
        <v>147</v>
      </c>
      <c r="E96" s="49">
        <f t="shared" si="9"/>
        <v>-6330.9848955263233</v>
      </c>
      <c r="F96" s="36">
        <f t="shared" si="10"/>
        <v>-6331</v>
      </c>
      <c r="G96" s="36">
        <f t="shared" si="11"/>
        <v>2.6864399998885347E-2</v>
      </c>
      <c r="H96" s="36"/>
      <c r="I96" s="36">
        <f t="shared" si="8"/>
        <v>2.6864399998885347E-2</v>
      </c>
      <c r="J96" s="36"/>
      <c r="K96" s="36"/>
      <c r="M96" s="36"/>
      <c r="O96" s="36">
        <f t="shared" ca="1" si="12"/>
        <v>3.0643702675226059E-3</v>
      </c>
      <c r="P96" s="36"/>
      <c r="Q96" s="38">
        <f t="shared" si="13"/>
        <v>6891.7829999999994</v>
      </c>
    </row>
    <row r="97" spans="1:17" ht="12.75" customHeight="1">
      <c r="A97" s="79" t="s">
        <v>375</v>
      </c>
      <c r="B97" s="80" t="s">
        <v>126</v>
      </c>
      <c r="C97" s="79">
        <v>22068.557000000001</v>
      </c>
      <c r="D97" s="79" t="s">
        <v>147</v>
      </c>
      <c r="E97" s="49">
        <f t="shared" si="9"/>
        <v>-6241.9955465405847</v>
      </c>
      <c r="F97" s="36">
        <f t="shared" si="10"/>
        <v>-6242</v>
      </c>
      <c r="G97" s="36">
        <f t="shared" si="11"/>
        <v>7.9208000024664216E-3</v>
      </c>
      <c r="H97" s="36"/>
      <c r="I97" s="36">
        <f t="shared" si="8"/>
        <v>7.9208000024664216E-3</v>
      </c>
      <c r="J97" s="36"/>
      <c r="K97" s="36"/>
      <c r="M97" s="36"/>
      <c r="O97" s="36">
        <f t="shared" ca="1" si="12"/>
        <v>3.0481241470688251E-3</v>
      </c>
      <c r="P97" s="36"/>
      <c r="Q97" s="38">
        <f t="shared" si="13"/>
        <v>7050.0570000000007</v>
      </c>
    </row>
    <row r="98" spans="1:17" ht="12.75" customHeight="1">
      <c r="A98" s="79" t="s">
        <v>375</v>
      </c>
      <c r="B98" s="80" t="s">
        <v>126</v>
      </c>
      <c r="C98" s="79">
        <v>22109.445</v>
      </c>
      <c r="D98" s="79" t="s">
        <v>147</v>
      </c>
      <c r="E98" s="49">
        <f t="shared" si="9"/>
        <v>-6219.0063221491582</v>
      </c>
      <c r="F98" s="36">
        <f t="shared" si="10"/>
        <v>-6219</v>
      </c>
      <c r="G98" s="36">
        <f t="shared" si="11"/>
        <v>-1.1244400000578025E-2</v>
      </c>
      <c r="H98" s="36"/>
      <c r="I98" s="36">
        <f t="shared" si="8"/>
        <v>-1.1244400000578025E-2</v>
      </c>
      <c r="J98" s="36"/>
      <c r="K98" s="36"/>
      <c r="M98" s="36"/>
      <c r="O98" s="36">
        <f t="shared" ca="1" si="12"/>
        <v>3.043925711445938E-3</v>
      </c>
      <c r="P98" s="36"/>
      <c r="Q98" s="38">
        <f t="shared" si="13"/>
        <v>7090.9449999999997</v>
      </c>
    </row>
    <row r="99" spans="1:17" ht="12.75" customHeight="1">
      <c r="A99" s="79" t="s">
        <v>375</v>
      </c>
      <c r="B99" s="80" t="s">
        <v>126</v>
      </c>
      <c r="C99" s="79">
        <v>22255.322</v>
      </c>
      <c r="D99" s="79" t="s">
        <v>147</v>
      </c>
      <c r="E99" s="49">
        <f t="shared" si="9"/>
        <v>-6136.9871701596185</v>
      </c>
      <c r="F99" s="36">
        <f t="shared" si="10"/>
        <v>-6137</v>
      </c>
      <c r="G99" s="36">
        <f t="shared" si="11"/>
        <v>2.2818800000095507E-2</v>
      </c>
      <c r="H99" s="36"/>
      <c r="I99" s="36">
        <f t="shared" si="8"/>
        <v>2.2818800000095507E-2</v>
      </c>
      <c r="J99" s="36"/>
      <c r="K99" s="36"/>
      <c r="M99" s="36"/>
      <c r="O99" s="36">
        <f t="shared" ca="1" si="12"/>
        <v>3.0289573757469488E-3</v>
      </c>
      <c r="P99" s="36"/>
      <c r="Q99" s="38">
        <f t="shared" si="13"/>
        <v>7236.8220000000001</v>
      </c>
    </row>
    <row r="100" spans="1:17" ht="12.75" customHeight="1">
      <c r="A100" s="79" t="s">
        <v>375</v>
      </c>
      <c r="B100" s="80" t="s">
        <v>126</v>
      </c>
      <c r="C100" s="79">
        <v>22454.518</v>
      </c>
      <c r="D100" s="79" t="s">
        <v>147</v>
      </c>
      <c r="E100" s="49">
        <f t="shared" si="9"/>
        <v>-6024.9894803270308</v>
      </c>
      <c r="F100" s="36">
        <f t="shared" si="10"/>
        <v>-6025</v>
      </c>
      <c r="G100" s="36">
        <f t="shared" si="11"/>
        <v>1.8710000000282889E-2</v>
      </c>
      <c r="H100" s="36"/>
      <c r="I100" s="36">
        <f t="shared" si="8"/>
        <v>1.8710000000282889E-2</v>
      </c>
      <c r="J100" s="36"/>
      <c r="K100" s="36"/>
      <c r="M100" s="36"/>
      <c r="O100" s="36">
        <f t="shared" ca="1" si="12"/>
        <v>3.0085128196702809E-3</v>
      </c>
      <c r="P100" s="36"/>
      <c r="Q100" s="38">
        <f t="shared" si="13"/>
        <v>7436.018</v>
      </c>
    </row>
    <row r="101" spans="1:17" ht="12.75" customHeight="1">
      <c r="A101" s="79" t="s">
        <v>375</v>
      </c>
      <c r="B101" s="80" t="s">
        <v>121</v>
      </c>
      <c r="C101" s="79">
        <v>22848.468000000001</v>
      </c>
      <c r="D101" s="79" t="s">
        <v>147</v>
      </c>
      <c r="E101" s="49">
        <f t="shared" si="9"/>
        <v>-5803.4916093379161</v>
      </c>
      <c r="F101" s="36">
        <f t="shared" si="10"/>
        <v>-5803.5</v>
      </c>
      <c r="G101" s="36">
        <f t="shared" si="11"/>
        <v>1.492339999822434E-2</v>
      </c>
      <c r="H101" s="36"/>
      <c r="I101" s="36">
        <f t="shared" si="8"/>
        <v>1.492339999822434E-2</v>
      </c>
      <c r="J101" s="36"/>
      <c r="K101" s="36"/>
      <c r="M101" s="36"/>
      <c r="O101" s="36">
        <f t="shared" ca="1" si="12"/>
        <v>2.9680800592150852E-3</v>
      </c>
      <c r="P101" s="36"/>
      <c r="Q101" s="38">
        <f t="shared" si="13"/>
        <v>7829.9680000000008</v>
      </c>
    </row>
    <row r="102" spans="1:17" ht="12.75" customHeight="1">
      <c r="A102" s="79" t="s">
        <v>375</v>
      </c>
      <c r="B102" s="80" t="s">
        <v>121</v>
      </c>
      <c r="C102" s="79">
        <v>22928.518</v>
      </c>
      <c r="D102" s="79" t="s">
        <v>147</v>
      </c>
      <c r="E102" s="49">
        <f t="shared" si="9"/>
        <v>-5758.4836017920898</v>
      </c>
      <c r="F102" s="36">
        <f t="shared" si="10"/>
        <v>-5758.5</v>
      </c>
      <c r="G102" s="36">
        <f t="shared" si="11"/>
        <v>2.9165399999328656E-2</v>
      </c>
      <c r="H102" s="36"/>
      <c r="I102" s="36">
        <f t="shared" si="8"/>
        <v>2.9165399999328656E-2</v>
      </c>
      <c r="J102" s="36"/>
      <c r="K102" s="36"/>
      <c r="M102" s="36"/>
      <c r="O102" s="36">
        <f t="shared" ca="1" si="12"/>
        <v>2.9598657286485667E-3</v>
      </c>
      <c r="P102" s="36"/>
      <c r="Q102" s="38">
        <f t="shared" si="13"/>
        <v>7910.018</v>
      </c>
    </row>
    <row r="103" spans="1:17" ht="12.75" customHeight="1">
      <c r="A103" s="79" t="s">
        <v>375</v>
      </c>
      <c r="B103" s="80" t="s">
        <v>126</v>
      </c>
      <c r="C103" s="79">
        <v>22961.395</v>
      </c>
      <c r="D103" s="79" t="s">
        <v>147</v>
      </c>
      <c r="E103" s="49">
        <f t="shared" si="9"/>
        <v>-5739.998551647378</v>
      </c>
      <c r="F103" s="36">
        <f t="shared" si="10"/>
        <v>-5740</v>
      </c>
      <c r="G103" s="36">
        <f t="shared" si="11"/>
        <v>2.5759999989531934E-3</v>
      </c>
      <c r="H103" s="36"/>
      <c r="I103" s="36">
        <f t="shared" si="8"/>
        <v>2.5759999989531934E-3</v>
      </c>
      <c r="J103" s="36"/>
      <c r="K103" s="36"/>
      <c r="M103" s="36"/>
      <c r="O103" s="36">
        <f t="shared" ca="1" si="12"/>
        <v>2.9564887260823316E-3</v>
      </c>
      <c r="P103" s="36"/>
      <c r="Q103" s="38">
        <f t="shared" si="13"/>
        <v>7942.8950000000004</v>
      </c>
    </row>
    <row r="104" spans="1:17" ht="12.75" customHeight="1">
      <c r="A104" s="79" t="s">
        <v>375</v>
      </c>
      <c r="B104" s="80" t="s">
        <v>121</v>
      </c>
      <c r="C104" s="79">
        <v>22969.404999999999</v>
      </c>
      <c r="D104" s="79" t="s">
        <v>147</v>
      </c>
      <c r="E104" s="49">
        <f t="shared" si="9"/>
        <v>-5735.4949396493512</v>
      </c>
      <c r="F104" s="36">
        <f t="shared" si="10"/>
        <v>-5735.5</v>
      </c>
      <c r="G104" s="36">
        <f t="shared" si="11"/>
        <v>9.0001999997184612E-3</v>
      </c>
      <c r="H104" s="36"/>
      <c r="I104" s="36">
        <f t="shared" si="8"/>
        <v>9.0001999997184612E-3</v>
      </c>
      <c r="J104" s="36"/>
      <c r="K104" s="36"/>
      <c r="M104" s="36"/>
      <c r="O104" s="36">
        <f t="shared" ca="1" si="12"/>
        <v>2.9556672930256796E-3</v>
      </c>
      <c r="P104" s="36"/>
      <c r="Q104" s="38">
        <f t="shared" si="13"/>
        <v>7950.9049999999988</v>
      </c>
    </row>
    <row r="105" spans="1:17" ht="12.75" customHeight="1">
      <c r="A105" s="79" t="s">
        <v>417</v>
      </c>
      <c r="B105" s="80" t="s">
        <v>121</v>
      </c>
      <c r="C105" s="79">
        <v>23298.452000000001</v>
      </c>
      <c r="D105" s="79" t="s">
        <v>147</v>
      </c>
      <c r="E105" s="49">
        <f t="shared" si="9"/>
        <v>-5550.488695315411</v>
      </c>
      <c r="F105" s="36">
        <f t="shared" si="10"/>
        <v>-5550.5</v>
      </c>
      <c r="G105" s="36">
        <f t="shared" si="11"/>
        <v>2.0106200001464458E-2</v>
      </c>
      <c r="H105" s="36">
        <f>+G105</f>
        <v>2.0106200001464458E-2</v>
      </c>
      <c r="I105" s="36"/>
      <c r="J105" s="36"/>
      <c r="K105" s="36"/>
      <c r="M105" s="36"/>
      <c r="O105" s="36">
        <f t="shared" ca="1" si="12"/>
        <v>2.9218972673633265E-3</v>
      </c>
      <c r="P105" s="36"/>
      <c r="Q105" s="38">
        <f t="shared" si="13"/>
        <v>8279.9520000000011</v>
      </c>
    </row>
    <row r="106" spans="1:17" ht="12.75" customHeight="1">
      <c r="A106" s="79" t="s">
        <v>421</v>
      </c>
      <c r="B106" s="80" t="s">
        <v>126</v>
      </c>
      <c r="C106" s="79">
        <v>23765.313999999998</v>
      </c>
      <c r="D106" s="79" t="s">
        <v>147</v>
      </c>
      <c r="E106" s="49">
        <f t="shared" si="9"/>
        <v>-5287.9961479217836</v>
      </c>
      <c r="F106" s="36">
        <f t="shared" si="10"/>
        <v>-5288</v>
      </c>
      <c r="G106" s="36">
        <f t="shared" si="11"/>
        <v>6.8511999998008832E-3</v>
      </c>
      <c r="H106" s="36">
        <f>+G106</f>
        <v>6.8511999998008832E-3</v>
      </c>
      <c r="I106" s="36"/>
      <c r="J106" s="36"/>
      <c r="K106" s="36"/>
      <c r="M106" s="36"/>
      <c r="O106" s="36">
        <f t="shared" ca="1" si="12"/>
        <v>2.8739803390586357E-3</v>
      </c>
      <c r="P106" s="36"/>
      <c r="Q106" s="38">
        <f t="shared" si="13"/>
        <v>8746.8139999999985</v>
      </c>
    </row>
    <row r="107" spans="1:17" ht="12.75" customHeight="1">
      <c r="A107" s="79" t="s">
        <v>425</v>
      </c>
      <c r="B107" s="80" t="s">
        <v>126</v>
      </c>
      <c r="C107" s="79">
        <v>25483.419000000002</v>
      </c>
      <c r="D107" s="79" t="s">
        <v>147</v>
      </c>
      <c r="E107" s="49">
        <f t="shared" si="9"/>
        <v>-4321.9938642925072</v>
      </c>
      <c r="F107" s="36">
        <f t="shared" si="10"/>
        <v>-4322</v>
      </c>
      <c r="G107" s="36">
        <f t="shared" si="11"/>
        <v>1.0912800000369316E-2</v>
      </c>
      <c r="H107" s="36"/>
      <c r="I107" s="36">
        <f>+G107</f>
        <v>1.0912800000369316E-2</v>
      </c>
      <c r="J107" s="36"/>
      <c r="K107" s="36"/>
      <c r="M107" s="36"/>
      <c r="O107" s="36">
        <f t="shared" ca="1" si="12"/>
        <v>2.6976460428973742E-3</v>
      </c>
      <c r="P107" s="36"/>
      <c r="Q107" s="38">
        <f t="shared" si="13"/>
        <v>10464.919000000002</v>
      </c>
    </row>
    <row r="108" spans="1:17" ht="12.75" customHeight="1">
      <c r="A108" s="79" t="s">
        <v>430</v>
      </c>
      <c r="B108" s="80" t="s">
        <v>126</v>
      </c>
      <c r="C108" s="79">
        <v>25837.365000000002</v>
      </c>
      <c r="D108" s="79" t="s">
        <v>147</v>
      </c>
      <c r="E108" s="49">
        <f t="shared" si="9"/>
        <v>-4122.9881898538397</v>
      </c>
      <c r="F108" s="36">
        <f t="shared" si="10"/>
        <v>-4123</v>
      </c>
      <c r="G108" s="36">
        <f t="shared" si="11"/>
        <v>2.1005200000217883E-2</v>
      </c>
      <c r="H108" s="36">
        <f t="shared" ref="H108:H144" si="14">+G108</f>
        <v>2.1005200000217883E-2</v>
      </c>
      <c r="I108" s="36"/>
      <c r="J108" s="36"/>
      <c r="K108" s="36"/>
      <c r="M108" s="36"/>
      <c r="O108" s="36">
        <f t="shared" ca="1" si="12"/>
        <v>2.6613204477254375E-3</v>
      </c>
      <c r="P108" s="36"/>
      <c r="Q108" s="38">
        <f t="shared" si="13"/>
        <v>10818.865000000002</v>
      </c>
    </row>
    <row r="109" spans="1:17" ht="12.75" customHeight="1">
      <c r="A109" s="79" t="s">
        <v>435</v>
      </c>
      <c r="B109" s="80" t="s">
        <v>126</v>
      </c>
      <c r="C109" s="79">
        <v>27181.85</v>
      </c>
      <c r="D109" s="79" t="s">
        <v>147</v>
      </c>
      <c r="E109" s="49">
        <f t="shared" si="9"/>
        <v>-3367.0532613685009</v>
      </c>
      <c r="F109" s="36">
        <f t="shared" si="10"/>
        <v>-3367</v>
      </c>
      <c r="G109" s="36">
        <f t="shared" si="11"/>
        <v>-9.4729200001893332E-2</v>
      </c>
      <c r="H109" s="36">
        <f t="shared" si="14"/>
        <v>-9.4729200001893332E-2</v>
      </c>
      <c r="I109" s="36"/>
      <c r="J109" s="36"/>
      <c r="K109" s="36"/>
      <c r="M109" s="36"/>
      <c r="O109" s="36">
        <f t="shared" ca="1" si="12"/>
        <v>2.5233196942079286E-3</v>
      </c>
      <c r="P109" s="36"/>
      <c r="Q109" s="38">
        <f t="shared" si="13"/>
        <v>12163.349999999999</v>
      </c>
    </row>
    <row r="110" spans="1:17" ht="12.75" customHeight="1">
      <c r="A110" s="79" t="s">
        <v>439</v>
      </c>
      <c r="B110" s="80" t="s">
        <v>121</v>
      </c>
      <c r="C110" s="79">
        <v>27273.544999999998</v>
      </c>
      <c r="D110" s="79" t="s">
        <v>147</v>
      </c>
      <c r="E110" s="49">
        <f t="shared" si="9"/>
        <v>-3315.4978678405237</v>
      </c>
      <c r="F110" s="36">
        <f t="shared" si="10"/>
        <v>-3315.5</v>
      </c>
      <c r="G110" s="36">
        <f t="shared" si="11"/>
        <v>3.7921999974059872E-3</v>
      </c>
      <c r="H110" s="36">
        <f t="shared" si="14"/>
        <v>3.7921999974059872E-3</v>
      </c>
      <c r="I110" s="36"/>
      <c r="J110" s="36"/>
      <c r="K110" s="36"/>
      <c r="M110" s="36"/>
      <c r="O110" s="36">
        <f t="shared" ca="1" si="12"/>
        <v>2.5139188492262462E-3</v>
      </c>
      <c r="P110" s="36"/>
      <c r="Q110" s="38">
        <f t="shared" si="13"/>
        <v>12255.044999999998</v>
      </c>
    </row>
    <row r="111" spans="1:17" ht="12.75" customHeight="1">
      <c r="A111" s="79" t="s">
        <v>439</v>
      </c>
      <c r="B111" s="80" t="s">
        <v>126</v>
      </c>
      <c r="C111" s="79">
        <v>27274.428</v>
      </c>
      <c r="D111" s="79" t="s">
        <v>147</v>
      </c>
      <c r="E111" s="49">
        <f t="shared" si="9"/>
        <v>-3315.0014022482305</v>
      </c>
      <c r="F111" s="36">
        <f t="shared" si="10"/>
        <v>-3315</v>
      </c>
      <c r="G111" s="36">
        <f t="shared" si="11"/>
        <v>-2.4940000002970919E-3</v>
      </c>
      <c r="H111" s="36">
        <f t="shared" si="14"/>
        <v>-2.4940000002970919E-3</v>
      </c>
      <c r="I111" s="36"/>
      <c r="J111" s="36"/>
      <c r="K111" s="36"/>
      <c r="M111" s="36"/>
      <c r="O111" s="36">
        <f t="shared" ca="1" si="12"/>
        <v>2.5138275788866185E-3</v>
      </c>
      <c r="P111" s="36"/>
      <c r="Q111" s="38">
        <f t="shared" si="13"/>
        <v>12255.928</v>
      </c>
    </row>
    <row r="112" spans="1:17" ht="12.75" customHeight="1">
      <c r="A112" s="79" t="s">
        <v>445</v>
      </c>
      <c r="B112" s="80" t="s">
        <v>126</v>
      </c>
      <c r="C112" s="79">
        <v>28334.472000000002</v>
      </c>
      <c r="D112" s="79" t="s">
        <v>147</v>
      </c>
      <c r="E112" s="49">
        <f t="shared" si="9"/>
        <v>-2718.9930530800993</v>
      </c>
      <c r="F112" s="36">
        <f t="shared" si="10"/>
        <v>-2719</v>
      </c>
      <c r="G112" s="36">
        <f t="shared" si="11"/>
        <v>1.2355599999864353E-2</v>
      </c>
      <c r="H112" s="36">
        <f t="shared" si="14"/>
        <v>1.2355599999864353E-2</v>
      </c>
      <c r="I112" s="36"/>
      <c r="J112" s="36"/>
      <c r="K112" s="36"/>
      <c r="M112" s="36"/>
      <c r="O112" s="36">
        <f t="shared" ca="1" si="12"/>
        <v>2.4050333340500636E-3</v>
      </c>
      <c r="P112" s="36"/>
      <c r="Q112" s="38">
        <f t="shared" si="13"/>
        <v>13315.972000000002</v>
      </c>
    </row>
    <row r="113" spans="1:17" ht="12.75" customHeight="1">
      <c r="A113" s="79" t="s">
        <v>449</v>
      </c>
      <c r="B113" s="80" t="s">
        <v>126</v>
      </c>
      <c r="C113" s="79">
        <v>28366.472000000002</v>
      </c>
      <c r="D113" s="79" t="s">
        <v>147</v>
      </c>
      <c r="E113" s="49">
        <f t="shared" si="9"/>
        <v>-2701.0010950355463</v>
      </c>
      <c r="F113" s="36">
        <f t="shared" si="10"/>
        <v>-2701</v>
      </c>
      <c r="G113" s="36">
        <f t="shared" si="11"/>
        <v>-1.9476000015856698E-3</v>
      </c>
      <c r="H113" s="36">
        <f t="shared" si="14"/>
        <v>-1.9476000015856698E-3</v>
      </c>
      <c r="I113" s="36"/>
      <c r="J113" s="36"/>
      <c r="K113" s="36"/>
      <c r="M113" s="36"/>
      <c r="O113" s="36">
        <f t="shared" ca="1" si="12"/>
        <v>2.4017476018234566E-3</v>
      </c>
      <c r="P113" s="36"/>
      <c r="Q113" s="38">
        <f t="shared" si="13"/>
        <v>13347.972000000002</v>
      </c>
    </row>
    <row r="114" spans="1:17" ht="12.75" customHeight="1">
      <c r="A114" s="79" t="s">
        <v>452</v>
      </c>
      <c r="B114" s="80" t="s">
        <v>121</v>
      </c>
      <c r="C114" s="79">
        <v>28390.5</v>
      </c>
      <c r="D114" s="79" t="s">
        <v>147</v>
      </c>
      <c r="E114" s="49">
        <f t="shared" si="9"/>
        <v>-2687.4913835388434</v>
      </c>
      <c r="F114" s="36">
        <f t="shared" si="10"/>
        <v>-2687.5</v>
      </c>
      <c r="G114" s="36">
        <f t="shared" si="11"/>
        <v>1.532500000030268E-2</v>
      </c>
      <c r="H114" s="36">
        <f t="shared" si="14"/>
        <v>1.532500000030268E-2</v>
      </c>
      <c r="I114" s="36"/>
      <c r="J114" s="36"/>
      <c r="K114" s="36"/>
      <c r="M114" s="36"/>
      <c r="O114" s="36">
        <f t="shared" ca="1" si="12"/>
        <v>2.3992833026535007E-3</v>
      </c>
      <c r="P114" s="36"/>
      <c r="Q114" s="38">
        <f t="shared" si="13"/>
        <v>13372</v>
      </c>
    </row>
    <row r="115" spans="1:17" ht="12.75" customHeight="1">
      <c r="A115" s="79" t="s">
        <v>449</v>
      </c>
      <c r="B115" s="80" t="s">
        <v>126</v>
      </c>
      <c r="C115" s="79">
        <v>28398.487000000001</v>
      </c>
      <c r="D115" s="79" t="s">
        <v>147</v>
      </c>
      <c r="E115" s="49">
        <f t="shared" si="9"/>
        <v>-2683.00070326066</v>
      </c>
      <c r="F115" s="36">
        <f t="shared" si="10"/>
        <v>-2683</v>
      </c>
      <c r="G115" s="36">
        <f t="shared" si="11"/>
        <v>-1.2507999999797903E-3</v>
      </c>
      <c r="H115" s="36">
        <f t="shared" si="14"/>
        <v>-1.2507999999797903E-3</v>
      </c>
      <c r="I115" s="36"/>
      <c r="J115" s="36"/>
      <c r="K115" s="36"/>
      <c r="M115" s="36"/>
      <c r="O115" s="36">
        <f t="shared" ca="1" si="12"/>
        <v>2.3984618695968491E-3</v>
      </c>
      <c r="P115" s="36"/>
      <c r="Q115" s="38">
        <f t="shared" si="13"/>
        <v>13379.987000000001</v>
      </c>
    </row>
    <row r="116" spans="1:17" ht="12.75" customHeight="1">
      <c r="A116" s="79" t="s">
        <v>452</v>
      </c>
      <c r="B116" s="80" t="s">
        <v>121</v>
      </c>
      <c r="C116" s="79">
        <v>28399.362000000001</v>
      </c>
      <c r="D116" s="79" t="s">
        <v>147</v>
      </c>
      <c r="E116" s="49">
        <f t="shared" si="9"/>
        <v>-2682.5087356578792</v>
      </c>
      <c r="F116" s="36">
        <f t="shared" si="10"/>
        <v>-2682.5</v>
      </c>
      <c r="G116" s="36">
        <f t="shared" si="11"/>
        <v>-1.5536999999312684E-2</v>
      </c>
      <c r="H116" s="36">
        <f t="shared" si="14"/>
        <v>-1.5536999999312684E-2</v>
      </c>
      <c r="I116" s="36"/>
      <c r="J116" s="36"/>
      <c r="K116" s="36"/>
      <c r="M116" s="36"/>
      <c r="O116" s="36">
        <f t="shared" ca="1" si="12"/>
        <v>2.398370599257221E-3</v>
      </c>
      <c r="P116" s="36"/>
      <c r="Q116" s="38">
        <f t="shared" si="13"/>
        <v>13380.862000000001</v>
      </c>
    </row>
    <row r="117" spans="1:17" ht="12.75" customHeight="1">
      <c r="A117" s="79" t="s">
        <v>449</v>
      </c>
      <c r="B117" s="80" t="s">
        <v>126</v>
      </c>
      <c r="C117" s="79">
        <v>28423.378000000001</v>
      </c>
      <c r="D117" s="79" t="s">
        <v>147</v>
      </c>
      <c r="E117" s="49">
        <f t="shared" si="9"/>
        <v>-2669.0057711454424</v>
      </c>
      <c r="F117" s="36">
        <f t="shared" si="10"/>
        <v>-2669</v>
      </c>
      <c r="G117" s="36">
        <f t="shared" ref="G117:G148" si="15">+C117-(C$7+F117*C$8)</f>
        <v>-1.0264399999869056E-2</v>
      </c>
      <c r="H117" s="36">
        <f t="shared" si="14"/>
        <v>-1.0264399999869056E-2</v>
      </c>
      <c r="I117" s="36"/>
      <c r="J117" s="36"/>
      <c r="K117" s="36"/>
      <c r="M117" s="36"/>
      <c r="O117" s="36">
        <f t="shared" ca="1" si="12"/>
        <v>2.3959063000872655E-3</v>
      </c>
      <c r="P117" s="36"/>
      <c r="Q117" s="38">
        <f t="shared" si="13"/>
        <v>13404.878000000001</v>
      </c>
    </row>
    <row r="118" spans="1:17" ht="12.75" customHeight="1">
      <c r="A118" s="79" t="s">
        <v>449</v>
      </c>
      <c r="B118" s="80" t="s">
        <v>126</v>
      </c>
      <c r="C118" s="79">
        <v>28455.401000000002</v>
      </c>
      <c r="D118" s="79" t="s">
        <v>147</v>
      </c>
      <c r="E118" s="49">
        <f t="shared" si="9"/>
        <v>-2651.0008813810441</v>
      </c>
      <c r="F118" s="36">
        <f t="shared" si="10"/>
        <v>-2651</v>
      </c>
      <c r="G118" s="36">
        <f t="shared" si="15"/>
        <v>-1.5676000002713408E-3</v>
      </c>
      <c r="H118" s="36">
        <f t="shared" si="14"/>
        <v>-1.5676000002713408E-3</v>
      </c>
      <c r="I118" s="36"/>
      <c r="J118" s="36"/>
      <c r="K118" s="36"/>
      <c r="M118" s="36"/>
      <c r="O118" s="36">
        <f t="shared" ca="1" si="12"/>
        <v>2.3926205678606581E-3</v>
      </c>
      <c r="P118" s="36"/>
      <c r="Q118" s="38">
        <f t="shared" si="13"/>
        <v>13436.901000000002</v>
      </c>
    </row>
    <row r="119" spans="1:17" ht="12.75" customHeight="1">
      <c r="A119" s="79" t="s">
        <v>449</v>
      </c>
      <c r="B119" s="80" t="s">
        <v>126</v>
      </c>
      <c r="C119" s="79">
        <v>28457.178</v>
      </c>
      <c r="D119" s="79" t="s">
        <v>147</v>
      </c>
      <c r="E119" s="49">
        <f t="shared" si="9"/>
        <v>-2650.0017654608837</v>
      </c>
      <c r="F119" s="36">
        <f t="shared" si="10"/>
        <v>-2650</v>
      </c>
      <c r="G119" s="36">
        <f t="shared" si="15"/>
        <v>-3.1400000007124618E-3</v>
      </c>
      <c r="H119" s="36">
        <f t="shared" si="14"/>
        <v>-3.1400000007124618E-3</v>
      </c>
      <c r="I119" s="36"/>
      <c r="J119" s="36"/>
      <c r="K119" s="36"/>
      <c r="M119" s="36"/>
      <c r="O119" s="36">
        <f t="shared" ca="1" si="12"/>
        <v>2.3924380271814023E-3</v>
      </c>
      <c r="P119" s="36"/>
      <c r="Q119" s="38">
        <f t="shared" si="13"/>
        <v>13438.678</v>
      </c>
    </row>
    <row r="120" spans="1:17" ht="12.75" customHeight="1">
      <c r="A120" s="79" t="s">
        <v>452</v>
      </c>
      <c r="B120" s="80" t="s">
        <v>121</v>
      </c>
      <c r="C120" s="79">
        <v>28465.185000000001</v>
      </c>
      <c r="D120" s="79" t="s">
        <v>147</v>
      </c>
      <c r="E120" s="49">
        <f t="shared" si="9"/>
        <v>-2645.4998402089223</v>
      </c>
      <c r="F120" s="36">
        <f t="shared" si="10"/>
        <v>-2645.5</v>
      </c>
      <c r="G120" s="36">
        <f t="shared" si="15"/>
        <v>2.8419999944162555E-4</v>
      </c>
      <c r="H120" s="36">
        <f t="shared" si="14"/>
        <v>2.8419999944162555E-4</v>
      </c>
      <c r="I120" s="36"/>
      <c r="J120" s="36"/>
      <c r="K120" s="36"/>
      <c r="M120" s="36"/>
      <c r="O120" s="36">
        <f t="shared" ca="1" si="12"/>
        <v>2.3916165941247503E-3</v>
      </c>
      <c r="P120" s="36"/>
      <c r="Q120" s="38">
        <f t="shared" si="13"/>
        <v>13446.685000000001</v>
      </c>
    </row>
    <row r="121" spans="1:17" ht="12.75" customHeight="1">
      <c r="A121" s="79" t="s">
        <v>452</v>
      </c>
      <c r="B121" s="80" t="s">
        <v>121</v>
      </c>
      <c r="C121" s="79">
        <v>28481.187999999998</v>
      </c>
      <c r="D121" s="79" t="s">
        <v>147</v>
      </c>
      <c r="E121" s="49">
        <f t="shared" si="9"/>
        <v>-2636.5021744405808</v>
      </c>
      <c r="F121" s="36">
        <f t="shared" si="10"/>
        <v>-2636.5</v>
      </c>
      <c r="G121" s="36">
        <f t="shared" si="15"/>
        <v>-3.8674000024911948E-3</v>
      </c>
      <c r="H121" s="36">
        <f t="shared" si="14"/>
        <v>-3.8674000024911948E-3</v>
      </c>
      <c r="I121" s="36"/>
      <c r="J121" s="36"/>
      <c r="K121" s="36"/>
      <c r="M121" s="36"/>
      <c r="O121" s="36">
        <f t="shared" ca="1" si="12"/>
        <v>2.3899737280114468E-3</v>
      </c>
      <c r="P121" s="36"/>
      <c r="Q121" s="38">
        <f t="shared" si="13"/>
        <v>13462.687999999998</v>
      </c>
    </row>
    <row r="122" spans="1:17" ht="12.75" customHeight="1">
      <c r="A122" s="79" t="s">
        <v>452</v>
      </c>
      <c r="B122" s="80" t="s">
        <v>121</v>
      </c>
      <c r="C122" s="79">
        <v>28614.61</v>
      </c>
      <c r="D122" s="79" t="s">
        <v>147</v>
      </c>
      <c r="E122" s="49">
        <f t="shared" si="9"/>
        <v>-2561.4858298711933</v>
      </c>
      <c r="F122" s="36">
        <f t="shared" si="10"/>
        <v>-2561.5</v>
      </c>
      <c r="G122" s="36">
        <f t="shared" si="15"/>
        <v>2.5202600001648534E-2</v>
      </c>
      <c r="H122" s="36">
        <f t="shared" si="14"/>
        <v>2.5202600001648534E-2</v>
      </c>
      <c r="I122" s="36"/>
      <c r="J122" s="36"/>
      <c r="K122" s="36"/>
      <c r="M122" s="36"/>
      <c r="O122" s="36">
        <f t="shared" ca="1" si="12"/>
        <v>2.3762831770672496E-3</v>
      </c>
      <c r="P122" s="36"/>
      <c r="Q122" s="38">
        <f t="shared" si="13"/>
        <v>13596.11</v>
      </c>
    </row>
    <row r="123" spans="1:17" ht="12.75" customHeight="1">
      <c r="A123" s="79" t="s">
        <v>452</v>
      </c>
      <c r="B123" s="80" t="s">
        <v>121</v>
      </c>
      <c r="C123" s="79">
        <v>28664.397000000001</v>
      </c>
      <c r="D123" s="79" t="s">
        <v>147</v>
      </c>
      <c r="E123" s="49">
        <f t="shared" si="9"/>
        <v>-2533.4931543973134</v>
      </c>
      <c r="F123" s="36">
        <f t="shared" si="10"/>
        <v>-2533.5</v>
      </c>
      <c r="G123" s="36">
        <f t="shared" si="15"/>
        <v>1.2175399999250658E-2</v>
      </c>
      <c r="H123" s="36">
        <f t="shared" si="14"/>
        <v>1.2175399999250658E-2</v>
      </c>
      <c r="I123" s="36"/>
      <c r="J123" s="36"/>
      <c r="K123" s="36"/>
      <c r="M123" s="36"/>
      <c r="O123" s="36">
        <f t="shared" ca="1" si="12"/>
        <v>2.3711720380480824E-3</v>
      </c>
      <c r="P123" s="36"/>
      <c r="Q123" s="38">
        <f t="shared" si="13"/>
        <v>13645.897000000001</v>
      </c>
    </row>
    <row r="124" spans="1:17" ht="12.75" customHeight="1">
      <c r="A124" s="79" t="s">
        <v>452</v>
      </c>
      <c r="B124" s="80" t="s">
        <v>121</v>
      </c>
      <c r="C124" s="79">
        <v>28671.527999999998</v>
      </c>
      <c r="D124" s="79" t="s">
        <v>147</v>
      </c>
      <c r="E124" s="49">
        <f t="shared" si="9"/>
        <v>-2529.4837589968238</v>
      </c>
      <c r="F124" s="36">
        <f t="shared" si="10"/>
        <v>-2529.5</v>
      </c>
      <c r="G124" s="36">
        <f t="shared" si="15"/>
        <v>2.8885799998533912E-2</v>
      </c>
      <c r="H124" s="36">
        <f t="shared" si="14"/>
        <v>2.8885799998533912E-2</v>
      </c>
      <c r="I124" s="36"/>
      <c r="J124" s="36"/>
      <c r="K124" s="36"/>
      <c r="M124" s="36"/>
      <c r="O124" s="36">
        <f t="shared" ca="1" si="12"/>
        <v>2.3704418753310585E-3</v>
      </c>
      <c r="P124" s="36"/>
      <c r="Q124" s="38">
        <f t="shared" si="13"/>
        <v>13653.027999999998</v>
      </c>
    </row>
    <row r="125" spans="1:17" ht="12.75" customHeight="1">
      <c r="A125" s="79" t="s">
        <v>449</v>
      </c>
      <c r="B125" s="80" t="s">
        <v>126</v>
      </c>
      <c r="C125" s="79">
        <v>28688.415000000001</v>
      </c>
      <c r="D125" s="79" t="s">
        <v>147</v>
      </c>
      <c r="E125" s="49">
        <f t="shared" si="9"/>
        <v>-2519.9890653874986</v>
      </c>
      <c r="F125" s="36">
        <f t="shared" si="10"/>
        <v>-2520</v>
      </c>
      <c r="G125" s="36">
        <f t="shared" si="15"/>
        <v>1.9447999999101739E-2</v>
      </c>
      <c r="H125" s="36">
        <f t="shared" si="14"/>
        <v>1.9447999999101739E-2</v>
      </c>
      <c r="I125" s="36"/>
      <c r="J125" s="36"/>
      <c r="K125" s="36"/>
      <c r="M125" s="36"/>
      <c r="O125" s="36">
        <f t="shared" ca="1" si="12"/>
        <v>2.3687077388781269E-3</v>
      </c>
      <c r="P125" s="36"/>
      <c r="Q125" s="38">
        <f t="shared" si="13"/>
        <v>13669.915000000001</v>
      </c>
    </row>
    <row r="126" spans="1:17" ht="12.75" customHeight="1">
      <c r="A126" s="79" t="s">
        <v>478</v>
      </c>
      <c r="B126" s="80" t="s">
        <v>126</v>
      </c>
      <c r="C126" s="79">
        <v>28695.510999999999</v>
      </c>
      <c r="D126" s="79" t="s">
        <v>147</v>
      </c>
      <c r="E126" s="49">
        <f t="shared" si="9"/>
        <v>-2515.9993486911203</v>
      </c>
      <c r="F126" s="36">
        <f t="shared" si="10"/>
        <v>-2516</v>
      </c>
      <c r="G126" s="36">
        <f t="shared" si="15"/>
        <v>1.1583999985305127E-3</v>
      </c>
      <c r="H126" s="36">
        <f t="shared" si="14"/>
        <v>1.1583999985305127E-3</v>
      </c>
      <c r="I126" s="36"/>
      <c r="J126" s="36"/>
      <c r="K126" s="36"/>
      <c r="M126" s="36"/>
      <c r="O126" s="36">
        <f t="shared" ca="1" si="12"/>
        <v>2.367977576161103E-3</v>
      </c>
      <c r="P126" s="36"/>
      <c r="Q126" s="38">
        <f t="shared" si="13"/>
        <v>13677.010999999999</v>
      </c>
    </row>
    <row r="127" spans="1:17" ht="12.75" customHeight="1">
      <c r="A127" s="79" t="s">
        <v>449</v>
      </c>
      <c r="B127" s="80" t="s">
        <v>126</v>
      </c>
      <c r="C127" s="79">
        <v>28752.417000000001</v>
      </c>
      <c r="D127" s="79" t="s">
        <v>147</v>
      </c>
      <c r="E127" s="49">
        <f t="shared" si="9"/>
        <v>-2484.0040248010146</v>
      </c>
      <c r="F127" s="36">
        <f t="shared" si="10"/>
        <v>-2484</v>
      </c>
      <c r="G127" s="36">
        <f t="shared" si="15"/>
        <v>-7.1583999997528736E-3</v>
      </c>
      <c r="H127" s="36">
        <f t="shared" si="14"/>
        <v>-7.1583999997528736E-3</v>
      </c>
      <c r="I127" s="36"/>
      <c r="J127" s="36"/>
      <c r="K127" s="36"/>
      <c r="M127" s="36"/>
      <c r="O127" s="36">
        <f t="shared" ca="1" si="12"/>
        <v>2.362136274424912E-3</v>
      </c>
      <c r="P127" s="36"/>
      <c r="Q127" s="38">
        <f t="shared" si="13"/>
        <v>13733.917000000001</v>
      </c>
    </row>
    <row r="128" spans="1:17" ht="12.75" customHeight="1">
      <c r="A128" s="79" t="s">
        <v>452</v>
      </c>
      <c r="B128" s="80" t="s">
        <v>121</v>
      </c>
      <c r="C128" s="79">
        <v>28753.314999999999</v>
      </c>
      <c r="D128" s="79" t="s">
        <v>147</v>
      </c>
      <c r="E128" s="49">
        <f t="shared" si="9"/>
        <v>-2483.4991254783904</v>
      </c>
      <c r="F128" s="36">
        <f t="shared" si="10"/>
        <v>-2483.5</v>
      </c>
      <c r="G128" s="36">
        <f t="shared" si="15"/>
        <v>1.5553999983239919E-3</v>
      </c>
      <c r="H128" s="36">
        <f t="shared" si="14"/>
        <v>1.5553999983239919E-3</v>
      </c>
      <c r="I128" s="36"/>
      <c r="J128" s="36"/>
      <c r="K128" s="36"/>
      <c r="M128" s="36"/>
      <c r="O128" s="36">
        <f t="shared" ca="1" si="12"/>
        <v>2.3620450040852843E-3</v>
      </c>
      <c r="P128" s="36"/>
      <c r="Q128" s="38">
        <f t="shared" si="13"/>
        <v>13734.814999999999</v>
      </c>
    </row>
    <row r="129" spans="1:17" ht="12.75" customHeight="1">
      <c r="A129" s="79" t="s">
        <v>452</v>
      </c>
      <c r="B129" s="80" t="s">
        <v>121</v>
      </c>
      <c r="C129" s="79">
        <v>28792.467000000001</v>
      </c>
      <c r="D129" s="79" t="s">
        <v>147</v>
      </c>
      <c r="E129" s="49">
        <f t="shared" si="9"/>
        <v>-2461.4859648108791</v>
      </c>
      <c r="F129" s="36">
        <f t="shared" si="10"/>
        <v>-2461.5</v>
      </c>
      <c r="G129" s="36">
        <f t="shared" si="15"/>
        <v>2.4962600000435486E-2</v>
      </c>
      <c r="H129" s="36">
        <f t="shared" si="14"/>
        <v>2.4962600000435486E-2</v>
      </c>
      <c r="I129" s="36"/>
      <c r="J129" s="36"/>
      <c r="K129" s="36"/>
      <c r="M129" s="36"/>
      <c r="O129" s="36">
        <f t="shared" ca="1" si="12"/>
        <v>2.3580291091416529E-3</v>
      </c>
      <c r="P129" s="36"/>
      <c r="Q129" s="38">
        <f t="shared" si="13"/>
        <v>13773.967000000001</v>
      </c>
    </row>
    <row r="130" spans="1:17" ht="12.75" customHeight="1">
      <c r="A130" s="79" t="s">
        <v>452</v>
      </c>
      <c r="B130" s="80" t="s">
        <v>121</v>
      </c>
      <c r="C130" s="79">
        <v>28826.224999999999</v>
      </c>
      <c r="D130" s="79" t="s">
        <v>147</v>
      </c>
      <c r="E130" s="49">
        <f t="shared" si="9"/>
        <v>-2442.5055735712544</v>
      </c>
      <c r="F130" s="36">
        <f t="shared" si="10"/>
        <v>-2442.5</v>
      </c>
      <c r="G130" s="36">
        <f t="shared" si="15"/>
        <v>-9.9130000016884878E-3</v>
      </c>
      <c r="H130" s="36">
        <f t="shared" si="14"/>
        <v>-9.9130000016884878E-3</v>
      </c>
      <c r="I130" s="36"/>
      <c r="J130" s="36"/>
      <c r="K130" s="36"/>
      <c r="M130" s="36"/>
      <c r="O130" s="36">
        <f t="shared" ca="1" si="12"/>
        <v>2.3545608362357897E-3</v>
      </c>
      <c r="P130" s="36"/>
      <c r="Q130" s="38">
        <f t="shared" si="13"/>
        <v>13807.724999999999</v>
      </c>
    </row>
    <row r="131" spans="1:17" ht="12.75" customHeight="1">
      <c r="A131" s="79" t="s">
        <v>449</v>
      </c>
      <c r="B131" s="80" t="s">
        <v>126</v>
      </c>
      <c r="C131" s="79">
        <v>28834.238000000001</v>
      </c>
      <c r="D131" s="79" t="s">
        <v>147</v>
      </c>
      <c r="E131" s="49">
        <f t="shared" si="9"/>
        <v>-2438.000274827159</v>
      </c>
      <c r="F131" s="36">
        <f t="shared" si="10"/>
        <v>-2438</v>
      </c>
      <c r="G131" s="36">
        <f t="shared" si="15"/>
        <v>-4.8880000031203963E-4</v>
      </c>
      <c r="H131" s="36">
        <f t="shared" si="14"/>
        <v>-4.8880000031203963E-4</v>
      </c>
      <c r="I131" s="36"/>
      <c r="J131" s="36"/>
      <c r="K131" s="36"/>
      <c r="M131" s="36"/>
      <c r="O131" s="36">
        <f t="shared" ca="1" si="12"/>
        <v>2.3537394031791377E-3</v>
      </c>
      <c r="P131" s="36"/>
      <c r="Q131" s="38">
        <f t="shared" si="13"/>
        <v>13815.738000000001</v>
      </c>
    </row>
    <row r="132" spans="1:17" ht="12.75" customHeight="1">
      <c r="A132" s="79" t="s">
        <v>452</v>
      </c>
      <c r="B132" s="80" t="s">
        <v>121</v>
      </c>
      <c r="C132" s="79">
        <v>28858.286</v>
      </c>
      <c r="D132" s="79" t="s">
        <v>147</v>
      </c>
      <c r="E132" s="49">
        <f t="shared" si="9"/>
        <v>-2424.479318356678</v>
      </c>
      <c r="F132" s="36">
        <f t="shared" si="10"/>
        <v>-2424.5</v>
      </c>
      <c r="G132" s="36">
        <f t="shared" si="15"/>
        <v>3.6783799998374889E-2</v>
      </c>
      <c r="H132" s="36">
        <f t="shared" si="14"/>
        <v>3.6783799998374889E-2</v>
      </c>
      <c r="I132" s="36"/>
      <c r="J132" s="36"/>
      <c r="K132" s="36"/>
      <c r="M132" s="36"/>
      <c r="O132" s="36">
        <f t="shared" ca="1" si="12"/>
        <v>2.3512751040091822E-3</v>
      </c>
      <c r="P132" s="36"/>
      <c r="Q132" s="38">
        <f t="shared" si="13"/>
        <v>13839.786</v>
      </c>
    </row>
    <row r="133" spans="1:17" ht="12.75" customHeight="1">
      <c r="A133" s="79" t="s">
        <v>449</v>
      </c>
      <c r="B133" s="80" t="s">
        <v>126</v>
      </c>
      <c r="C133" s="79">
        <v>28866.264999999999</v>
      </c>
      <c r="D133" s="79" t="s">
        <v>147</v>
      </c>
      <c r="E133" s="49">
        <f t="shared" si="9"/>
        <v>-2419.9931360680071</v>
      </c>
      <c r="F133" s="36">
        <f t="shared" si="10"/>
        <v>-2420</v>
      </c>
      <c r="G133" s="36">
        <f t="shared" si="15"/>
        <v>1.2208000000100583E-2</v>
      </c>
      <c r="H133" s="36">
        <f t="shared" si="14"/>
        <v>1.2208000000100583E-2</v>
      </c>
      <c r="I133" s="36"/>
      <c r="J133" s="36"/>
      <c r="K133" s="36"/>
      <c r="M133" s="36"/>
      <c r="O133" s="36">
        <f t="shared" ca="1" si="12"/>
        <v>2.3504536709525303E-3</v>
      </c>
      <c r="P133" s="36"/>
      <c r="Q133" s="38">
        <f t="shared" si="13"/>
        <v>13847.764999999999</v>
      </c>
    </row>
    <row r="134" spans="1:17" ht="12.75" customHeight="1">
      <c r="A134" s="79" t="s">
        <v>452</v>
      </c>
      <c r="B134" s="80" t="s">
        <v>121</v>
      </c>
      <c r="C134" s="79">
        <v>28867.145</v>
      </c>
      <c r="D134" s="79" t="s">
        <v>147</v>
      </c>
      <c r="E134" s="49">
        <f t="shared" si="9"/>
        <v>-2419.4983572217811</v>
      </c>
      <c r="F134" s="36">
        <f t="shared" si="10"/>
        <v>-2419.5</v>
      </c>
      <c r="G134" s="36">
        <f t="shared" si="15"/>
        <v>2.9218000017863233E-3</v>
      </c>
      <c r="H134" s="36">
        <f t="shared" si="14"/>
        <v>2.9218000017863233E-3</v>
      </c>
      <c r="I134" s="36"/>
      <c r="J134" s="36"/>
      <c r="K134" s="36"/>
      <c r="M134" s="36"/>
      <c r="O134" s="36">
        <f t="shared" ca="1" si="12"/>
        <v>2.3503624006129026E-3</v>
      </c>
      <c r="P134" s="36"/>
      <c r="Q134" s="38">
        <f t="shared" si="13"/>
        <v>13848.645</v>
      </c>
    </row>
    <row r="135" spans="1:17" ht="12.75" customHeight="1">
      <c r="A135" s="79" t="s">
        <v>445</v>
      </c>
      <c r="B135" s="80" t="s">
        <v>126</v>
      </c>
      <c r="C135" s="79">
        <v>32380.719000000001</v>
      </c>
      <c r="D135" s="79" t="s">
        <v>147</v>
      </c>
      <c r="E135" s="49">
        <f t="shared" si="9"/>
        <v>-443.99598239576869</v>
      </c>
      <c r="F135" s="36">
        <f t="shared" si="10"/>
        <v>-444</v>
      </c>
      <c r="G135" s="36">
        <f t="shared" si="15"/>
        <v>7.1456000005127862E-3</v>
      </c>
      <c r="H135" s="36">
        <f t="shared" si="14"/>
        <v>7.1456000005127862E-3</v>
      </c>
      <c r="I135" s="36"/>
      <c r="J135" s="36"/>
      <c r="K135" s="36"/>
      <c r="M135" s="36"/>
      <c r="O135" s="36">
        <f t="shared" ca="1" si="12"/>
        <v>1.9897532887427453E-3</v>
      </c>
      <c r="P135" s="36"/>
      <c r="Q135" s="38">
        <f t="shared" si="13"/>
        <v>17362.219000000001</v>
      </c>
    </row>
    <row r="136" spans="1:17" ht="12.75" customHeight="1">
      <c r="A136" s="79" t="s">
        <v>445</v>
      </c>
      <c r="B136" s="80" t="s">
        <v>121</v>
      </c>
      <c r="C136" s="79">
        <v>32388.716</v>
      </c>
      <c r="D136" s="79" t="s">
        <v>147</v>
      </c>
      <c r="E136" s="49">
        <f t="shared" si="9"/>
        <v>-439.49967963069747</v>
      </c>
      <c r="F136" s="36">
        <f t="shared" si="10"/>
        <v>-439.5</v>
      </c>
      <c r="G136" s="36">
        <f t="shared" si="15"/>
        <v>5.697999986296054E-4</v>
      </c>
      <c r="H136" s="36">
        <f t="shared" si="14"/>
        <v>5.697999986296054E-4</v>
      </c>
      <c r="I136" s="36"/>
      <c r="J136" s="36"/>
      <c r="K136" s="36"/>
      <c r="M136" s="36"/>
      <c r="O136" s="36">
        <f t="shared" ca="1" si="12"/>
        <v>1.9889318556860934E-3</v>
      </c>
      <c r="P136" s="36"/>
      <c r="Q136" s="38">
        <f t="shared" si="13"/>
        <v>17370.216</v>
      </c>
    </row>
    <row r="137" spans="1:17" ht="12.75" customHeight="1">
      <c r="A137" s="79" t="s">
        <v>445</v>
      </c>
      <c r="B137" s="80" t="s">
        <v>121</v>
      </c>
      <c r="C137" s="79">
        <v>32395.830999999998</v>
      </c>
      <c r="D137" s="79" t="s">
        <v>147</v>
      </c>
      <c r="E137" s="49">
        <f t="shared" si="9"/>
        <v>-435.49928020922999</v>
      </c>
      <c r="F137" s="36">
        <f t="shared" si="10"/>
        <v>-435.5</v>
      </c>
      <c r="G137" s="36">
        <f t="shared" si="15"/>
        <v>1.2801999982912093E-3</v>
      </c>
      <c r="H137" s="36">
        <f t="shared" si="14"/>
        <v>1.2801999982912093E-3</v>
      </c>
      <c r="I137" s="36"/>
      <c r="J137" s="36"/>
      <c r="K137" s="36"/>
      <c r="M137" s="36"/>
      <c r="O137" s="36">
        <f t="shared" ca="1" si="12"/>
        <v>1.9882016929690695E-3</v>
      </c>
      <c r="P137" s="36"/>
      <c r="Q137" s="38">
        <f t="shared" si="13"/>
        <v>17377.330999999998</v>
      </c>
    </row>
    <row r="138" spans="1:17" ht="12.75" customHeight="1">
      <c r="A138" s="79" t="s">
        <v>445</v>
      </c>
      <c r="B138" s="80" t="s">
        <v>121</v>
      </c>
      <c r="C138" s="79">
        <v>32402.941999999999</v>
      </c>
      <c r="D138" s="79" t="s">
        <v>147</v>
      </c>
      <c r="E138" s="49">
        <f t="shared" si="9"/>
        <v>-431.50112978251656</v>
      </c>
      <c r="F138" s="36">
        <f t="shared" si="10"/>
        <v>-431.5</v>
      </c>
      <c r="G138" s="36">
        <f t="shared" si="15"/>
        <v>-2.009400002862094E-3</v>
      </c>
      <c r="H138" s="36">
        <f t="shared" si="14"/>
        <v>-2.009400002862094E-3</v>
      </c>
      <c r="I138" s="36"/>
      <c r="J138" s="36"/>
      <c r="K138" s="36"/>
      <c r="M138" s="36"/>
      <c r="O138" s="36">
        <f t="shared" ca="1" si="12"/>
        <v>1.9874715302520456E-3</v>
      </c>
      <c r="P138" s="36"/>
      <c r="Q138" s="38">
        <f t="shared" si="13"/>
        <v>17384.441999999999</v>
      </c>
    </row>
    <row r="139" spans="1:17" ht="12.75" customHeight="1">
      <c r="A139" s="79" t="s">
        <v>445</v>
      </c>
      <c r="B139" s="80" t="s">
        <v>126</v>
      </c>
      <c r="C139" s="79">
        <v>32403.835999999999</v>
      </c>
      <c r="D139" s="79" t="s">
        <v>147</v>
      </c>
      <c r="E139" s="49">
        <f t="shared" si="9"/>
        <v>-430.99847945464671</v>
      </c>
      <c r="F139" s="36">
        <f t="shared" si="10"/>
        <v>-431</v>
      </c>
      <c r="G139" s="36">
        <f t="shared" si="15"/>
        <v>2.704399998037843E-3</v>
      </c>
      <c r="H139" s="36">
        <f t="shared" si="14"/>
        <v>2.704399998037843E-3</v>
      </c>
      <c r="I139" s="36"/>
      <c r="J139" s="36"/>
      <c r="K139" s="36"/>
      <c r="M139" s="36"/>
      <c r="O139" s="36">
        <f t="shared" ca="1" si="12"/>
        <v>1.9873802599124179E-3</v>
      </c>
      <c r="P139" s="36"/>
      <c r="Q139" s="38">
        <f t="shared" si="13"/>
        <v>17385.335999999999</v>
      </c>
    </row>
    <row r="140" spans="1:17" ht="12.75" customHeight="1">
      <c r="A140" s="79" t="s">
        <v>445</v>
      </c>
      <c r="B140" s="80" t="s">
        <v>121</v>
      </c>
      <c r="C140" s="79">
        <v>32404.723999999998</v>
      </c>
      <c r="D140" s="79" t="s">
        <v>147</v>
      </c>
      <c r="E140" s="49">
        <f t="shared" si="9"/>
        <v>-430.49920261891094</v>
      </c>
      <c r="F140" s="36">
        <f t="shared" si="10"/>
        <v>-430.5</v>
      </c>
      <c r="G140" s="36">
        <f t="shared" si="15"/>
        <v>1.4181999977154192E-3</v>
      </c>
      <c r="H140" s="36">
        <f t="shared" si="14"/>
        <v>1.4181999977154192E-3</v>
      </c>
      <c r="I140" s="36"/>
      <c r="J140" s="36"/>
      <c r="K140" s="36"/>
      <c r="M140" s="36"/>
      <c r="O140" s="36">
        <f t="shared" ca="1" si="12"/>
        <v>1.9872889895727898E-3</v>
      </c>
      <c r="P140" s="36"/>
      <c r="Q140" s="38">
        <f t="shared" si="13"/>
        <v>17386.223999999998</v>
      </c>
    </row>
    <row r="141" spans="1:17" ht="12.75" customHeight="1">
      <c r="A141" s="79" t="s">
        <v>445</v>
      </c>
      <c r="B141" s="80" t="s">
        <v>126</v>
      </c>
      <c r="C141" s="79">
        <v>32405.62</v>
      </c>
      <c r="D141" s="79" t="s">
        <v>147</v>
      </c>
      <c r="E141" s="49">
        <f t="shared" si="9"/>
        <v>-429.99542779366305</v>
      </c>
      <c r="F141" s="36">
        <f t="shared" si="10"/>
        <v>-430</v>
      </c>
      <c r="G141" s="36">
        <f t="shared" si="15"/>
        <v>8.1319999990228098E-3</v>
      </c>
      <c r="H141" s="36">
        <f t="shared" si="14"/>
        <v>8.1319999990228098E-3</v>
      </c>
      <c r="I141" s="36"/>
      <c r="J141" s="36"/>
      <c r="K141" s="36"/>
      <c r="M141" s="36"/>
      <c r="O141" s="36">
        <f t="shared" ca="1" si="12"/>
        <v>1.9871977192331618E-3</v>
      </c>
      <c r="P141" s="36"/>
      <c r="Q141" s="38">
        <f t="shared" si="13"/>
        <v>17387.12</v>
      </c>
    </row>
    <row r="142" spans="1:17" ht="12.75" customHeight="1">
      <c r="A142" s="79" t="s">
        <v>445</v>
      </c>
      <c r="B142" s="80" t="s">
        <v>121</v>
      </c>
      <c r="C142" s="79">
        <v>32411.835999999999</v>
      </c>
      <c r="D142" s="79" t="s">
        <v>147</v>
      </c>
      <c r="E142" s="49">
        <f t="shared" si="9"/>
        <v>-426.50048994350846</v>
      </c>
      <c r="F142" s="36">
        <f t="shared" si="10"/>
        <v>-426.5</v>
      </c>
      <c r="G142" s="36">
        <f t="shared" si="15"/>
        <v>-8.7140000323415734E-4</v>
      </c>
      <c r="H142" s="36">
        <f t="shared" si="14"/>
        <v>-8.7140000323415734E-4</v>
      </c>
      <c r="I142" s="36"/>
      <c r="J142" s="36"/>
      <c r="K142" s="36"/>
      <c r="M142" s="36"/>
      <c r="O142" s="36">
        <f t="shared" ca="1" si="12"/>
        <v>1.986558826855766E-3</v>
      </c>
      <c r="P142" s="36"/>
      <c r="Q142" s="38">
        <f t="shared" si="13"/>
        <v>17393.335999999999</v>
      </c>
    </row>
    <row r="143" spans="1:17" ht="12.75" customHeight="1">
      <c r="A143" s="79" t="s">
        <v>445</v>
      </c>
      <c r="B143" s="80" t="s">
        <v>126</v>
      </c>
      <c r="C143" s="79">
        <v>32412.728999999999</v>
      </c>
      <c r="D143" s="79" t="s">
        <v>147</v>
      </c>
      <c r="E143" s="49">
        <f t="shared" si="9"/>
        <v>-425.9984018643276</v>
      </c>
      <c r="F143" s="36">
        <f t="shared" si="10"/>
        <v>-426</v>
      </c>
      <c r="G143" s="36">
        <f t="shared" si="15"/>
        <v>2.8423999974620529E-3</v>
      </c>
      <c r="H143" s="36">
        <f t="shared" si="14"/>
        <v>2.8423999974620529E-3</v>
      </c>
      <c r="I143" s="36"/>
      <c r="J143" s="36"/>
      <c r="K143" s="36"/>
      <c r="M143" s="36"/>
      <c r="O143" s="36">
        <f t="shared" ca="1" si="12"/>
        <v>1.9864675565161379E-3</v>
      </c>
      <c r="P143" s="36"/>
      <c r="Q143" s="38">
        <f t="shared" si="13"/>
        <v>17394.228999999999</v>
      </c>
    </row>
    <row r="144" spans="1:17" s="36" customFormat="1" ht="12.75" customHeight="1">
      <c r="A144" s="11" t="s">
        <v>17</v>
      </c>
      <c r="C144" s="37">
        <v>33170.398000000001</v>
      </c>
      <c r="D144" s="37" t="s">
        <v>19</v>
      </c>
      <c r="E144" s="36">
        <f t="shared" si="9"/>
        <v>0</v>
      </c>
      <c r="F144" s="36">
        <f t="shared" si="10"/>
        <v>0</v>
      </c>
      <c r="G144" s="36">
        <f t="shared" si="15"/>
        <v>0</v>
      </c>
      <c r="H144" s="36">
        <f t="shared" si="14"/>
        <v>0</v>
      </c>
      <c r="O144" s="36">
        <f t="shared" ca="1" si="12"/>
        <v>1.9087052271530972E-3</v>
      </c>
      <c r="Q144" s="38">
        <f t="shared" si="13"/>
        <v>18151.898000000001</v>
      </c>
    </row>
    <row r="145" spans="1:17" ht="12.75" customHeight="1">
      <c r="A145" s="79" t="s">
        <v>526</v>
      </c>
      <c r="B145" s="80" t="s">
        <v>126</v>
      </c>
      <c r="C145" s="79">
        <v>33435.430999999997</v>
      </c>
      <c r="D145" s="79" t="s">
        <v>147</v>
      </c>
      <c r="E145" s="49">
        <f t="shared" si="9"/>
        <v>149.0144567631859</v>
      </c>
      <c r="F145" s="36">
        <f t="shared" si="10"/>
        <v>149</v>
      </c>
      <c r="G145" s="36">
        <f t="shared" si="15"/>
        <v>2.5712399998155888E-2</v>
      </c>
      <c r="H145" s="36"/>
      <c r="I145" s="36">
        <f>+G145</f>
        <v>2.5712399998155888E-2</v>
      </c>
      <c r="J145" s="36"/>
      <c r="K145" s="36"/>
      <c r="M145" s="36"/>
      <c r="O145" s="36">
        <f t="shared" ca="1" si="12"/>
        <v>1.8815066659439586E-3</v>
      </c>
      <c r="P145" s="36"/>
      <c r="Q145" s="38">
        <f t="shared" si="13"/>
        <v>18416.930999999997</v>
      </c>
    </row>
    <row r="146" spans="1:17" ht="12.75" customHeight="1">
      <c r="A146" s="79" t="s">
        <v>526</v>
      </c>
      <c r="B146" s="80" t="s">
        <v>126</v>
      </c>
      <c r="C146" s="79">
        <v>33812.472000000002</v>
      </c>
      <c r="D146" s="79" t="s">
        <v>147</v>
      </c>
      <c r="E146" s="49">
        <f t="shared" si="9"/>
        <v>361.00526467182357</v>
      </c>
      <c r="F146" s="36">
        <f t="shared" si="10"/>
        <v>361</v>
      </c>
      <c r="G146" s="36">
        <f t="shared" si="15"/>
        <v>9.3636000019614585E-3</v>
      </c>
      <c r="H146" s="36"/>
      <c r="I146" s="36">
        <f>+G146</f>
        <v>9.3636000019614585E-3</v>
      </c>
      <c r="J146" s="36"/>
      <c r="K146" s="36"/>
      <c r="M146" s="36"/>
      <c r="O146" s="36">
        <f t="shared" ca="1" si="12"/>
        <v>1.8428080419416941E-3</v>
      </c>
      <c r="P146" s="36"/>
      <c r="Q146" s="38">
        <f t="shared" si="13"/>
        <v>18793.972000000002</v>
      </c>
    </row>
    <row r="147" spans="1:17" ht="12.75" customHeight="1">
      <c r="A147" s="79" t="s">
        <v>533</v>
      </c>
      <c r="B147" s="80" t="s">
        <v>126</v>
      </c>
      <c r="C147" s="79">
        <v>34130.828999999998</v>
      </c>
      <c r="D147" s="79" t="s">
        <v>147</v>
      </c>
      <c r="E147" s="49">
        <f t="shared" si="9"/>
        <v>540.0010705215019</v>
      </c>
      <c r="F147" s="36">
        <f t="shared" si="10"/>
        <v>540</v>
      </c>
      <c r="G147" s="36">
        <f t="shared" si="15"/>
        <v>1.9039999970118515E-3</v>
      </c>
      <c r="H147" s="36">
        <f t="shared" ref="H147:H154" si="16">+G147</f>
        <v>1.9039999970118515E-3</v>
      </c>
      <c r="I147" s="36"/>
      <c r="J147" s="36"/>
      <c r="K147" s="36"/>
      <c r="M147" s="36"/>
      <c r="O147" s="36">
        <f t="shared" ca="1" si="12"/>
        <v>1.8101332603548766E-3</v>
      </c>
      <c r="P147" s="36"/>
      <c r="Q147" s="38">
        <f t="shared" si="13"/>
        <v>19112.328999999998</v>
      </c>
    </row>
    <row r="148" spans="1:17" ht="12.75" customHeight="1">
      <c r="A148" s="45" t="s">
        <v>148</v>
      </c>
      <c r="B148" s="46" t="s">
        <v>149</v>
      </c>
      <c r="C148" s="45">
        <v>34500.769</v>
      </c>
      <c r="D148" s="45">
        <v>1E-3</v>
      </c>
      <c r="E148" s="36">
        <f t="shared" si="9"/>
        <v>747.9993504903141</v>
      </c>
      <c r="F148" s="36">
        <f t="shared" si="10"/>
        <v>748</v>
      </c>
      <c r="G148" s="36">
        <f t="shared" si="15"/>
        <v>-1.1551999996299855E-3</v>
      </c>
      <c r="H148" s="36">
        <f t="shared" si="16"/>
        <v>-1.1551999996299855E-3</v>
      </c>
      <c r="I148" s="36"/>
      <c r="J148" s="36"/>
      <c r="K148" s="36"/>
      <c r="M148" s="36"/>
      <c r="N148" s="36"/>
      <c r="O148" s="36">
        <f t="shared" ca="1" si="12"/>
        <v>1.7721647990696361E-3</v>
      </c>
      <c r="P148" s="36"/>
      <c r="Q148" s="38">
        <f t="shared" si="13"/>
        <v>19482.269</v>
      </c>
    </row>
    <row r="149" spans="1:17" ht="12.75" customHeight="1">
      <c r="A149" s="79" t="s">
        <v>542</v>
      </c>
      <c r="B149" s="80" t="s">
        <v>121</v>
      </c>
      <c r="C149" s="79">
        <v>34563.909699999997</v>
      </c>
      <c r="D149" s="79" t="s">
        <v>147</v>
      </c>
      <c r="E149" s="49">
        <f t="shared" ref="E149:E212" si="17">+(C149-C$7)/C$8</f>
        <v>783.50012628105299</v>
      </c>
      <c r="F149" s="36">
        <f t="shared" ref="F149:F212" si="18">ROUND(2*E149,0)/2</f>
        <v>783.5</v>
      </c>
      <c r="G149" s="36">
        <f t="shared" ref="G149:G180" si="19">+C149-(C$7+F149*C$8)</f>
        <v>2.2459999308921397E-4</v>
      </c>
      <c r="H149" s="36">
        <f t="shared" si="16"/>
        <v>2.2459999308921397E-4</v>
      </c>
      <c r="I149" s="36"/>
      <c r="J149" s="36"/>
      <c r="K149" s="36"/>
      <c r="M149" s="36"/>
      <c r="O149" s="36">
        <f t="shared" ref="O149:O212" ca="1" si="20">+C$11+C$12*F149</f>
        <v>1.7656846049560492E-3</v>
      </c>
      <c r="P149" s="36"/>
      <c r="Q149" s="38">
        <f t="shared" ref="Q149:Q212" si="21">+C149-15018.5</f>
        <v>19545.409699999997</v>
      </c>
    </row>
    <row r="150" spans="1:17" ht="12.75" customHeight="1">
      <c r="A150" s="79" t="s">
        <v>547</v>
      </c>
      <c r="B150" s="80" t="s">
        <v>126</v>
      </c>
      <c r="C150" s="79">
        <v>34605.707199999997</v>
      </c>
      <c r="D150" s="79" t="s">
        <v>147</v>
      </c>
      <c r="E150" s="49">
        <f t="shared" si="17"/>
        <v>807.00071585502849</v>
      </c>
      <c r="F150" s="36">
        <f t="shared" si="18"/>
        <v>807</v>
      </c>
      <c r="G150" s="36">
        <f t="shared" si="19"/>
        <v>1.273199995921459E-3</v>
      </c>
      <c r="H150" s="36">
        <f t="shared" si="16"/>
        <v>1.273199995921459E-3</v>
      </c>
      <c r="I150" s="36"/>
      <c r="J150" s="36"/>
      <c r="K150" s="36"/>
      <c r="M150" s="36"/>
      <c r="O150" s="36">
        <f t="shared" ca="1" si="20"/>
        <v>1.7613948989935342E-3</v>
      </c>
      <c r="P150" s="36"/>
      <c r="Q150" s="38">
        <f t="shared" si="21"/>
        <v>19587.207199999997</v>
      </c>
    </row>
    <row r="151" spans="1:17" ht="12.75" customHeight="1">
      <c r="A151" s="79" t="s">
        <v>542</v>
      </c>
      <c r="B151" s="80" t="s">
        <v>121</v>
      </c>
      <c r="C151" s="79">
        <v>34629.718999999997</v>
      </c>
      <c r="D151" s="79" t="s">
        <v>147</v>
      </c>
      <c r="E151" s="49">
        <f t="shared" si="17"/>
        <v>820.50131892297225</v>
      </c>
      <c r="F151" s="36">
        <f t="shared" si="18"/>
        <v>820.5</v>
      </c>
      <c r="G151" s="36">
        <f t="shared" si="19"/>
        <v>2.3457999996026047E-3</v>
      </c>
      <c r="H151" s="36">
        <f t="shared" si="16"/>
        <v>2.3457999996026047E-3</v>
      </c>
      <c r="I151" s="36"/>
      <c r="J151" s="36"/>
      <c r="K151" s="36"/>
      <c r="M151" s="36"/>
      <c r="O151" s="36">
        <f t="shared" ca="1" si="20"/>
        <v>1.7589305998235787E-3</v>
      </c>
      <c r="P151" s="36"/>
      <c r="Q151" s="38">
        <f t="shared" si="21"/>
        <v>19611.218999999997</v>
      </c>
    </row>
    <row r="152" spans="1:17" ht="12.75" customHeight="1">
      <c r="A152" s="79" t="s">
        <v>542</v>
      </c>
      <c r="B152" s="80" t="s">
        <v>126</v>
      </c>
      <c r="C152" s="79">
        <v>34637.720999999998</v>
      </c>
      <c r="D152" s="79" t="s">
        <v>147</v>
      </c>
      <c r="E152" s="49">
        <f t="shared" si="17"/>
        <v>825.0004329314886</v>
      </c>
      <c r="F152" s="36">
        <f t="shared" si="18"/>
        <v>825</v>
      </c>
      <c r="G152" s="36">
        <f t="shared" si="19"/>
        <v>7.6999999873805791E-4</v>
      </c>
      <c r="H152" s="36">
        <f t="shared" si="16"/>
        <v>7.6999999873805791E-4</v>
      </c>
      <c r="I152" s="36"/>
      <c r="J152" s="36"/>
      <c r="K152" s="36"/>
      <c r="M152" s="36"/>
      <c r="O152" s="36">
        <f t="shared" ca="1" si="20"/>
        <v>1.7581091667669268E-3</v>
      </c>
      <c r="P152" s="36"/>
      <c r="Q152" s="38">
        <f t="shared" si="21"/>
        <v>19619.220999999998</v>
      </c>
    </row>
    <row r="153" spans="1:17" ht="12.75" customHeight="1">
      <c r="A153" s="79" t="s">
        <v>542</v>
      </c>
      <c r="B153" s="80" t="s">
        <v>126</v>
      </c>
      <c r="C153" s="79">
        <v>34678.629500000003</v>
      </c>
      <c r="D153" s="79" t="s">
        <v>147</v>
      </c>
      <c r="E153" s="49">
        <f t="shared" si="17"/>
        <v>848.00118342104133</v>
      </c>
      <c r="F153" s="36">
        <f t="shared" si="18"/>
        <v>848</v>
      </c>
      <c r="G153" s="36">
        <f t="shared" si="19"/>
        <v>2.1047999980510212E-3</v>
      </c>
      <c r="H153" s="36">
        <f t="shared" si="16"/>
        <v>2.1047999980510212E-3</v>
      </c>
      <c r="I153" s="36"/>
      <c r="J153" s="36"/>
      <c r="K153" s="36"/>
      <c r="M153" s="36"/>
      <c r="O153" s="36">
        <f t="shared" ca="1" si="20"/>
        <v>1.7539107311440396E-3</v>
      </c>
      <c r="P153" s="36"/>
      <c r="Q153" s="38">
        <f t="shared" si="21"/>
        <v>19660.129500000003</v>
      </c>
    </row>
    <row r="154" spans="1:17" ht="12.75" customHeight="1">
      <c r="A154" s="79" t="s">
        <v>560</v>
      </c>
      <c r="B154" s="80" t="s">
        <v>126</v>
      </c>
      <c r="C154" s="79">
        <v>34977.434000000001</v>
      </c>
      <c r="D154" s="79" t="s">
        <v>147</v>
      </c>
      <c r="E154" s="49">
        <f t="shared" si="17"/>
        <v>1016.0036217811544</v>
      </c>
      <c r="F154" s="36">
        <f t="shared" si="18"/>
        <v>1016</v>
      </c>
      <c r="G154" s="36">
        <f t="shared" si="19"/>
        <v>6.4416000022902153E-3</v>
      </c>
      <c r="H154" s="36">
        <f t="shared" si="16"/>
        <v>6.4416000022902153E-3</v>
      </c>
      <c r="I154" s="36"/>
      <c r="J154" s="36"/>
      <c r="K154" s="36"/>
      <c r="M154" s="36"/>
      <c r="O154" s="36">
        <f t="shared" ca="1" si="20"/>
        <v>1.7232438970290376E-3</v>
      </c>
      <c r="P154" s="36"/>
      <c r="Q154" s="38">
        <f t="shared" si="21"/>
        <v>19958.934000000001</v>
      </c>
    </row>
    <row r="155" spans="1:17" ht="12.75" customHeight="1">
      <c r="A155" s="79" t="s">
        <v>565</v>
      </c>
      <c r="B155" s="80" t="s">
        <v>126</v>
      </c>
      <c r="C155" s="79">
        <v>35290.447</v>
      </c>
      <c r="D155" s="79" t="s">
        <v>147</v>
      </c>
      <c r="E155" s="49">
        <f t="shared" si="17"/>
        <v>1191.9947706373937</v>
      </c>
      <c r="F155" s="36">
        <f t="shared" si="18"/>
        <v>1192</v>
      </c>
      <c r="G155" s="36">
        <f t="shared" si="19"/>
        <v>-9.3008000039844774E-3</v>
      </c>
      <c r="H155" s="36"/>
      <c r="I155" s="36">
        <f>+G155</f>
        <v>-9.3008000039844774E-3</v>
      </c>
      <c r="J155" s="36"/>
      <c r="K155" s="36"/>
      <c r="M155" s="36"/>
      <c r="N155" s="36"/>
      <c r="O155" s="36">
        <f t="shared" ca="1" si="20"/>
        <v>1.691116737479988E-3</v>
      </c>
      <c r="P155" s="36"/>
      <c r="Q155" s="38">
        <f t="shared" si="21"/>
        <v>20271.947</v>
      </c>
    </row>
    <row r="156" spans="1:17" ht="12.75" customHeight="1">
      <c r="A156" s="79" t="s">
        <v>565</v>
      </c>
      <c r="B156" s="80" t="s">
        <v>126</v>
      </c>
      <c r="C156" s="79">
        <v>35290.459000000003</v>
      </c>
      <c r="D156" s="79" t="s">
        <v>147</v>
      </c>
      <c r="E156" s="49">
        <f t="shared" si="17"/>
        <v>1192.0015176216618</v>
      </c>
      <c r="F156" s="36">
        <f t="shared" si="18"/>
        <v>1192</v>
      </c>
      <c r="G156" s="36">
        <f t="shared" si="19"/>
        <v>2.6991999984602444E-3</v>
      </c>
      <c r="H156" s="36"/>
      <c r="I156" s="36">
        <f>+G156</f>
        <v>2.6991999984602444E-3</v>
      </c>
      <c r="J156" s="36"/>
      <c r="K156" s="36"/>
      <c r="M156" s="36"/>
      <c r="N156" s="36"/>
      <c r="O156" s="36">
        <f t="shared" ca="1" si="20"/>
        <v>1.691116737479988E-3</v>
      </c>
      <c r="P156" s="36"/>
      <c r="Q156" s="38">
        <f t="shared" si="21"/>
        <v>20271.959000000003</v>
      </c>
    </row>
    <row r="157" spans="1:17" ht="12.75" customHeight="1">
      <c r="A157" s="79" t="s">
        <v>565</v>
      </c>
      <c r="B157" s="80" t="s">
        <v>126</v>
      </c>
      <c r="C157" s="79">
        <v>35306.461000000003</v>
      </c>
      <c r="D157" s="79" t="s">
        <v>147</v>
      </c>
      <c r="E157" s="49">
        <f t="shared" si="17"/>
        <v>1200.9986211413163</v>
      </c>
      <c r="F157" s="36">
        <f t="shared" si="18"/>
        <v>1201</v>
      </c>
      <c r="G157" s="36">
        <f t="shared" si="19"/>
        <v>-2.4523999964003451E-3</v>
      </c>
      <c r="H157" s="36"/>
      <c r="I157" s="36">
        <f>+G157</f>
        <v>-2.4523999964003451E-3</v>
      </c>
      <c r="J157" s="36"/>
      <c r="K157" s="36"/>
      <c r="M157" s="36"/>
      <c r="N157" s="36"/>
      <c r="O157" s="36">
        <f t="shared" ca="1" si="20"/>
        <v>1.6894738713666842E-3</v>
      </c>
      <c r="P157" s="36"/>
      <c r="Q157" s="38">
        <f t="shared" si="21"/>
        <v>20287.961000000003</v>
      </c>
    </row>
    <row r="158" spans="1:17" ht="12.75" customHeight="1">
      <c r="A158" s="79" t="s">
        <v>565</v>
      </c>
      <c r="B158" s="80" t="s">
        <v>126</v>
      </c>
      <c r="C158" s="79">
        <v>35379.381000000001</v>
      </c>
      <c r="D158" s="79" t="s">
        <v>147</v>
      </c>
      <c r="E158" s="49">
        <f t="shared" si="17"/>
        <v>1241.9977955353406</v>
      </c>
      <c r="F158" s="36">
        <f t="shared" si="18"/>
        <v>1242</v>
      </c>
      <c r="G158" s="36">
        <f t="shared" si="19"/>
        <v>-3.9208000016515143E-3</v>
      </c>
      <c r="H158" s="36"/>
      <c r="I158" s="36">
        <f>+G158</f>
        <v>-3.9208000016515143E-3</v>
      </c>
      <c r="J158" s="36"/>
      <c r="K158" s="36"/>
      <c r="M158" s="36"/>
      <c r="N158" s="36"/>
      <c r="O158" s="36">
        <f t="shared" ca="1" si="20"/>
        <v>1.6819897035171899E-3</v>
      </c>
      <c r="P158" s="36"/>
      <c r="Q158" s="38">
        <f t="shared" si="21"/>
        <v>20360.881000000001</v>
      </c>
    </row>
    <row r="159" spans="1:17" ht="12.75" customHeight="1">
      <c r="A159" s="79" t="s">
        <v>577</v>
      </c>
      <c r="B159" s="80" t="s">
        <v>126</v>
      </c>
      <c r="C159" s="79">
        <v>37081.474000000002</v>
      </c>
      <c r="D159" s="79" t="s">
        <v>147</v>
      </c>
      <c r="E159" s="49">
        <f t="shared" si="17"/>
        <v>2198.9973531580727</v>
      </c>
      <c r="F159" s="36">
        <f t="shared" si="18"/>
        <v>2199</v>
      </c>
      <c r="G159" s="36">
        <f t="shared" si="19"/>
        <v>-4.7075999973458238E-3</v>
      </c>
      <c r="H159" s="36"/>
      <c r="I159" s="36">
        <f>+G159</f>
        <v>-4.7075999973458238E-3</v>
      </c>
      <c r="J159" s="36"/>
      <c r="K159" s="36"/>
      <c r="M159" s="36"/>
      <c r="O159" s="36">
        <f t="shared" ca="1" si="20"/>
        <v>1.5072982734692321E-3</v>
      </c>
      <c r="P159" s="36"/>
      <c r="Q159" s="38">
        <f t="shared" si="21"/>
        <v>22062.974000000002</v>
      </c>
    </row>
    <row r="160" spans="1:17" ht="12.75" customHeight="1">
      <c r="A160" s="79" t="s">
        <v>581</v>
      </c>
      <c r="B160" s="80" t="s">
        <v>126</v>
      </c>
      <c r="C160" s="79">
        <v>37138.379999999997</v>
      </c>
      <c r="D160" s="79" t="s">
        <v>147</v>
      </c>
      <c r="E160" s="49">
        <f t="shared" si="17"/>
        <v>2230.9926770481743</v>
      </c>
      <c r="F160" s="36">
        <f t="shared" si="18"/>
        <v>2231</v>
      </c>
      <c r="G160" s="36">
        <f t="shared" si="19"/>
        <v>-1.3024400002905168E-2</v>
      </c>
      <c r="H160" s="36">
        <f>+G160</f>
        <v>-1.3024400002905168E-2</v>
      </c>
      <c r="I160" s="36"/>
      <c r="J160" s="36"/>
      <c r="K160" s="36"/>
      <c r="M160" s="36"/>
      <c r="O160" s="36">
        <f t="shared" ca="1" si="20"/>
        <v>1.5014569717330412E-3</v>
      </c>
      <c r="P160" s="36"/>
      <c r="Q160" s="38">
        <f t="shared" si="21"/>
        <v>22119.879999999997</v>
      </c>
    </row>
    <row r="161" spans="1:17" ht="12.75" customHeight="1">
      <c r="A161" s="79" t="s">
        <v>581</v>
      </c>
      <c r="B161" s="80" t="s">
        <v>126</v>
      </c>
      <c r="C161" s="79">
        <v>37170.400000000001</v>
      </c>
      <c r="D161" s="79" t="s">
        <v>147</v>
      </c>
      <c r="E161" s="49">
        <f t="shared" si="17"/>
        <v>2248.9958800665077</v>
      </c>
      <c r="F161" s="36">
        <f t="shared" si="18"/>
        <v>2249</v>
      </c>
      <c r="G161" s="36">
        <f t="shared" si="19"/>
        <v>-7.3275999966426753E-3</v>
      </c>
      <c r="H161" s="36">
        <f>+G161</f>
        <v>-7.3275999966426753E-3</v>
      </c>
      <c r="I161" s="36"/>
      <c r="J161" s="36"/>
      <c r="K161" s="36"/>
      <c r="M161" s="36"/>
      <c r="O161" s="36">
        <f t="shared" ca="1" si="20"/>
        <v>1.498171239506434E-3</v>
      </c>
      <c r="P161" s="36"/>
      <c r="Q161" s="38">
        <f t="shared" si="21"/>
        <v>22151.9</v>
      </c>
    </row>
    <row r="162" spans="1:17" ht="12.75" customHeight="1">
      <c r="A162" s="79" t="s">
        <v>586</v>
      </c>
      <c r="B162" s="80" t="s">
        <v>126</v>
      </c>
      <c r="C162" s="79">
        <v>37181.072999999997</v>
      </c>
      <c r="D162" s="79" t="s">
        <v>147</v>
      </c>
      <c r="E162" s="49">
        <f t="shared" si="17"/>
        <v>2254.9967603230521</v>
      </c>
      <c r="F162" s="36">
        <f t="shared" si="18"/>
        <v>2255</v>
      </c>
      <c r="G162" s="36">
        <f t="shared" si="19"/>
        <v>-5.7620000079623424E-3</v>
      </c>
      <c r="H162" s="36"/>
      <c r="I162" s="36">
        <f>+G162</f>
        <v>-5.7620000079623424E-3</v>
      </c>
      <c r="J162" s="36"/>
      <c r="K162" s="36"/>
      <c r="M162" s="36"/>
      <c r="O162" s="36">
        <f t="shared" ca="1" si="20"/>
        <v>1.4970759954308981E-3</v>
      </c>
      <c r="P162" s="36"/>
      <c r="Q162" s="38">
        <f t="shared" si="21"/>
        <v>22162.572999999997</v>
      </c>
    </row>
    <row r="163" spans="1:17" ht="12.75" customHeight="1">
      <c r="A163" s="79" t="s">
        <v>590</v>
      </c>
      <c r="B163" s="80" t="s">
        <v>126</v>
      </c>
      <c r="C163" s="79">
        <v>37547.468999999997</v>
      </c>
      <c r="D163" s="79" t="s">
        <v>147</v>
      </c>
      <c r="E163" s="49">
        <f t="shared" si="17"/>
        <v>2461.0024309384289</v>
      </c>
      <c r="F163" s="36">
        <f t="shared" si="18"/>
        <v>2461</v>
      </c>
      <c r="G163" s="36">
        <f t="shared" si="19"/>
        <v>4.3235999983153306E-3</v>
      </c>
      <c r="H163" s="36">
        <f>+G163</f>
        <v>4.3235999983153306E-3</v>
      </c>
      <c r="I163" s="36"/>
      <c r="J163" s="36"/>
      <c r="K163" s="36"/>
      <c r="M163" s="36"/>
      <c r="O163" s="36">
        <f t="shared" ca="1" si="20"/>
        <v>1.4594726155041696E-3</v>
      </c>
      <c r="P163" s="36"/>
      <c r="Q163" s="38">
        <f t="shared" si="21"/>
        <v>22528.968999999997</v>
      </c>
    </row>
    <row r="164" spans="1:17" ht="12.75" customHeight="1">
      <c r="A164" s="79" t="s">
        <v>594</v>
      </c>
      <c r="B164" s="80" t="s">
        <v>126</v>
      </c>
      <c r="C164" s="79">
        <v>37556.358</v>
      </c>
      <c r="D164" s="79" t="s">
        <v>147</v>
      </c>
      <c r="E164" s="49">
        <f t="shared" si="17"/>
        <v>2466.0002595339943</v>
      </c>
      <c r="F164" s="36">
        <f t="shared" si="18"/>
        <v>2466</v>
      </c>
      <c r="G164" s="36">
        <f t="shared" si="19"/>
        <v>4.6160000056261197E-4</v>
      </c>
      <c r="H164" s="36">
        <f>+G164</f>
        <v>4.6160000056261197E-4</v>
      </c>
      <c r="I164" s="36"/>
      <c r="J164" s="36"/>
      <c r="K164" s="36"/>
      <c r="M164" s="36"/>
      <c r="O164" s="36">
        <f t="shared" ca="1" si="20"/>
        <v>1.4585599121078895E-3</v>
      </c>
      <c r="P164" s="36"/>
      <c r="Q164" s="38">
        <f t="shared" si="21"/>
        <v>22537.858</v>
      </c>
    </row>
    <row r="165" spans="1:17" ht="12.75" customHeight="1">
      <c r="A165" s="79" t="s">
        <v>598</v>
      </c>
      <c r="B165" s="80" t="s">
        <v>126</v>
      </c>
      <c r="C165" s="79">
        <v>37885.402000000002</v>
      </c>
      <c r="D165" s="79" t="s">
        <v>147</v>
      </c>
      <c r="E165" s="49">
        <f t="shared" si="17"/>
        <v>2651.0048171218673</v>
      </c>
      <c r="F165" s="36">
        <f t="shared" si="18"/>
        <v>2651</v>
      </c>
      <c r="G165" s="36">
        <f t="shared" si="19"/>
        <v>8.5676000016974285E-3</v>
      </c>
      <c r="H165" s="36"/>
      <c r="I165" s="36">
        <f>+G165</f>
        <v>8.5676000016974285E-3</v>
      </c>
      <c r="J165" s="36"/>
      <c r="K165" s="36"/>
      <c r="M165" s="36"/>
      <c r="N165" s="36"/>
      <c r="O165" s="36">
        <f t="shared" ca="1" si="20"/>
        <v>1.4247898864455364E-3</v>
      </c>
      <c r="P165" s="36"/>
      <c r="Q165" s="38">
        <f t="shared" si="21"/>
        <v>22866.902000000002</v>
      </c>
    </row>
    <row r="166" spans="1:17" ht="12.75" customHeight="1">
      <c r="A166" s="79" t="s">
        <v>598</v>
      </c>
      <c r="B166" s="80" t="s">
        <v>126</v>
      </c>
      <c r="C166" s="79">
        <v>37901.404000000002</v>
      </c>
      <c r="D166" s="79" t="s">
        <v>147</v>
      </c>
      <c r="E166" s="49">
        <f t="shared" si="17"/>
        <v>2660.0019206415218</v>
      </c>
      <c r="F166" s="36">
        <f t="shared" si="18"/>
        <v>2660</v>
      </c>
      <c r="G166" s="36">
        <f t="shared" si="19"/>
        <v>3.4159999995608814E-3</v>
      </c>
      <c r="H166" s="36"/>
      <c r="I166" s="36">
        <f>+G166</f>
        <v>3.4159999995608814E-3</v>
      </c>
      <c r="J166" s="36"/>
      <c r="K166" s="36"/>
      <c r="M166" s="36"/>
      <c r="N166" s="36"/>
      <c r="O166" s="36">
        <f t="shared" ca="1" si="20"/>
        <v>1.4231470203322327E-3</v>
      </c>
      <c r="P166" s="36"/>
      <c r="Q166" s="38">
        <f t="shared" si="21"/>
        <v>22882.904000000002</v>
      </c>
    </row>
    <row r="167" spans="1:17" ht="12.75" customHeight="1">
      <c r="A167" s="79" t="s">
        <v>604</v>
      </c>
      <c r="B167" s="80" t="s">
        <v>126</v>
      </c>
      <c r="C167" s="79">
        <v>37910.300000000003</v>
      </c>
      <c r="D167" s="79" t="s">
        <v>147</v>
      </c>
      <c r="E167" s="49">
        <f t="shared" si="17"/>
        <v>2665.0036849779081</v>
      </c>
      <c r="F167" s="36">
        <f t="shared" si="18"/>
        <v>2665</v>
      </c>
      <c r="G167" s="36">
        <f t="shared" si="19"/>
        <v>6.5539999995962717E-3</v>
      </c>
      <c r="H167" s="36">
        <f>+G167</f>
        <v>6.5539999995962717E-3</v>
      </c>
      <c r="I167" s="36"/>
      <c r="J167" s="36"/>
      <c r="K167" s="36"/>
      <c r="M167" s="36"/>
      <c r="O167" s="36">
        <f t="shared" ca="1" si="20"/>
        <v>1.4222343169359528E-3</v>
      </c>
      <c r="P167" s="36"/>
      <c r="Q167" s="38">
        <f t="shared" si="21"/>
        <v>22891.800000000003</v>
      </c>
    </row>
    <row r="168" spans="1:17" ht="12.75" customHeight="1">
      <c r="A168" s="79" t="s">
        <v>604</v>
      </c>
      <c r="B168" s="80" t="s">
        <v>126</v>
      </c>
      <c r="C168" s="79">
        <v>37910.302000000003</v>
      </c>
      <c r="D168" s="79" t="s">
        <v>147</v>
      </c>
      <c r="E168" s="49">
        <f t="shared" si="17"/>
        <v>2665.004809475286</v>
      </c>
      <c r="F168" s="36">
        <f t="shared" si="18"/>
        <v>2665</v>
      </c>
      <c r="G168" s="36">
        <f t="shared" si="19"/>
        <v>8.5540000000037253E-3</v>
      </c>
      <c r="H168" s="36">
        <f>+G168</f>
        <v>8.5540000000037253E-3</v>
      </c>
      <c r="I168" s="36"/>
      <c r="J168" s="36"/>
      <c r="K168" s="36"/>
      <c r="M168" s="36"/>
      <c r="O168" s="36">
        <f t="shared" ca="1" si="20"/>
        <v>1.4222343169359528E-3</v>
      </c>
      <c r="P168" s="36"/>
      <c r="Q168" s="38">
        <f t="shared" si="21"/>
        <v>22891.802000000003</v>
      </c>
    </row>
    <row r="169" spans="1:17" ht="12.75" customHeight="1">
      <c r="A169" s="79" t="s">
        <v>604</v>
      </c>
      <c r="B169" s="80" t="s">
        <v>126</v>
      </c>
      <c r="C169" s="79">
        <v>37910.307000000001</v>
      </c>
      <c r="D169" s="79" t="s">
        <v>147</v>
      </c>
      <c r="E169" s="49">
        <f t="shared" si="17"/>
        <v>2665.007620718729</v>
      </c>
      <c r="F169" s="36">
        <f t="shared" si="18"/>
        <v>2665</v>
      </c>
      <c r="G169" s="36">
        <f t="shared" si="19"/>
        <v>1.3553999997384381E-2</v>
      </c>
      <c r="H169" s="36">
        <f>+G169</f>
        <v>1.3553999997384381E-2</v>
      </c>
      <c r="I169" s="36"/>
      <c r="J169" s="36"/>
      <c r="K169" s="36"/>
      <c r="M169" s="36"/>
      <c r="O169" s="36">
        <f t="shared" ca="1" si="20"/>
        <v>1.4222343169359528E-3</v>
      </c>
      <c r="P169" s="36"/>
      <c r="Q169" s="38">
        <f t="shared" si="21"/>
        <v>22891.807000000001</v>
      </c>
    </row>
    <row r="170" spans="1:17" ht="12.75" customHeight="1">
      <c r="A170" s="79" t="s">
        <v>598</v>
      </c>
      <c r="B170" s="80" t="s">
        <v>126</v>
      </c>
      <c r="C170" s="79">
        <v>37958.315000000002</v>
      </c>
      <c r="D170" s="79" t="s">
        <v>147</v>
      </c>
      <c r="E170" s="49">
        <f t="shared" si="17"/>
        <v>2692.0000557750705</v>
      </c>
      <c r="F170" s="36">
        <f t="shared" si="18"/>
        <v>2692</v>
      </c>
      <c r="G170" s="36">
        <f t="shared" si="19"/>
        <v>9.9199998658150434E-5</v>
      </c>
      <c r="H170" s="36"/>
      <c r="I170" s="36">
        <f>+G170</f>
        <v>9.9199998658150434E-5</v>
      </c>
      <c r="J170" s="36"/>
      <c r="K170" s="36"/>
      <c r="M170" s="36"/>
      <c r="N170" s="36"/>
      <c r="O170" s="36">
        <f t="shared" ca="1" si="20"/>
        <v>1.4173057185960418E-3</v>
      </c>
      <c r="P170" s="36"/>
      <c r="Q170" s="38">
        <f t="shared" si="21"/>
        <v>22939.815000000002</v>
      </c>
    </row>
    <row r="171" spans="1:17" ht="12.75" customHeight="1">
      <c r="A171" s="79" t="s">
        <v>616</v>
      </c>
      <c r="B171" s="80" t="s">
        <v>126</v>
      </c>
      <c r="C171" s="79">
        <v>38271.337</v>
      </c>
      <c r="D171" s="79" t="s">
        <v>147</v>
      </c>
      <c r="E171" s="49">
        <f t="shared" si="17"/>
        <v>2867.9962648695091</v>
      </c>
      <c r="F171" s="36">
        <f t="shared" si="18"/>
        <v>2868</v>
      </c>
      <c r="G171" s="36">
        <f t="shared" si="19"/>
        <v>-6.6432000021450222E-3</v>
      </c>
      <c r="H171" s="36"/>
      <c r="I171" s="36">
        <f>+G171</f>
        <v>-6.6432000021450222E-3</v>
      </c>
      <c r="J171" s="36"/>
      <c r="K171" s="36"/>
      <c r="M171" s="36"/>
      <c r="O171" s="36">
        <f t="shared" ca="1" si="20"/>
        <v>1.3851785590469922E-3</v>
      </c>
      <c r="P171" s="36"/>
      <c r="Q171" s="38">
        <f t="shared" si="21"/>
        <v>23252.837</v>
      </c>
    </row>
    <row r="172" spans="1:17" ht="12.75" customHeight="1">
      <c r="A172" s="79" t="s">
        <v>620</v>
      </c>
      <c r="B172" s="80" t="s">
        <v>126</v>
      </c>
      <c r="C172" s="79">
        <v>38559.468999999997</v>
      </c>
      <c r="D172" s="79" t="s">
        <v>147</v>
      </c>
      <c r="E172" s="49">
        <f t="shared" si="17"/>
        <v>3029.9981040974189</v>
      </c>
      <c r="F172" s="36">
        <f t="shared" si="18"/>
        <v>3030</v>
      </c>
      <c r="G172" s="36">
        <f t="shared" si="19"/>
        <v>-3.372000006493181E-3</v>
      </c>
      <c r="H172" s="36"/>
      <c r="I172" s="36">
        <f>+G172</f>
        <v>-3.372000006493181E-3</v>
      </c>
      <c r="J172" s="36"/>
      <c r="K172" s="36"/>
      <c r="M172" s="36"/>
      <c r="O172" s="36">
        <f t="shared" ca="1" si="20"/>
        <v>1.3556069690075258E-3</v>
      </c>
      <c r="P172" s="36"/>
      <c r="Q172" s="38">
        <f t="shared" si="21"/>
        <v>23540.968999999997</v>
      </c>
    </row>
    <row r="173" spans="1:17" ht="12.75" customHeight="1">
      <c r="A173" s="79" t="s">
        <v>620</v>
      </c>
      <c r="B173" s="80" t="s">
        <v>126</v>
      </c>
      <c r="C173" s="79">
        <v>38559.472000000002</v>
      </c>
      <c r="D173" s="79" t="s">
        <v>147</v>
      </c>
      <c r="E173" s="49">
        <f t="shared" si="17"/>
        <v>3029.999790843488</v>
      </c>
      <c r="F173" s="36">
        <f t="shared" si="18"/>
        <v>3030</v>
      </c>
      <c r="G173" s="36">
        <f t="shared" si="19"/>
        <v>-3.7200000224402174E-4</v>
      </c>
      <c r="H173" s="36"/>
      <c r="I173" s="36">
        <f>+G173</f>
        <v>-3.7200000224402174E-4</v>
      </c>
      <c r="J173" s="36"/>
      <c r="K173" s="36"/>
      <c r="M173" s="36"/>
      <c r="O173" s="36">
        <f t="shared" ca="1" si="20"/>
        <v>1.3556069690075258E-3</v>
      </c>
      <c r="P173" s="36"/>
      <c r="Q173" s="38">
        <f t="shared" si="21"/>
        <v>23540.972000000002</v>
      </c>
    </row>
    <row r="174" spans="1:17" ht="12.75" customHeight="1">
      <c r="A174" s="79" t="s">
        <v>620</v>
      </c>
      <c r="B174" s="80" t="s">
        <v>126</v>
      </c>
      <c r="C174" s="79">
        <v>38559.472999999998</v>
      </c>
      <c r="D174" s="79" t="s">
        <v>147</v>
      </c>
      <c r="E174" s="49">
        <f t="shared" si="17"/>
        <v>3030.0003530921749</v>
      </c>
      <c r="F174" s="36">
        <f t="shared" si="18"/>
        <v>3030</v>
      </c>
      <c r="G174" s="36">
        <f t="shared" si="19"/>
        <v>6.2799999432172626E-4</v>
      </c>
      <c r="H174" s="36"/>
      <c r="I174" s="36">
        <f>+G174</f>
        <v>6.2799999432172626E-4</v>
      </c>
      <c r="J174" s="36"/>
      <c r="K174" s="36"/>
      <c r="M174" s="36"/>
      <c r="O174" s="36">
        <f t="shared" ca="1" si="20"/>
        <v>1.3556069690075258E-3</v>
      </c>
      <c r="P174" s="36"/>
      <c r="Q174" s="38">
        <f t="shared" si="21"/>
        <v>23540.972999999998</v>
      </c>
    </row>
    <row r="175" spans="1:17" ht="12.75" customHeight="1">
      <c r="A175" s="79" t="s">
        <v>594</v>
      </c>
      <c r="B175" s="80" t="s">
        <v>126</v>
      </c>
      <c r="C175" s="79">
        <v>38591.483999999997</v>
      </c>
      <c r="D175" s="79" t="s">
        <v>147</v>
      </c>
      <c r="E175" s="49">
        <f t="shared" si="17"/>
        <v>3047.9984958723048</v>
      </c>
      <c r="F175" s="36">
        <f t="shared" si="18"/>
        <v>3048</v>
      </c>
      <c r="G175" s="36">
        <f t="shared" si="19"/>
        <v>-2.6752000048873015E-3</v>
      </c>
      <c r="H175" s="36">
        <f>+G175</f>
        <v>-2.6752000048873015E-3</v>
      </c>
      <c r="I175" s="36"/>
      <c r="J175" s="36"/>
      <c r="K175" s="36"/>
      <c r="M175" s="36"/>
      <c r="O175" s="36">
        <f t="shared" ca="1" si="20"/>
        <v>1.3523212367809185E-3</v>
      </c>
      <c r="P175" s="36"/>
      <c r="Q175" s="38">
        <f t="shared" si="21"/>
        <v>23572.983999999997</v>
      </c>
    </row>
    <row r="176" spans="1:17" ht="12.75" customHeight="1">
      <c r="A176" s="79" t="s">
        <v>633</v>
      </c>
      <c r="B176" s="80" t="s">
        <v>126</v>
      </c>
      <c r="C176" s="79">
        <v>38616.396999999997</v>
      </c>
      <c r="D176" s="79" t="s">
        <v>147</v>
      </c>
      <c r="E176" s="49">
        <f t="shared" si="17"/>
        <v>3062.0057974586784</v>
      </c>
      <c r="F176" s="36">
        <f t="shared" si="18"/>
        <v>3062</v>
      </c>
      <c r="G176" s="36">
        <f t="shared" si="19"/>
        <v>1.0311199992429465E-2</v>
      </c>
      <c r="H176" s="36">
        <f>+G176</f>
        <v>1.0311199992429465E-2</v>
      </c>
      <c r="I176" s="36"/>
      <c r="J176" s="36"/>
      <c r="K176" s="36"/>
      <c r="M176" s="36"/>
      <c r="O176" s="36">
        <f t="shared" ca="1" si="20"/>
        <v>1.3497656672713351E-3</v>
      </c>
      <c r="P176" s="36"/>
      <c r="Q176" s="38">
        <f t="shared" si="21"/>
        <v>23597.896999999997</v>
      </c>
    </row>
    <row r="177" spans="1:32" ht="12.75" customHeight="1">
      <c r="A177" s="79" t="s">
        <v>636</v>
      </c>
      <c r="B177" s="80" t="s">
        <v>126</v>
      </c>
      <c r="C177" s="79">
        <v>38673.296000000002</v>
      </c>
      <c r="D177" s="79" t="s">
        <v>147</v>
      </c>
      <c r="E177" s="49">
        <f t="shared" si="17"/>
        <v>3093.9971856079633</v>
      </c>
      <c r="F177" s="36">
        <f t="shared" si="18"/>
        <v>3094</v>
      </c>
      <c r="G177" s="36">
        <f t="shared" si="19"/>
        <v>-5.0055999963660724E-3</v>
      </c>
      <c r="H177" s="36"/>
      <c r="I177" s="36">
        <f>+G177</f>
        <v>-5.0055999963660724E-3</v>
      </c>
      <c r="J177" s="36"/>
      <c r="K177" s="36"/>
      <c r="M177" s="36"/>
      <c r="N177" s="36"/>
      <c r="O177" s="36">
        <f t="shared" ca="1" si="20"/>
        <v>1.3439243655351441E-3</v>
      </c>
      <c r="P177" s="36"/>
      <c r="Q177" s="38">
        <f t="shared" si="21"/>
        <v>23654.796000000002</v>
      </c>
    </row>
    <row r="178" spans="1:32" s="36" customFormat="1" ht="12.75" customHeight="1">
      <c r="A178" s="11" t="s">
        <v>125</v>
      </c>
      <c r="B178" s="9" t="s">
        <v>126</v>
      </c>
      <c r="C178" s="15">
        <v>38966.762999999999</v>
      </c>
      <c r="D178" s="16"/>
      <c r="E178" s="36">
        <f t="shared" si="17"/>
        <v>3258.9986215911131</v>
      </c>
      <c r="F178" s="36">
        <f t="shared" si="18"/>
        <v>3259</v>
      </c>
      <c r="G178" s="36">
        <f t="shared" si="19"/>
        <v>-2.4516000048606656E-3</v>
      </c>
      <c r="K178" s="36">
        <f>+G178</f>
        <v>-2.4516000048606656E-3</v>
      </c>
      <c r="O178" s="36">
        <f t="shared" ca="1" si="20"/>
        <v>1.3138051534579101E-3</v>
      </c>
      <c r="Q178" s="38">
        <f t="shared" si="21"/>
        <v>23948.262999999999</v>
      </c>
    </row>
    <row r="179" spans="1:32" s="36" customFormat="1" ht="12.75" customHeight="1">
      <c r="A179" s="11" t="s">
        <v>125</v>
      </c>
      <c r="B179" s="9" t="s">
        <v>126</v>
      </c>
      <c r="C179" s="15">
        <v>38998.794999999998</v>
      </c>
      <c r="D179" s="16"/>
      <c r="E179" s="36">
        <f t="shared" si="17"/>
        <v>3277.0085715937103</v>
      </c>
      <c r="F179" s="36">
        <f t="shared" si="18"/>
        <v>3277</v>
      </c>
      <c r="G179" s="36">
        <f t="shared" si="19"/>
        <v>1.5245199996570591E-2</v>
      </c>
      <c r="K179" s="36">
        <f>+G179</f>
        <v>1.5245199996570591E-2</v>
      </c>
      <c r="O179" s="36">
        <f t="shared" ca="1" si="20"/>
        <v>1.3105194212313029E-3</v>
      </c>
      <c r="Q179" s="38">
        <f t="shared" si="21"/>
        <v>23980.294999999998</v>
      </c>
    </row>
    <row r="180" spans="1:32" ht="12.75" customHeight="1">
      <c r="A180" s="79" t="s">
        <v>647</v>
      </c>
      <c r="B180" s="80" t="s">
        <v>126</v>
      </c>
      <c r="C180" s="79">
        <v>39258.449999999997</v>
      </c>
      <c r="D180" s="79" t="s">
        <v>147</v>
      </c>
      <c r="E180" s="49">
        <f t="shared" si="17"/>
        <v>3422.9992549080353</v>
      </c>
      <c r="F180" s="36">
        <f t="shared" si="18"/>
        <v>3423</v>
      </c>
      <c r="G180" s="36">
        <f t="shared" si="19"/>
        <v>-1.3252000062493607E-3</v>
      </c>
      <c r="H180" s="36">
        <f>+G180</f>
        <v>-1.3252000062493607E-3</v>
      </c>
      <c r="I180" s="36"/>
      <c r="J180" s="36"/>
      <c r="K180" s="36"/>
      <c r="M180" s="36"/>
      <c r="O180" s="36">
        <f t="shared" ca="1" si="20"/>
        <v>1.283868482059932E-3</v>
      </c>
      <c r="P180" s="36"/>
      <c r="Q180" s="38">
        <f t="shared" si="21"/>
        <v>24239.949999999997</v>
      </c>
    </row>
    <row r="181" spans="1:32" s="36" customFormat="1" ht="12.75" customHeight="1">
      <c r="A181" s="11" t="s">
        <v>32</v>
      </c>
      <c r="B181" s="39"/>
      <c r="C181" s="40">
        <v>39258.451999999997</v>
      </c>
      <c r="D181" s="37"/>
      <c r="E181" s="36">
        <f t="shared" si="17"/>
        <v>3423.0003794054132</v>
      </c>
      <c r="F181" s="36">
        <f t="shared" si="18"/>
        <v>3423</v>
      </c>
      <c r="G181" s="36">
        <f t="shared" ref="G181:G208" si="22">+C181-(C$7+F181*C$8)</f>
        <v>6.7479999415809289E-4</v>
      </c>
      <c r="I181" s="36">
        <f t="shared" ref="I181:I187" si="23">+G181</f>
        <v>6.7479999415809289E-4</v>
      </c>
      <c r="O181" s="36">
        <f t="shared" ca="1" si="20"/>
        <v>1.283868482059932E-3</v>
      </c>
      <c r="Q181" s="38">
        <f t="shared" si="21"/>
        <v>24239.951999999997</v>
      </c>
      <c r="AB181" s="36">
        <v>6</v>
      </c>
      <c r="AD181" s="36" t="s">
        <v>31</v>
      </c>
      <c r="AF181" s="36" t="s">
        <v>33</v>
      </c>
    </row>
    <row r="182" spans="1:32" ht="12.75" customHeight="1">
      <c r="A182" s="79" t="s">
        <v>656</v>
      </c>
      <c r="B182" s="80" t="s">
        <v>121</v>
      </c>
      <c r="C182" s="79">
        <v>39275.464</v>
      </c>
      <c r="D182" s="79" t="s">
        <v>147</v>
      </c>
      <c r="E182" s="49">
        <f t="shared" si="17"/>
        <v>3432.5653541008501</v>
      </c>
      <c r="F182" s="36">
        <f t="shared" si="18"/>
        <v>3432.5</v>
      </c>
      <c r="G182" s="36">
        <f t="shared" si="22"/>
        <v>0.11623700000200188</v>
      </c>
      <c r="H182" s="36"/>
      <c r="I182" s="36">
        <f t="shared" si="23"/>
        <v>0.11623700000200188</v>
      </c>
      <c r="J182" s="36"/>
      <c r="K182" s="36"/>
      <c r="M182" s="36"/>
      <c r="N182" s="36"/>
      <c r="O182" s="36">
        <f t="shared" ca="1" si="20"/>
        <v>1.2821343456070004E-3</v>
      </c>
      <c r="P182" s="36"/>
      <c r="Q182" s="38">
        <f t="shared" si="21"/>
        <v>24256.964</v>
      </c>
    </row>
    <row r="183" spans="1:32" s="36" customFormat="1" ht="12.75" customHeight="1">
      <c r="A183" s="11" t="s">
        <v>35</v>
      </c>
      <c r="B183" s="39"/>
      <c r="C183" s="40">
        <v>39338.483</v>
      </c>
      <c r="D183" s="37"/>
      <c r="E183" s="36">
        <f t="shared" si="17"/>
        <v>3467.997704226153</v>
      </c>
      <c r="F183" s="36">
        <f t="shared" si="18"/>
        <v>3468</v>
      </c>
      <c r="G183" s="36">
        <f t="shared" si="22"/>
        <v>-4.0832000013324432E-3</v>
      </c>
      <c r="I183" s="36">
        <f t="shared" si="23"/>
        <v>-4.0832000013324432E-3</v>
      </c>
      <c r="O183" s="36">
        <f t="shared" ca="1" si="20"/>
        <v>1.2756541514934135E-3</v>
      </c>
      <c r="Q183" s="38">
        <f t="shared" si="21"/>
        <v>24319.983</v>
      </c>
      <c r="AB183" s="36">
        <v>9</v>
      </c>
      <c r="AD183" s="36" t="s">
        <v>34</v>
      </c>
      <c r="AF183" s="36" t="s">
        <v>33</v>
      </c>
    </row>
    <row r="184" spans="1:32" s="36" customFormat="1" ht="12.75" customHeight="1">
      <c r="A184" s="11" t="s">
        <v>35</v>
      </c>
      <c r="B184" s="39"/>
      <c r="C184" s="40">
        <v>39338.49</v>
      </c>
      <c r="D184" s="37"/>
      <c r="E184" s="36">
        <f t="shared" si="17"/>
        <v>3468.0016399669739</v>
      </c>
      <c r="F184" s="36">
        <f t="shared" si="18"/>
        <v>3468</v>
      </c>
      <c r="G184" s="36">
        <f t="shared" si="22"/>
        <v>2.9167999964556657E-3</v>
      </c>
      <c r="I184" s="36">
        <f t="shared" si="23"/>
        <v>2.9167999964556657E-3</v>
      </c>
      <c r="O184" s="36">
        <f t="shared" ca="1" si="20"/>
        <v>1.2756541514934135E-3</v>
      </c>
      <c r="Q184" s="38">
        <f t="shared" si="21"/>
        <v>24319.989999999998</v>
      </c>
      <c r="AB184" s="36">
        <v>5</v>
      </c>
      <c r="AD184" s="36" t="s">
        <v>31</v>
      </c>
      <c r="AF184" s="36" t="s">
        <v>33</v>
      </c>
    </row>
    <row r="185" spans="1:32" s="36" customFormat="1" ht="12.75" customHeight="1">
      <c r="A185" s="11" t="s">
        <v>37</v>
      </c>
      <c r="B185" s="39"/>
      <c r="C185" s="40">
        <v>39404.294000000002</v>
      </c>
      <c r="D185" s="37"/>
      <c r="E185" s="36">
        <f t="shared" si="17"/>
        <v>3504.9998526908439</v>
      </c>
      <c r="F185" s="36">
        <f t="shared" si="18"/>
        <v>3505</v>
      </c>
      <c r="G185" s="36">
        <f t="shared" si="22"/>
        <v>-2.6200000138487667E-4</v>
      </c>
      <c r="I185" s="36">
        <f t="shared" si="23"/>
        <v>-2.6200000138487667E-4</v>
      </c>
      <c r="O185" s="36">
        <f t="shared" ca="1" si="20"/>
        <v>1.2689001463609428E-3</v>
      </c>
      <c r="Q185" s="38">
        <f t="shared" si="21"/>
        <v>24385.794000000002</v>
      </c>
      <c r="AB185" s="36">
        <v>16</v>
      </c>
      <c r="AD185" s="36" t="s">
        <v>36</v>
      </c>
      <c r="AF185" s="36" t="s">
        <v>33</v>
      </c>
    </row>
    <row r="186" spans="1:32" s="36" customFormat="1" ht="12.75" customHeight="1">
      <c r="A186" s="11" t="s">
        <v>37</v>
      </c>
      <c r="B186" s="39"/>
      <c r="C186" s="40">
        <v>39404.302000000003</v>
      </c>
      <c r="D186" s="37"/>
      <c r="E186" s="36">
        <f t="shared" si="17"/>
        <v>3505.0043506803559</v>
      </c>
      <c r="F186" s="36">
        <f t="shared" si="18"/>
        <v>3505</v>
      </c>
      <c r="G186" s="36">
        <f t="shared" si="22"/>
        <v>7.7380000002449378E-3</v>
      </c>
      <c r="I186" s="36">
        <f t="shared" si="23"/>
        <v>7.7380000002449378E-3</v>
      </c>
      <c r="O186" s="36">
        <f t="shared" ca="1" si="20"/>
        <v>1.2689001463609428E-3</v>
      </c>
      <c r="Q186" s="38">
        <f t="shared" si="21"/>
        <v>24385.802000000003</v>
      </c>
      <c r="AB186" s="36">
        <v>7</v>
      </c>
      <c r="AD186" s="36" t="s">
        <v>31</v>
      </c>
      <c r="AF186" s="36" t="s">
        <v>33</v>
      </c>
    </row>
    <row r="187" spans="1:32" s="36" customFormat="1" ht="12.75" customHeight="1">
      <c r="A187" s="11" t="s">
        <v>38</v>
      </c>
      <c r="B187" s="39"/>
      <c r="C187" s="40">
        <v>39683.54</v>
      </c>
      <c r="D187" s="37"/>
      <c r="E187" s="36">
        <f t="shared" si="17"/>
        <v>3662.0055500692574</v>
      </c>
      <c r="F187" s="36">
        <f t="shared" si="18"/>
        <v>3662</v>
      </c>
      <c r="G187" s="36">
        <f t="shared" si="22"/>
        <v>9.8711999962688424E-3</v>
      </c>
      <c r="I187" s="36">
        <f t="shared" si="23"/>
        <v>9.8711999962688424E-3</v>
      </c>
      <c r="O187" s="36">
        <f t="shared" ca="1" si="20"/>
        <v>1.2402412597177564E-3</v>
      </c>
      <c r="Q187" s="38">
        <f t="shared" si="21"/>
        <v>24665.040000000001</v>
      </c>
      <c r="AB187" s="36">
        <v>6</v>
      </c>
      <c r="AD187" s="36" t="s">
        <v>31</v>
      </c>
      <c r="AF187" s="36" t="s">
        <v>33</v>
      </c>
    </row>
    <row r="188" spans="1:32" ht="12.75" customHeight="1">
      <c r="A188" s="79" t="s">
        <v>647</v>
      </c>
      <c r="B188" s="80" t="s">
        <v>126</v>
      </c>
      <c r="C188" s="79">
        <v>39692.404000000002</v>
      </c>
      <c r="D188" s="79" t="s">
        <v>147</v>
      </c>
      <c r="E188" s="49">
        <f t="shared" si="17"/>
        <v>3666.9893224475995</v>
      </c>
      <c r="F188" s="36">
        <f t="shared" si="18"/>
        <v>3667</v>
      </c>
      <c r="G188" s="36">
        <f t="shared" si="22"/>
        <v>-1.899079999566311E-2</v>
      </c>
      <c r="H188" s="36">
        <f t="shared" ref="H188:H193" si="24">+G188</f>
        <v>-1.899079999566311E-2</v>
      </c>
      <c r="I188" s="36"/>
      <c r="J188" s="36"/>
      <c r="K188" s="36"/>
      <c r="M188" s="36"/>
      <c r="O188" s="36">
        <f t="shared" ca="1" si="20"/>
        <v>1.2393285563214768E-3</v>
      </c>
      <c r="P188" s="36"/>
      <c r="Q188" s="38">
        <f t="shared" si="21"/>
        <v>24673.904000000002</v>
      </c>
    </row>
    <row r="189" spans="1:32" ht="12.75" customHeight="1">
      <c r="A189" s="79" t="s">
        <v>647</v>
      </c>
      <c r="B189" s="80" t="s">
        <v>126</v>
      </c>
      <c r="C189" s="79">
        <v>39692.409</v>
      </c>
      <c r="D189" s="79" t="s">
        <v>147</v>
      </c>
      <c r="E189" s="49">
        <f t="shared" si="17"/>
        <v>3666.9921336910425</v>
      </c>
      <c r="F189" s="36">
        <f t="shared" si="18"/>
        <v>3667</v>
      </c>
      <c r="G189" s="36">
        <f t="shared" si="22"/>
        <v>-1.3990799998282455E-2</v>
      </c>
      <c r="H189" s="36">
        <f t="shared" si="24"/>
        <v>-1.3990799998282455E-2</v>
      </c>
      <c r="I189" s="36"/>
      <c r="J189" s="36"/>
      <c r="K189" s="36"/>
      <c r="M189" s="36"/>
      <c r="O189" s="36">
        <f t="shared" ca="1" si="20"/>
        <v>1.2393285563214768E-3</v>
      </c>
      <c r="P189" s="36"/>
      <c r="Q189" s="38">
        <f t="shared" si="21"/>
        <v>24673.909</v>
      </c>
    </row>
    <row r="190" spans="1:32" ht="12.75" customHeight="1">
      <c r="A190" s="79" t="s">
        <v>647</v>
      </c>
      <c r="B190" s="80" t="s">
        <v>126</v>
      </c>
      <c r="C190" s="79">
        <v>39692.410000000003</v>
      </c>
      <c r="D190" s="79" t="s">
        <v>147</v>
      </c>
      <c r="E190" s="49">
        <f t="shared" si="17"/>
        <v>3666.9926959397335</v>
      </c>
      <c r="F190" s="36">
        <f t="shared" si="18"/>
        <v>3667</v>
      </c>
      <c r="G190" s="36">
        <f t="shared" si="22"/>
        <v>-1.2990799994440749E-2</v>
      </c>
      <c r="H190" s="36">
        <f t="shared" si="24"/>
        <v>-1.2990799994440749E-2</v>
      </c>
      <c r="I190" s="36"/>
      <c r="J190" s="36"/>
      <c r="K190" s="36"/>
      <c r="M190" s="36"/>
      <c r="O190" s="36">
        <f t="shared" ca="1" si="20"/>
        <v>1.2393285563214768E-3</v>
      </c>
      <c r="P190" s="36"/>
      <c r="Q190" s="38">
        <f t="shared" si="21"/>
        <v>24673.910000000003</v>
      </c>
    </row>
    <row r="191" spans="1:32" ht="12.75" customHeight="1">
      <c r="A191" s="79" t="s">
        <v>647</v>
      </c>
      <c r="B191" s="80" t="s">
        <v>126</v>
      </c>
      <c r="C191" s="79">
        <v>39692.411</v>
      </c>
      <c r="D191" s="79" t="s">
        <v>147</v>
      </c>
      <c r="E191" s="49">
        <f t="shared" si="17"/>
        <v>3666.9932581884204</v>
      </c>
      <c r="F191" s="36">
        <f t="shared" si="18"/>
        <v>3667</v>
      </c>
      <c r="G191" s="36">
        <f t="shared" si="22"/>
        <v>-1.1990799997875001E-2</v>
      </c>
      <c r="H191" s="36">
        <f t="shared" si="24"/>
        <v>-1.1990799997875001E-2</v>
      </c>
      <c r="I191" s="36"/>
      <c r="J191" s="36"/>
      <c r="K191" s="36"/>
      <c r="M191" s="36"/>
      <c r="O191" s="36">
        <f t="shared" ca="1" si="20"/>
        <v>1.2393285563214768E-3</v>
      </c>
      <c r="P191" s="36"/>
      <c r="Q191" s="38">
        <f t="shared" si="21"/>
        <v>24673.911</v>
      </c>
    </row>
    <row r="192" spans="1:32" ht="12.75" customHeight="1">
      <c r="A192" s="79" t="s">
        <v>647</v>
      </c>
      <c r="B192" s="80" t="s">
        <v>126</v>
      </c>
      <c r="C192" s="79">
        <v>39692.423999999999</v>
      </c>
      <c r="D192" s="79" t="s">
        <v>147</v>
      </c>
      <c r="E192" s="49">
        <f t="shared" si="17"/>
        <v>3667.0005674213758</v>
      </c>
      <c r="F192" s="36">
        <f t="shared" si="18"/>
        <v>3667</v>
      </c>
      <c r="G192" s="36">
        <f t="shared" si="22"/>
        <v>1.0092000011354685E-3</v>
      </c>
      <c r="H192" s="36">
        <f t="shared" si="24"/>
        <v>1.0092000011354685E-3</v>
      </c>
      <c r="I192" s="36"/>
      <c r="J192" s="36"/>
      <c r="K192" s="36"/>
      <c r="M192" s="36"/>
      <c r="O192" s="36">
        <f t="shared" ca="1" si="20"/>
        <v>1.2393285563214768E-3</v>
      </c>
      <c r="P192" s="36"/>
      <c r="Q192" s="38">
        <f t="shared" si="21"/>
        <v>24673.923999999999</v>
      </c>
    </row>
    <row r="193" spans="1:32" ht="12.75" customHeight="1">
      <c r="A193" s="79" t="s">
        <v>647</v>
      </c>
      <c r="B193" s="80" t="s">
        <v>126</v>
      </c>
      <c r="C193" s="79">
        <v>39692.425000000003</v>
      </c>
      <c r="D193" s="79" t="s">
        <v>147</v>
      </c>
      <c r="E193" s="49">
        <f t="shared" si="17"/>
        <v>3667.0011296700668</v>
      </c>
      <c r="F193" s="36">
        <f t="shared" si="18"/>
        <v>3667</v>
      </c>
      <c r="G193" s="36">
        <f t="shared" si="22"/>
        <v>2.0092000049771741E-3</v>
      </c>
      <c r="H193" s="36">
        <f t="shared" si="24"/>
        <v>2.0092000049771741E-3</v>
      </c>
      <c r="I193" s="36"/>
      <c r="J193" s="36"/>
      <c r="K193" s="36"/>
      <c r="M193" s="36"/>
      <c r="O193" s="36">
        <f t="shared" ca="1" si="20"/>
        <v>1.2393285563214768E-3</v>
      </c>
      <c r="P193" s="36"/>
      <c r="Q193" s="38">
        <f t="shared" si="21"/>
        <v>24673.925000000003</v>
      </c>
    </row>
    <row r="194" spans="1:32" s="36" customFormat="1" ht="12.75" customHeight="1">
      <c r="A194" s="11" t="s">
        <v>38</v>
      </c>
      <c r="B194" s="39"/>
      <c r="C194" s="40">
        <v>39692.432000000001</v>
      </c>
      <c r="D194" s="37"/>
      <c r="E194" s="36">
        <f t="shared" si="17"/>
        <v>3667.0050654108877</v>
      </c>
      <c r="F194" s="36">
        <f t="shared" si="18"/>
        <v>3667</v>
      </c>
      <c r="G194" s="36">
        <f t="shared" si="22"/>
        <v>9.009200002765283E-3</v>
      </c>
      <c r="I194" s="36">
        <f>+G194</f>
        <v>9.009200002765283E-3</v>
      </c>
      <c r="O194" s="36">
        <f t="shared" ca="1" si="20"/>
        <v>1.2393285563214768E-3</v>
      </c>
      <c r="Q194" s="38">
        <f t="shared" si="21"/>
        <v>24673.932000000001</v>
      </c>
      <c r="AB194" s="36">
        <v>10</v>
      </c>
      <c r="AD194" s="36" t="s">
        <v>31</v>
      </c>
      <c r="AF194" s="36" t="s">
        <v>33</v>
      </c>
    </row>
    <row r="195" spans="1:32" s="36" customFormat="1" ht="12.75" customHeight="1">
      <c r="A195" s="11" t="s">
        <v>39</v>
      </c>
      <c r="B195" s="53"/>
      <c r="C195" s="54">
        <v>39955.656000000003</v>
      </c>
      <c r="D195" s="13"/>
      <c r="E195" s="36">
        <f t="shared" si="17"/>
        <v>3815.0024142958709</v>
      </c>
      <c r="F195" s="36">
        <f t="shared" si="18"/>
        <v>3815</v>
      </c>
      <c r="G195" s="36">
        <f t="shared" si="22"/>
        <v>4.2939999984810129E-3</v>
      </c>
      <c r="I195" s="36">
        <f>+G195</f>
        <v>4.2939999984810129E-3</v>
      </c>
      <c r="O195" s="36">
        <f t="shared" ca="1" si="20"/>
        <v>1.2123125357915939E-3</v>
      </c>
      <c r="Q195" s="38">
        <f t="shared" si="21"/>
        <v>24937.156000000003</v>
      </c>
      <c r="AB195" s="36">
        <v>7</v>
      </c>
      <c r="AD195" s="36" t="s">
        <v>31</v>
      </c>
      <c r="AF195" s="36" t="s">
        <v>33</v>
      </c>
    </row>
    <row r="196" spans="1:32" s="36" customFormat="1" ht="12.75" customHeight="1">
      <c r="A196" s="11" t="s">
        <v>39</v>
      </c>
      <c r="B196" s="53"/>
      <c r="C196" s="54">
        <v>39964.546999999999</v>
      </c>
      <c r="D196" s="13"/>
      <c r="E196" s="36">
        <f t="shared" si="17"/>
        <v>3820.0013673888097</v>
      </c>
      <c r="F196" s="36">
        <f t="shared" si="18"/>
        <v>3820</v>
      </c>
      <c r="G196" s="36">
        <f t="shared" si="22"/>
        <v>2.4320000011357479E-3</v>
      </c>
      <c r="I196" s="36">
        <f>+G196</f>
        <v>2.4320000011357479E-3</v>
      </c>
      <c r="O196" s="36">
        <f t="shared" ca="1" si="20"/>
        <v>1.2113998323953143E-3</v>
      </c>
      <c r="Q196" s="38">
        <f t="shared" si="21"/>
        <v>24946.046999999999</v>
      </c>
      <c r="AB196" s="36">
        <v>11</v>
      </c>
      <c r="AD196" s="36" t="s">
        <v>31</v>
      </c>
      <c r="AF196" s="36" t="s">
        <v>33</v>
      </c>
    </row>
    <row r="197" spans="1:32" s="36" customFormat="1" ht="12.75" customHeight="1">
      <c r="A197" s="11" t="s">
        <v>127</v>
      </c>
      <c r="B197" s="50"/>
      <c r="C197" s="55">
        <v>40037.465900000003</v>
      </c>
      <c r="D197" s="51"/>
      <c r="E197" s="36">
        <f t="shared" si="17"/>
        <v>3860.9999233092799</v>
      </c>
      <c r="F197" s="36">
        <f t="shared" si="18"/>
        <v>3861</v>
      </c>
      <c r="G197" s="36">
        <f t="shared" si="22"/>
        <v>-1.3639999815495685E-4</v>
      </c>
      <c r="K197" s="36">
        <f>+G197</f>
        <v>-1.3639999815495685E-4</v>
      </c>
      <c r="O197" s="36">
        <f t="shared" ca="1" si="20"/>
        <v>1.2039156645458197E-3</v>
      </c>
      <c r="Q197" s="38">
        <f t="shared" si="21"/>
        <v>25018.965900000003</v>
      </c>
    </row>
    <row r="198" spans="1:32" ht="12.75" customHeight="1">
      <c r="A198" s="55" t="s">
        <v>128</v>
      </c>
      <c r="B198" s="50" t="s">
        <v>126</v>
      </c>
      <c r="C198" s="55">
        <v>40062.367200000001</v>
      </c>
      <c r="D198" s="55" t="s">
        <v>154</v>
      </c>
      <c r="E198" s="36">
        <f t="shared" si="17"/>
        <v>3875.0006465859919</v>
      </c>
      <c r="F198" s="36">
        <f t="shared" si="18"/>
        <v>3875</v>
      </c>
      <c r="G198" s="36">
        <f t="shared" si="22"/>
        <v>1.1499999964144081E-3</v>
      </c>
      <c r="H198" s="36"/>
      <c r="I198" s="36"/>
      <c r="J198" s="36"/>
      <c r="K198" s="36">
        <f>+G198</f>
        <v>1.1499999964144081E-3</v>
      </c>
      <c r="M198" s="36"/>
      <c r="N198" s="36"/>
      <c r="O198" s="36">
        <f t="shared" ca="1" si="20"/>
        <v>1.2013600950362361E-3</v>
      </c>
      <c r="P198" s="36"/>
      <c r="Q198" s="38">
        <f t="shared" si="21"/>
        <v>25043.867200000001</v>
      </c>
      <c r="R198" s="36"/>
    </row>
    <row r="199" spans="1:32" ht="12.75" customHeight="1">
      <c r="A199" s="79" t="s">
        <v>710</v>
      </c>
      <c r="B199" s="80" t="s">
        <v>126</v>
      </c>
      <c r="C199" s="79">
        <v>40067.701999999997</v>
      </c>
      <c r="D199" s="79" t="s">
        <v>147</v>
      </c>
      <c r="E199" s="49">
        <f t="shared" si="17"/>
        <v>3878.0001308914925</v>
      </c>
      <c r="F199" s="36">
        <f t="shared" si="18"/>
        <v>3878</v>
      </c>
      <c r="G199" s="36">
        <f t="shared" si="22"/>
        <v>2.3279999732039869E-4</v>
      </c>
      <c r="H199" s="36"/>
      <c r="I199" s="36">
        <f>+G199</f>
        <v>2.3279999732039869E-4</v>
      </c>
      <c r="J199" s="36"/>
      <c r="K199" s="36"/>
      <c r="M199" s="36"/>
      <c r="O199" s="36">
        <f t="shared" ca="1" si="20"/>
        <v>1.2008124729984684E-3</v>
      </c>
      <c r="P199" s="36"/>
      <c r="Q199" s="38">
        <f t="shared" si="21"/>
        <v>25049.201999999997</v>
      </c>
    </row>
    <row r="200" spans="1:32" s="36" customFormat="1" ht="12.75" customHeight="1">
      <c r="A200" s="11" t="s">
        <v>40</v>
      </c>
      <c r="B200" s="53"/>
      <c r="C200" s="54">
        <v>40094.396000000001</v>
      </c>
      <c r="D200" s="13"/>
      <c r="E200" s="36">
        <f t="shared" si="17"/>
        <v>3893.0087973927848</v>
      </c>
      <c r="F200" s="36">
        <f t="shared" si="18"/>
        <v>3893</v>
      </c>
      <c r="G200" s="36">
        <f t="shared" si="22"/>
        <v>1.564679999864893E-2</v>
      </c>
      <c r="I200" s="36">
        <f>+G200</f>
        <v>1.564679999864893E-2</v>
      </c>
      <c r="O200" s="36">
        <f t="shared" ca="1" si="20"/>
        <v>1.1980743628096288E-3</v>
      </c>
      <c r="Q200" s="38">
        <f t="shared" si="21"/>
        <v>25075.896000000001</v>
      </c>
      <c r="AB200" s="36">
        <v>15</v>
      </c>
      <c r="AD200" s="36" t="s">
        <v>36</v>
      </c>
      <c r="AF200" s="36" t="s">
        <v>33</v>
      </c>
    </row>
    <row r="201" spans="1:32" ht="12.75" customHeight="1">
      <c r="A201" s="79" t="s">
        <v>710</v>
      </c>
      <c r="B201" s="80" t="s">
        <v>126</v>
      </c>
      <c r="C201" s="79">
        <v>40108.618000000002</v>
      </c>
      <c r="D201" s="79" t="s">
        <v>147</v>
      </c>
      <c r="E201" s="49">
        <f t="shared" si="17"/>
        <v>3901.0050982462121</v>
      </c>
      <c r="F201" s="36">
        <f t="shared" si="18"/>
        <v>3901</v>
      </c>
      <c r="G201" s="36">
        <f t="shared" si="22"/>
        <v>9.0676000036182813E-3</v>
      </c>
      <c r="H201" s="36"/>
      <c r="I201" s="36">
        <f>+G201</f>
        <v>9.0676000036182813E-3</v>
      </c>
      <c r="J201" s="36"/>
      <c r="K201" s="36"/>
      <c r="M201" s="36"/>
      <c r="O201" s="36">
        <f t="shared" ca="1" si="20"/>
        <v>1.1966140373755813E-3</v>
      </c>
      <c r="P201" s="36"/>
      <c r="Q201" s="38">
        <f t="shared" si="21"/>
        <v>25090.118000000002</v>
      </c>
    </row>
    <row r="202" spans="1:32" ht="12.75" customHeight="1">
      <c r="A202" s="55" t="s">
        <v>127</v>
      </c>
      <c r="B202" s="50" t="s">
        <v>19</v>
      </c>
      <c r="C202" s="55">
        <v>40110.390899999999</v>
      </c>
      <c r="D202" s="55" t="s">
        <v>154</v>
      </c>
      <c r="E202" s="36">
        <f t="shared" si="17"/>
        <v>3902.0019089467469</v>
      </c>
      <c r="F202" s="36">
        <f t="shared" si="18"/>
        <v>3902</v>
      </c>
      <c r="G202" s="36">
        <f t="shared" si="22"/>
        <v>3.3951999939745292E-3</v>
      </c>
      <c r="H202" s="36"/>
      <c r="I202" s="36"/>
      <c r="J202" s="36"/>
      <c r="K202" s="36">
        <f>+G202</f>
        <v>3.3951999939745292E-3</v>
      </c>
      <c r="M202" s="36"/>
      <c r="N202" s="36"/>
      <c r="O202" s="36">
        <f t="shared" ca="1" si="20"/>
        <v>1.1964314966963251E-3</v>
      </c>
      <c r="P202" s="36"/>
      <c r="Q202" s="38">
        <f t="shared" si="21"/>
        <v>25091.890899999999</v>
      </c>
      <c r="R202" s="36"/>
    </row>
    <row r="203" spans="1:32" s="36" customFormat="1" ht="12.75" customHeight="1">
      <c r="A203" s="11" t="s">
        <v>42</v>
      </c>
      <c r="B203" s="53"/>
      <c r="C203" s="54">
        <v>40142.389000000003</v>
      </c>
      <c r="D203" s="13"/>
      <c r="E203" s="36">
        <f t="shared" si="17"/>
        <v>3919.9927987187934</v>
      </c>
      <c r="F203" s="36">
        <f t="shared" si="18"/>
        <v>3920</v>
      </c>
      <c r="G203" s="36">
        <f t="shared" si="22"/>
        <v>-1.2807999999495223E-2</v>
      </c>
      <c r="I203" s="36">
        <f>+G203</f>
        <v>-1.2807999999495223E-2</v>
      </c>
      <c r="O203" s="36">
        <f t="shared" ca="1" si="20"/>
        <v>1.1931457644697178E-3</v>
      </c>
      <c r="Q203" s="38">
        <f t="shared" si="21"/>
        <v>25123.889000000003</v>
      </c>
      <c r="AB203" s="36">
        <v>8</v>
      </c>
      <c r="AD203" s="36" t="s">
        <v>41</v>
      </c>
      <c r="AF203" s="36" t="s">
        <v>33</v>
      </c>
    </row>
    <row r="204" spans="1:32" s="36" customFormat="1" ht="12.75" customHeight="1">
      <c r="A204" s="11" t="s">
        <v>127</v>
      </c>
      <c r="B204" s="50"/>
      <c r="C204" s="55">
        <v>40334.489500000003</v>
      </c>
      <c r="D204" s="51"/>
      <c r="E204" s="36">
        <f t="shared" si="17"/>
        <v>4028.0010529793458</v>
      </c>
      <c r="F204" s="36">
        <f t="shared" si="18"/>
        <v>4028</v>
      </c>
      <c r="G204" s="36">
        <f t="shared" si="22"/>
        <v>1.8727999995462596E-3</v>
      </c>
      <c r="K204" s="36">
        <f>+G204</f>
        <v>1.8727999995462596E-3</v>
      </c>
      <c r="O204" s="36">
        <f t="shared" ca="1" si="20"/>
        <v>1.1734313711100736E-3</v>
      </c>
      <c r="Q204" s="38">
        <f t="shared" si="21"/>
        <v>25315.989500000003</v>
      </c>
    </row>
    <row r="205" spans="1:32" ht="12.75" customHeight="1">
      <c r="A205" s="79" t="s">
        <v>732</v>
      </c>
      <c r="B205" s="80" t="s">
        <v>126</v>
      </c>
      <c r="C205" s="79">
        <v>40361.165000000001</v>
      </c>
      <c r="D205" s="79" t="s">
        <v>147</v>
      </c>
      <c r="E205" s="49">
        <f t="shared" si="17"/>
        <v>4042.9993178798904</v>
      </c>
      <c r="F205" s="36">
        <f t="shared" si="18"/>
        <v>4043</v>
      </c>
      <c r="G205" s="36">
        <f t="shared" si="22"/>
        <v>-1.2131999974371865E-3</v>
      </c>
      <c r="H205" s="36"/>
      <c r="I205" s="36"/>
      <c r="J205" s="36"/>
      <c r="K205" s="36">
        <f>+G205</f>
        <v>-1.2131999974371865E-3</v>
      </c>
      <c r="M205" s="36"/>
      <c r="O205" s="36">
        <f t="shared" ca="1" si="20"/>
        <v>1.1706932609212343E-3</v>
      </c>
      <c r="P205" s="36"/>
      <c r="Q205" s="38">
        <f t="shared" si="21"/>
        <v>25342.665000000001</v>
      </c>
    </row>
    <row r="206" spans="1:32" s="36" customFormat="1" ht="12.75" customHeight="1">
      <c r="A206" s="11" t="s">
        <v>43</v>
      </c>
      <c r="B206" s="53"/>
      <c r="C206" s="54">
        <v>40382.495999999999</v>
      </c>
      <c r="D206" s="13"/>
      <c r="E206" s="36">
        <f t="shared" si="17"/>
        <v>4054.9926446626509</v>
      </c>
      <c r="F206" s="36">
        <f t="shared" si="18"/>
        <v>4055</v>
      </c>
      <c r="G206" s="36">
        <f t="shared" si="22"/>
        <v>-1.3082000004942529E-2</v>
      </c>
      <c r="I206" s="36">
        <f>+G206</f>
        <v>-1.3082000004942529E-2</v>
      </c>
      <c r="O206" s="36">
        <f t="shared" ca="1" si="20"/>
        <v>1.1685027727701626E-3</v>
      </c>
      <c r="Q206" s="38">
        <f t="shared" si="21"/>
        <v>25363.995999999999</v>
      </c>
      <c r="AB206" s="36">
        <v>8</v>
      </c>
      <c r="AD206" s="36" t="s">
        <v>41</v>
      </c>
      <c r="AF206" s="36" t="s">
        <v>33</v>
      </c>
    </row>
    <row r="207" spans="1:32" s="36" customFormat="1" ht="12.75" customHeight="1">
      <c r="A207" s="11" t="s">
        <v>44</v>
      </c>
      <c r="B207" s="39"/>
      <c r="C207" s="40">
        <v>40423.410000000003</v>
      </c>
      <c r="D207" s="37"/>
      <c r="E207" s="36">
        <f t="shared" si="17"/>
        <v>4077.9964875199921</v>
      </c>
      <c r="F207" s="36">
        <f t="shared" si="18"/>
        <v>4078</v>
      </c>
      <c r="G207" s="36">
        <f t="shared" si="22"/>
        <v>-6.2471999990520999E-3</v>
      </c>
      <c r="I207" s="36">
        <f>+G207</f>
        <v>-6.2471999990520999E-3</v>
      </c>
      <c r="O207" s="36">
        <f t="shared" ca="1" si="20"/>
        <v>1.1643043371472755E-3</v>
      </c>
      <c r="Q207" s="38">
        <f t="shared" si="21"/>
        <v>25404.910000000003</v>
      </c>
      <c r="AB207" s="36">
        <v>13</v>
      </c>
      <c r="AD207" s="36" t="s">
        <v>36</v>
      </c>
      <c r="AF207" s="36" t="s">
        <v>33</v>
      </c>
    </row>
    <row r="208" spans="1:32" s="36" customFormat="1" ht="12.75" customHeight="1">
      <c r="A208" s="11" t="s">
        <v>44</v>
      </c>
      <c r="B208" s="39"/>
      <c r="C208" s="40">
        <v>40464.317999999999</v>
      </c>
      <c r="D208" s="37"/>
      <c r="E208" s="36">
        <f t="shared" si="17"/>
        <v>4100.9969568851948</v>
      </c>
      <c r="F208" s="36">
        <f t="shared" si="18"/>
        <v>4101</v>
      </c>
      <c r="G208" s="36">
        <f t="shared" si="22"/>
        <v>-5.4124000016599894E-3</v>
      </c>
      <c r="I208" s="36">
        <f>+G208</f>
        <v>-5.4124000016599894E-3</v>
      </c>
      <c r="O208" s="36">
        <f t="shared" ca="1" si="20"/>
        <v>1.1601059015243884E-3</v>
      </c>
      <c r="Q208" s="38">
        <f t="shared" si="21"/>
        <v>25445.817999999999</v>
      </c>
      <c r="AB208" s="36">
        <v>14</v>
      </c>
      <c r="AD208" s="36" t="s">
        <v>36</v>
      </c>
      <c r="AF208" s="36" t="s">
        <v>33</v>
      </c>
    </row>
    <row r="209" spans="1:32" s="36" customFormat="1" ht="12.75" customHeight="1">
      <c r="A209" s="13" t="s">
        <v>129</v>
      </c>
      <c r="B209" s="9" t="s">
        <v>121</v>
      </c>
      <c r="C209" s="18">
        <v>40513.814200000001</v>
      </c>
      <c r="D209" s="41" t="s">
        <v>123</v>
      </c>
      <c r="E209" s="36">
        <f t="shared" si="17"/>
        <v>4128.8261304403459</v>
      </c>
      <c r="F209" s="36">
        <f t="shared" si="18"/>
        <v>4129</v>
      </c>
      <c r="O209" s="36">
        <f t="shared" ca="1" si="20"/>
        <v>1.1549947625052212E-3</v>
      </c>
      <c r="Q209" s="38">
        <f t="shared" si="21"/>
        <v>25495.314200000001</v>
      </c>
      <c r="U209" s="42">
        <v>-0.3092395999992732</v>
      </c>
    </row>
    <row r="210" spans="1:32" s="36" customFormat="1" ht="12.75" customHeight="1">
      <c r="A210" s="11" t="s">
        <v>45</v>
      </c>
      <c r="B210" s="39"/>
      <c r="C210" s="40">
        <v>40720.445</v>
      </c>
      <c r="D210" s="37"/>
      <c r="E210" s="36">
        <f t="shared" si="17"/>
        <v>4245.0040268251087</v>
      </c>
      <c r="F210" s="36">
        <f t="shared" si="18"/>
        <v>4245</v>
      </c>
      <c r="G210" s="36">
        <f t="shared" ref="G210:G235" si="25">+C210-(C$7+F210*C$8)</f>
        <v>7.162000001699198E-3</v>
      </c>
      <c r="I210" s="36">
        <f>+G210</f>
        <v>7.162000001699198E-3</v>
      </c>
      <c r="O210" s="36">
        <f t="shared" ca="1" si="20"/>
        <v>1.1338200437115294E-3</v>
      </c>
      <c r="Q210" s="38">
        <f t="shared" si="21"/>
        <v>25701.945</v>
      </c>
      <c r="AB210" s="36">
        <v>11</v>
      </c>
      <c r="AD210" s="36" t="s">
        <v>36</v>
      </c>
      <c r="AF210" s="36" t="s">
        <v>33</v>
      </c>
    </row>
    <row r="211" spans="1:32" s="36" customFormat="1" ht="12.75" customHeight="1">
      <c r="A211" s="13" t="s">
        <v>130</v>
      </c>
      <c r="B211" s="9" t="s">
        <v>126</v>
      </c>
      <c r="C211" s="15">
        <v>40736.441500000001</v>
      </c>
      <c r="D211" s="16"/>
      <c r="E211" s="36">
        <f t="shared" si="17"/>
        <v>4253.998037976975</v>
      </c>
      <c r="F211" s="36">
        <f t="shared" si="18"/>
        <v>4254</v>
      </c>
      <c r="G211" s="36">
        <f t="shared" si="25"/>
        <v>-3.4895999997388572E-3</v>
      </c>
      <c r="K211" s="36">
        <f>+G211</f>
        <v>-3.4895999997388572E-3</v>
      </c>
      <c r="O211" s="36">
        <f t="shared" ca="1" si="20"/>
        <v>1.1321771775982259E-3</v>
      </c>
      <c r="Q211" s="38">
        <f t="shared" si="21"/>
        <v>25717.941500000001</v>
      </c>
    </row>
    <row r="212" spans="1:32" s="36" customFormat="1" ht="12.75" customHeight="1">
      <c r="A212" s="13" t="s">
        <v>130</v>
      </c>
      <c r="B212" s="9" t="s">
        <v>126</v>
      </c>
      <c r="C212" s="15">
        <v>40777.351999999999</v>
      </c>
      <c r="D212" s="16"/>
      <c r="E212" s="36">
        <f t="shared" si="17"/>
        <v>4276.9999129639018</v>
      </c>
      <c r="F212" s="36">
        <f t="shared" si="18"/>
        <v>4277</v>
      </c>
      <c r="G212" s="36">
        <f t="shared" si="25"/>
        <v>-1.5480000001844019E-4</v>
      </c>
      <c r="K212" s="36">
        <f>+G212</f>
        <v>-1.5480000001844019E-4</v>
      </c>
      <c r="O212" s="36">
        <f t="shared" ca="1" si="20"/>
        <v>1.1279787419753388E-3</v>
      </c>
      <c r="Q212" s="38">
        <f t="shared" si="21"/>
        <v>25758.851999999999</v>
      </c>
    </row>
    <row r="213" spans="1:32" s="36" customFormat="1" ht="12.75" customHeight="1">
      <c r="A213" s="13" t="s">
        <v>131</v>
      </c>
      <c r="B213" s="9"/>
      <c r="C213" s="15">
        <v>40784.467100000002</v>
      </c>
      <c r="D213" s="16"/>
      <c r="E213" s="36">
        <f t="shared" ref="E213:E276" si="26">+(C213-C$7)/C$8</f>
        <v>4281.0003686102409</v>
      </c>
      <c r="F213" s="36">
        <f t="shared" ref="F213:F276" si="27">ROUND(2*E213,0)/2</f>
        <v>4281</v>
      </c>
      <c r="G213" s="36">
        <f t="shared" si="25"/>
        <v>6.5560000075493008E-4</v>
      </c>
      <c r="K213" s="36">
        <f>+G213</f>
        <v>6.5560000075493008E-4</v>
      </c>
      <c r="O213" s="36">
        <f t="shared" ref="O213:O276" ca="1" si="28">+C$11+C$12*F213</f>
        <v>1.1272485792583149E-3</v>
      </c>
      <c r="Q213" s="38">
        <f t="shared" ref="Q213:Q276" si="29">+C213-15018.5</f>
        <v>25765.967100000002</v>
      </c>
    </row>
    <row r="214" spans="1:32" ht="12.75" customHeight="1">
      <c r="A214" s="79" t="s">
        <v>760</v>
      </c>
      <c r="B214" s="80" t="s">
        <v>126</v>
      </c>
      <c r="C214" s="79">
        <v>40798.716999999997</v>
      </c>
      <c r="D214" s="79" t="s">
        <v>147</v>
      </c>
      <c r="E214" s="49">
        <f t="shared" si="26"/>
        <v>4289.0123562020844</v>
      </c>
      <c r="F214" s="36">
        <f t="shared" si="27"/>
        <v>4289</v>
      </c>
      <c r="G214" s="36">
        <f t="shared" si="25"/>
        <v>2.1976399999402929E-2</v>
      </c>
      <c r="H214" s="36"/>
      <c r="I214" s="36">
        <f>+G214</f>
        <v>2.1976399999402929E-2</v>
      </c>
      <c r="J214" s="36"/>
      <c r="K214" s="36"/>
      <c r="M214" s="36"/>
      <c r="O214" s="36">
        <f t="shared" ca="1" si="28"/>
        <v>1.1257882538242671E-3</v>
      </c>
      <c r="P214" s="36"/>
      <c r="Q214" s="38">
        <f t="shared" si="29"/>
        <v>25780.216999999997</v>
      </c>
    </row>
    <row r="215" spans="1:32" s="36" customFormat="1" ht="12.75" customHeight="1">
      <c r="A215" s="11" t="s">
        <v>46</v>
      </c>
      <c r="B215" s="39"/>
      <c r="C215" s="40">
        <v>40800.46</v>
      </c>
      <c r="D215" s="37"/>
      <c r="E215" s="36">
        <f t="shared" si="26"/>
        <v>4289.9923556668246</v>
      </c>
      <c r="F215" s="36">
        <f t="shared" si="27"/>
        <v>4290</v>
      </c>
      <c r="G215" s="36">
        <f t="shared" si="25"/>
        <v>-1.3596000004326925E-2</v>
      </c>
      <c r="I215" s="36">
        <f>+G215</f>
        <v>-1.3596000004326925E-2</v>
      </c>
      <c r="O215" s="36">
        <f t="shared" ca="1" si="28"/>
        <v>1.1256057131450109E-3</v>
      </c>
      <c r="Q215" s="38">
        <f t="shared" si="29"/>
        <v>25781.96</v>
      </c>
      <c r="AB215" s="36">
        <v>7</v>
      </c>
      <c r="AD215" s="36" t="s">
        <v>31</v>
      </c>
      <c r="AF215" s="36" t="s">
        <v>33</v>
      </c>
    </row>
    <row r="216" spans="1:32" s="36" customFormat="1" ht="12.75" customHeight="1">
      <c r="A216" s="11" t="s">
        <v>47</v>
      </c>
      <c r="B216" s="39"/>
      <c r="C216" s="40">
        <v>40825.357000000004</v>
      </c>
      <c r="D216" s="37"/>
      <c r="E216" s="36">
        <f t="shared" si="26"/>
        <v>4303.9906612741779</v>
      </c>
      <c r="F216" s="36">
        <f t="shared" si="27"/>
        <v>4304</v>
      </c>
      <c r="G216" s="36">
        <f t="shared" si="25"/>
        <v>-1.6609599995717872E-2</v>
      </c>
      <c r="I216" s="36">
        <f>+G216</f>
        <v>-1.6609599995717872E-2</v>
      </c>
      <c r="O216" s="36">
        <f t="shared" ca="1" si="28"/>
        <v>1.1230501436354276E-3</v>
      </c>
      <c r="Q216" s="38">
        <f t="shared" si="29"/>
        <v>25806.857000000004</v>
      </c>
      <c r="AB216" s="36">
        <v>11</v>
      </c>
      <c r="AD216" s="36" t="s">
        <v>36</v>
      </c>
      <c r="AF216" s="36" t="s">
        <v>33</v>
      </c>
    </row>
    <row r="217" spans="1:32" s="36" customFormat="1" ht="12.75" customHeight="1">
      <c r="A217" s="11" t="s">
        <v>47</v>
      </c>
      <c r="B217" s="39"/>
      <c r="C217" s="40">
        <v>40825.381000000001</v>
      </c>
      <c r="D217" s="37"/>
      <c r="E217" s="36">
        <f t="shared" si="26"/>
        <v>4304.0041552427101</v>
      </c>
      <c r="F217" s="36">
        <f t="shared" si="27"/>
        <v>4304</v>
      </c>
      <c r="G217" s="36">
        <f t="shared" si="25"/>
        <v>7.390400001895614E-3</v>
      </c>
      <c r="I217" s="36">
        <f>+G217</f>
        <v>7.390400001895614E-3</v>
      </c>
      <c r="O217" s="36">
        <f t="shared" ca="1" si="28"/>
        <v>1.1230501436354276E-3</v>
      </c>
      <c r="Q217" s="38">
        <f t="shared" si="29"/>
        <v>25806.881000000001</v>
      </c>
      <c r="AB217" s="36">
        <v>8</v>
      </c>
      <c r="AD217" s="36" t="s">
        <v>48</v>
      </c>
      <c r="AF217" s="36" t="s">
        <v>33</v>
      </c>
    </row>
    <row r="218" spans="1:32" s="36" customFormat="1" ht="12.75" customHeight="1">
      <c r="A218" s="13" t="s">
        <v>129</v>
      </c>
      <c r="B218" s="9" t="s">
        <v>121</v>
      </c>
      <c r="C218" s="15">
        <v>40838.713499999998</v>
      </c>
      <c r="D218" s="16"/>
      <c r="E218" s="36">
        <f t="shared" si="26"/>
        <v>4311.5003358873646</v>
      </c>
      <c r="F218" s="36">
        <f t="shared" si="27"/>
        <v>4311.5</v>
      </c>
      <c r="G218" s="36">
        <f t="shared" si="25"/>
        <v>5.9739999414887279E-4</v>
      </c>
      <c r="K218" s="36">
        <f>+G218</f>
        <v>5.9739999414887279E-4</v>
      </c>
      <c r="O218" s="36">
        <f t="shared" ca="1" si="28"/>
        <v>1.1216810885410079E-3</v>
      </c>
      <c r="Q218" s="38">
        <f t="shared" si="29"/>
        <v>25820.213499999998</v>
      </c>
    </row>
    <row r="219" spans="1:32" s="36" customFormat="1" ht="12.75" customHeight="1">
      <c r="A219" s="13" t="s">
        <v>131</v>
      </c>
      <c r="B219" s="9"/>
      <c r="C219" s="15">
        <v>40849.382400000002</v>
      </c>
      <c r="D219" s="16"/>
      <c r="E219" s="36">
        <f t="shared" si="26"/>
        <v>4317.4989109242897</v>
      </c>
      <c r="F219" s="36">
        <f t="shared" si="27"/>
        <v>4317.5</v>
      </c>
      <c r="G219" s="36">
        <f t="shared" si="25"/>
        <v>-1.9370000009075738E-3</v>
      </c>
      <c r="K219" s="36">
        <f>+G219</f>
        <v>-1.9370000009075738E-3</v>
      </c>
      <c r="O219" s="36">
        <f t="shared" ca="1" si="28"/>
        <v>1.1205858444654721E-3</v>
      </c>
      <c r="Q219" s="38">
        <f t="shared" si="29"/>
        <v>25830.882400000002</v>
      </c>
    </row>
    <row r="220" spans="1:32" s="36" customFormat="1" ht="12.75" customHeight="1">
      <c r="A220" s="13" t="s">
        <v>129</v>
      </c>
      <c r="B220" s="9" t="s">
        <v>126</v>
      </c>
      <c r="C220" s="15">
        <v>41134.845800000003</v>
      </c>
      <c r="D220" s="16"/>
      <c r="E220" s="36">
        <f t="shared" si="26"/>
        <v>4478.0003333010236</v>
      </c>
      <c r="F220" s="36">
        <f t="shared" si="27"/>
        <v>4478</v>
      </c>
      <c r="G220" s="36">
        <f t="shared" si="25"/>
        <v>5.9280000277794898E-4</v>
      </c>
      <c r="K220" s="36">
        <f>+G220</f>
        <v>5.9280000277794898E-4</v>
      </c>
      <c r="O220" s="36">
        <f t="shared" ca="1" si="28"/>
        <v>1.0912880654448897E-3</v>
      </c>
      <c r="Q220" s="38">
        <f t="shared" si="29"/>
        <v>26116.345800000003</v>
      </c>
    </row>
    <row r="221" spans="1:32" s="36" customFormat="1" ht="12.75" customHeight="1">
      <c r="A221" s="11" t="s">
        <v>49</v>
      </c>
      <c r="B221" s="39"/>
      <c r="C221" s="40">
        <v>41154.394999999997</v>
      </c>
      <c r="D221" s="37"/>
      <c r="E221" s="36">
        <f t="shared" si="26"/>
        <v>4488.9918453699129</v>
      </c>
      <c r="F221" s="36">
        <f t="shared" si="27"/>
        <v>4489</v>
      </c>
      <c r="G221" s="36">
        <f t="shared" si="25"/>
        <v>-1.4503600003081374E-2</v>
      </c>
      <c r="I221" s="36">
        <f>+G221</f>
        <v>-1.4503600003081374E-2</v>
      </c>
      <c r="O221" s="36">
        <f t="shared" ca="1" si="28"/>
        <v>1.0892801179730742E-3</v>
      </c>
      <c r="Q221" s="38">
        <f t="shared" si="29"/>
        <v>26135.894999999997</v>
      </c>
      <c r="AB221" s="36">
        <v>8</v>
      </c>
      <c r="AD221" s="36" t="s">
        <v>41</v>
      </c>
      <c r="AF221" s="36" t="s">
        <v>33</v>
      </c>
    </row>
    <row r="222" spans="1:32" s="36" customFormat="1" ht="12.75" customHeight="1">
      <c r="A222" s="13" t="s">
        <v>129</v>
      </c>
      <c r="B222" s="9" t="s">
        <v>126</v>
      </c>
      <c r="C222" s="15">
        <v>41175.753100000002</v>
      </c>
      <c r="D222" s="16">
        <v>2.9999999999999997E-4</v>
      </c>
      <c r="E222" s="36">
        <f t="shared" si="26"/>
        <v>4501.0004090921466</v>
      </c>
      <c r="F222" s="36">
        <f t="shared" si="27"/>
        <v>4501</v>
      </c>
      <c r="G222" s="36">
        <f t="shared" si="25"/>
        <v>7.2760000330163166E-4</v>
      </c>
      <c r="K222" s="36">
        <f>+G222</f>
        <v>7.2760000330163166E-4</v>
      </c>
      <c r="O222" s="36">
        <f t="shared" ca="1" si="28"/>
        <v>1.0870896298220026E-3</v>
      </c>
      <c r="Q222" s="38">
        <f t="shared" si="29"/>
        <v>26157.253100000002</v>
      </c>
    </row>
    <row r="223" spans="1:32" s="36" customFormat="1" ht="12.75" customHeight="1">
      <c r="A223" s="11" t="s">
        <v>50</v>
      </c>
      <c r="B223" s="39"/>
      <c r="C223" s="40">
        <v>41202.415999999997</v>
      </c>
      <c r="D223" s="37"/>
      <c r="E223" s="36">
        <f t="shared" si="26"/>
        <v>4515.9915896592101</v>
      </c>
      <c r="F223" s="36">
        <f t="shared" si="27"/>
        <v>4516</v>
      </c>
      <c r="G223" s="36">
        <f t="shared" si="25"/>
        <v>-1.4958400002797134E-2</v>
      </c>
      <c r="I223" s="36">
        <f>+G223</f>
        <v>-1.4958400002797134E-2</v>
      </c>
      <c r="O223" s="36">
        <f t="shared" ca="1" si="28"/>
        <v>1.0843515196331632E-3</v>
      </c>
      <c r="Q223" s="38">
        <f t="shared" si="29"/>
        <v>26183.915999999997</v>
      </c>
      <c r="AB223" s="36">
        <v>9</v>
      </c>
      <c r="AD223" s="36" t="s">
        <v>41</v>
      </c>
      <c r="AF223" s="36" t="s">
        <v>33</v>
      </c>
    </row>
    <row r="224" spans="1:32" s="36" customFormat="1" ht="12.75" customHeight="1">
      <c r="A224" s="13" t="s">
        <v>132</v>
      </c>
      <c r="B224" s="9"/>
      <c r="C224" s="15">
        <v>41202.431100000002</v>
      </c>
      <c r="D224" s="16"/>
      <c r="E224" s="36">
        <f t="shared" si="26"/>
        <v>4516.000079614415</v>
      </c>
      <c r="F224" s="36">
        <f t="shared" si="27"/>
        <v>4516</v>
      </c>
      <c r="G224" s="36">
        <f t="shared" si="25"/>
        <v>1.416000013705343E-4</v>
      </c>
      <c r="K224" s="36">
        <f>+G224</f>
        <v>1.416000013705343E-4</v>
      </c>
      <c r="O224" s="36">
        <f t="shared" ca="1" si="28"/>
        <v>1.0843515196331632E-3</v>
      </c>
      <c r="Q224" s="38">
        <f t="shared" si="29"/>
        <v>26183.931100000002</v>
      </c>
    </row>
    <row r="225" spans="1:32" s="36" customFormat="1" ht="12.75" customHeight="1">
      <c r="A225" s="11" t="s">
        <v>50</v>
      </c>
      <c r="B225" s="39"/>
      <c r="C225" s="40">
        <v>41227.347000000002</v>
      </c>
      <c r="D225" s="37"/>
      <c r="E225" s="36">
        <f t="shared" si="26"/>
        <v>4530.0090117219861</v>
      </c>
      <c r="F225" s="36">
        <f t="shared" si="27"/>
        <v>4530</v>
      </c>
      <c r="G225" s="36">
        <f t="shared" si="25"/>
        <v>1.6027999998186715E-2</v>
      </c>
      <c r="I225" s="36">
        <f>+G225</f>
        <v>1.6027999998186715E-2</v>
      </c>
      <c r="O225" s="36">
        <f t="shared" ca="1" si="28"/>
        <v>1.0817959501235796E-3</v>
      </c>
      <c r="Q225" s="38">
        <f t="shared" si="29"/>
        <v>26208.847000000002</v>
      </c>
      <c r="AB225" s="36">
        <v>8</v>
      </c>
      <c r="AD225" s="36" t="s">
        <v>31</v>
      </c>
      <c r="AF225" s="36" t="s">
        <v>33</v>
      </c>
    </row>
    <row r="226" spans="1:32" ht="12.75" customHeight="1">
      <c r="A226" s="79" t="s">
        <v>804</v>
      </c>
      <c r="B226" s="80" t="s">
        <v>126</v>
      </c>
      <c r="C226" s="79">
        <v>41515.474000000002</v>
      </c>
      <c r="D226" s="79" t="s">
        <v>147</v>
      </c>
      <c r="E226" s="49">
        <f t="shared" si="26"/>
        <v>4692.008039706453</v>
      </c>
      <c r="F226" s="36">
        <f t="shared" si="27"/>
        <v>4692</v>
      </c>
      <c r="G226" s="36">
        <f t="shared" si="25"/>
        <v>1.4299200003733858E-2</v>
      </c>
      <c r="H226" s="36"/>
      <c r="I226" s="36">
        <f>+G226</f>
        <v>1.4299200003733858E-2</v>
      </c>
      <c r="J226" s="36"/>
      <c r="K226" s="36"/>
      <c r="M226" s="36"/>
      <c r="O226" s="36">
        <f t="shared" ca="1" si="28"/>
        <v>1.0522243600841136E-3</v>
      </c>
      <c r="P226" s="36"/>
      <c r="Q226" s="38">
        <f t="shared" si="29"/>
        <v>26496.974000000002</v>
      </c>
    </row>
    <row r="227" spans="1:32" s="36" customFormat="1" ht="12.75" customHeight="1">
      <c r="A227" s="13" t="s">
        <v>133</v>
      </c>
      <c r="B227" s="9"/>
      <c r="C227" s="15">
        <v>41524.353000000003</v>
      </c>
      <c r="D227" s="16"/>
      <c r="E227" s="36">
        <f t="shared" si="26"/>
        <v>4697.0002458151275</v>
      </c>
      <c r="F227" s="36">
        <f t="shared" si="27"/>
        <v>4697</v>
      </c>
      <c r="G227" s="36">
        <f t="shared" si="25"/>
        <v>4.3720000394387171E-4</v>
      </c>
      <c r="K227" s="36">
        <f>+G227</f>
        <v>4.3720000394387171E-4</v>
      </c>
      <c r="O227" s="36">
        <f t="shared" ca="1" si="28"/>
        <v>1.0513116566878335E-3</v>
      </c>
      <c r="Q227" s="38">
        <f t="shared" si="29"/>
        <v>26505.853000000003</v>
      </c>
    </row>
    <row r="228" spans="1:32" ht="12.75" customHeight="1">
      <c r="A228" s="79" t="s">
        <v>804</v>
      </c>
      <c r="B228" s="80" t="s">
        <v>126</v>
      </c>
      <c r="C228" s="79">
        <v>41538.548999999999</v>
      </c>
      <c r="D228" s="79" t="s">
        <v>147</v>
      </c>
      <c r="E228" s="49">
        <f t="shared" si="26"/>
        <v>4704.9819282026401</v>
      </c>
      <c r="F228" s="36">
        <f t="shared" si="27"/>
        <v>4705</v>
      </c>
      <c r="G228" s="36">
        <f t="shared" si="25"/>
        <v>-3.2142000003659632E-2</v>
      </c>
      <c r="H228" s="36"/>
      <c r="I228" s="36">
        <f t="shared" ref="I228:I233" si="30">+G228</f>
        <v>-3.2142000003659632E-2</v>
      </c>
      <c r="J228" s="36"/>
      <c r="K228" s="36"/>
      <c r="M228" s="36"/>
      <c r="O228" s="36">
        <f t="shared" ca="1" si="28"/>
        <v>1.049851331253786E-3</v>
      </c>
      <c r="P228" s="36"/>
      <c r="Q228" s="38">
        <f t="shared" si="29"/>
        <v>26520.048999999999</v>
      </c>
    </row>
    <row r="229" spans="1:32" ht="12.75" customHeight="1">
      <c r="A229" s="79" t="s">
        <v>804</v>
      </c>
      <c r="B229" s="80" t="s">
        <v>126</v>
      </c>
      <c r="C229" s="79">
        <v>41538.578000000001</v>
      </c>
      <c r="D229" s="79" t="s">
        <v>147</v>
      </c>
      <c r="E229" s="49">
        <f t="shared" si="26"/>
        <v>4704.9982334146198</v>
      </c>
      <c r="F229" s="36">
        <f t="shared" si="27"/>
        <v>4705</v>
      </c>
      <c r="G229" s="36">
        <f t="shared" si="25"/>
        <v>-3.1420000013895333E-3</v>
      </c>
      <c r="H229" s="36"/>
      <c r="I229" s="36">
        <f t="shared" si="30"/>
        <v>-3.1420000013895333E-3</v>
      </c>
      <c r="J229" s="36"/>
      <c r="K229" s="36"/>
      <c r="M229" s="36"/>
      <c r="O229" s="36">
        <f t="shared" ca="1" si="28"/>
        <v>1.049851331253786E-3</v>
      </c>
      <c r="P229" s="36"/>
      <c r="Q229" s="38">
        <f t="shared" si="29"/>
        <v>26520.078000000001</v>
      </c>
    </row>
    <row r="230" spans="1:32" ht="12.75" customHeight="1">
      <c r="A230" s="79" t="s">
        <v>804</v>
      </c>
      <c r="B230" s="80" t="s">
        <v>121</v>
      </c>
      <c r="C230" s="79">
        <v>41539.474999999999</v>
      </c>
      <c r="D230" s="79" t="s">
        <v>147</v>
      </c>
      <c r="E230" s="49">
        <f t="shared" si="26"/>
        <v>4705.5025704885547</v>
      </c>
      <c r="F230" s="36">
        <f t="shared" si="27"/>
        <v>4705.5</v>
      </c>
      <c r="G230" s="36">
        <f t="shared" si="25"/>
        <v>4.5717999964836054E-3</v>
      </c>
      <c r="H230" s="36"/>
      <c r="I230" s="36">
        <f t="shared" si="30"/>
        <v>4.5717999964836054E-3</v>
      </c>
      <c r="J230" s="36"/>
      <c r="K230" s="36"/>
      <c r="M230" s="36"/>
      <c r="O230" s="36">
        <f t="shared" ca="1" si="28"/>
        <v>1.0497600609141581E-3</v>
      </c>
      <c r="P230" s="36"/>
      <c r="Q230" s="38">
        <f t="shared" si="29"/>
        <v>26520.974999999999</v>
      </c>
    </row>
    <row r="231" spans="1:32" ht="12.75" customHeight="1">
      <c r="A231" s="79" t="s">
        <v>804</v>
      </c>
      <c r="B231" s="80" t="s">
        <v>121</v>
      </c>
      <c r="C231" s="79">
        <v>41539.483999999997</v>
      </c>
      <c r="D231" s="79" t="s">
        <v>147</v>
      </c>
      <c r="E231" s="49">
        <f t="shared" si="26"/>
        <v>4705.5076307267536</v>
      </c>
      <c r="F231" s="36">
        <f t="shared" si="27"/>
        <v>4705.5</v>
      </c>
      <c r="G231" s="36">
        <f t="shared" si="25"/>
        <v>1.3571799994679168E-2</v>
      </c>
      <c r="H231" s="36"/>
      <c r="I231" s="36">
        <f t="shared" si="30"/>
        <v>1.3571799994679168E-2</v>
      </c>
      <c r="J231" s="36"/>
      <c r="K231" s="36"/>
      <c r="M231" s="36"/>
      <c r="O231" s="36">
        <f t="shared" ca="1" si="28"/>
        <v>1.0497600609141581E-3</v>
      </c>
      <c r="P231" s="36"/>
      <c r="Q231" s="38">
        <f t="shared" si="29"/>
        <v>26520.983999999997</v>
      </c>
    </row>
    <row r="232" spans="1:32" ht="12.75" customHeight="1">
      <c r="A232" s="79" t="s">
        <v>823</v>
      </c>
      <c r="B232" s="80" t="s">
        <v>126</v>
      </c>
      <c r="C232" s="79">
        <v>41803.591</v>
      </c>
      <c r="D232" s="79" t="s">
        <v>147</v>
      </c>
      <c r="E232" s="49">
        <f t="shared" si="26"/>
        <v>4854.0014452040296</v>
      </c>
      <c r="F232" s="36">
        <f t="shared" si="27"/>
        <v>4854</v>
      </c>
      <c r="G232" s="36">
        <f t="shared" si="25"/>
        <v>2.5703999999677762E-3</v>
      </c>
      <c r="H232" s="36"/>
      <c r="I232" s="36">
        <f t="shared" si="30"/>
        <v>2.5703999999677762E-3</v>
      </c>
      <c r="J232" s="36"/>
      <c r="K232" s="36"/>
      <c r="M232" s="36"/>
      <c r="O232" s="36">
        <f t="shared" ca="1" si="28"/>
        <v>1.0226527700446472E-3</v>
      </c>
      <c r="P232" s="36"/>
      <c r="Q232" s="38">
        <f t="shared" si="29"/>
        <v>26785.091</v>
      </c>
    </row>
    <row r="233" spans="1:32" ht="12.75" customHeight="1">
      <c r="A233" s="79" t="s">
        <v>826</v>
      </c>
      <c r="B233" s="80" t="s">
        <v>126</v>
      </c>
      <c r="C233" s="79">
        <v>41812.495999999999</v>
      </c>
      <c r="D233" s="79" t="s">
        <v>147</v>
      </c>
      <c r="E233" s="49">
        <f t="shared" si="26"/>
        <v>4859.0082697786147</v>
      </c>
      <c r="F233" s="36">
        <f t="shared" si="27"/>
        <v>4859</v>
      </c>
      <c r="G233" s="36">
        <f t="shared" si="25"/>
        <v>1.4708399998198729E-2</v>
      </c>
      <c r="H233" s="36"/>
      <c r="I233" s="36">
        <f t="shared" si="30"/>
        <v>1.4708399998198729E-2</v>
      </c>
      <c r="J233" s="36"/>
      <c r="K233" s="36"/>
      <c r="M233" s="36"/>
      <c r="N233" s="36"/>
      <c r="O233" s="36">
        <f t="shared" ca="1" si="28"/>
        <v>1.0217400666483675E-3</v>
      </c>
      <c r="P233" s="36"/>
      <c r="Q233" s="38">
        <f t="shared" si="29"/>
        <v>26793.995999999999</v>
      </c>
    </row>
    <row r="234" spans="1:32" s="36" customFormat="1" ht="12.75" customHeight="1">
      <c r="A234" s="13" t="s">
        <v>129</v>
      </c>
      <c r="B234" s="9" t="s">
        <v>126</v>
      </c>
      <c r="C234" s="15">
        <v>41833.824999999997</v>
      </c>
      <c r="D234" s="15">
        <v>5.0000000000000001E-4</v>
      </c>
      <c r="E234" s="36">
        <f t="shared" si="26"/>
        <v>4871.0004720639972</v>
      </c>
      <c r="F234" s="36">
        <f t="shared" si="27"/>
        <v>4871</v>
      </c>
      <c r="G234" s="36">
        <f t="shared" si="25"/>
        <v>8.3959999756189063E-4</v>
      </c>
      <c r="K234" s="36">
        <f>+G234</f>
        <v>8.3959999756189063E-4</v>
      </c>
      <c r="O234" s="36">
        <f t="shared" ca="1" si="28"/>
        <v>1.0195495784972959E-3</v>
      </c>
      <c r="Q234" s="38">
        <f t="shared" si="29"/>
        <v>26815.324999999997</v>
      </c>
    </row>
    <row r="235" spans="1:32" s="36" customFormat="1" ht="12.75" customHeight="1">
      <c r="A235" s="11" t="s">
        <v>51</v>
      </c>
      <c r="B235" s="39"/>
      <c r="C235" s="40">
        <v>41853.391000000003</v>
      </c>
      <c r="D235" s="37"/>
      <c r="E235" s="36">
        <f t="shared" si="26"/>
        <v>4882.001429910867</v>
      </c>
      <c r="F235" s="36">
        <f t="shared" si="27"/>
        <v>4882</v>
      </c>
      <c r="G235" s="36">
        <f t="shared" si="25"/>
        <v>2.5432000038563274E-3</v>
      </c>
      <c r="I235" s="36">
        <f>+G235</f>
        <v>2.5432000038563274E-3</v>
      </c>
      <c r="O235" s="36">
        <f t="shared" ca="1" si="28"/>
        <v>1.0175416310254804E-3</v>
      </c>
      <c r="Q235" s="38">
        <f t="shared" si="29"/>
        <v>26834.891000000003</v>
      </c>
      <c r="AB235" s="36">
        <v>14</v>
      </c>
      <c r="AD235" s="36" t="s">
        <v>36</v>
      </c>
      <c r="AF235" s="36" t="s">
        <v>33</v>
      </c>
    </row>
    <row r="236" spans="1:32" s="36" customFormat="1" ht="12.75" customHeight="1">
      <c r="A236" s="11" t="s">
        <v>51</v>
      </c>
      <c r="C236" s="43">
        <v>41864.394</v>
      </c>
      <c r="D236" s="41" t="s">
        <v>123</v>
      </c>
      <c r="E236" s="36">
        <f t="shared" si="26"/>
        <v>4888.187852234747</v>
      </c>
      <c r="F236" s="36">
        <f t="shared" si="27"/>
        <v>4888</v>
      </c>
      <c r="I236" s="36">
        <f>+G236</f>
        <v>0</v>
      </c>
      <c r="O236" s="36">
        <f t="shared" ca="1" si="28"/>
        <v>1.0164463869499446E-3</v>
      </c>
      <c r="Q236" s="38">
        <f t="shared" si="29"/>
        <v>26845.894</v>
      </c>
      <c r="U236" s="42">
        <v>0.33410880000155885</v>
      </c>
      <c r="AB236" s="36">
        <v>8</v>
      </c>
      <c r="AD236" s="36" t="s">
        <v>41</v>
      </c>
      <c r="AF236" s="36" t="s">
        <v>33</v>
      </c>
    </row>
    <row r="237" spans="1:32" ht="12.75" customHeight="1">
      <c r="A237" s="79" t="s">
        <v>835</v>
      </c>
      <c r="B237" s="80" t="s">
        <v>126</v>
      </c>
      <c r="C237" s="79">
        <v>41869.394</v>
      </c>
      <c r="D237" s="79" t="s">
        <v>147</v>
      </c>
      <c r="E237" s="49">
        <f t="shared" si="26"/>
        <v>4890.999095679208</v>
      </c>
      <c r="F237" s="36">
        <f t="shared" si="27"/>
        <v>4891</v>
      </c>
      <c r="G237" s="36">
        <f t="shared" ref="G237:G263" si="31">+C237-(C$7+F237*C$8)</f>
        <v>-1.6084000017144717E-3</v>
      </c>
      <c r="H237" s="36"/>
      <c r="I237" s="36">
        <f>+G237</f>
        <v>-1.6084000017144717E-3</v>
      </c>
      <c r="J237" s="36"/>
      <c r="K237" s="36"/>
      <c r="M237" s="36"/>
      <c r="O237" s="36">
        <f t="shared" ca="1" si="28"/>
        <v>1.0158987649121767E-3</v>
      </c>
      <c r="P237" s="36"/>
      <c r="Q237" s="38">
        <f t="shared" si="29"/>
        <v>26850.894</v>
      </c>
    </row>
    <row r="238" spans="1:32" s="36" customFormat="1" ht="12.75" customHeight="1">
      <c r="A238" s="13" t="s">
        <v>134</v>
      </c>
      <c r="B238" s="9"/>
      <c r="C238" s="15">
        <v>41885.405299999999</v>
      </c>
      <c r="D238" s="16"/>
      <c r="E238" s="36">
        <f t="shared" si="26"/>
        <v>4900.0014281116682</v>
      </c>
      <c r="F238" s="36">
        <f t="shared" si="27"/>
        <v>4900</v>
      </c>
      <c r="G238" s="36">
        <f t="shared" si="31"/>
        <v>2.5400000013178214E-3</v>
      </c>
      <c r="K238" s="36">
        <f>+G238</f>
        <v>2.5400000013178214E-3</v>
      </c>
      <c r="O238" s="36">
        <f t="shared" ca="1" si="28"/>
        <v>1.0142558987988729E-3</v>
      </c>
      <c r="Q238" s="38">
        <f t="shared" si="29"/>
        <v>26866.905299999999</v>
      </c>
    </row>
    <row r="239" spans="1:32" s="36" customFormat="1" ht="12.75" customHeight="1">
      <c r="A239" s="13" t="s">
        <v>129</v>
      </c>
      <c r="B239" s="9" t="s">
        <v>121</v>
      </c>
      <c r="C239" s="15">
        <v>41889.850599999998</v>
      </c>
      <c r="D239" s="15">
        <v>6.9999999999999999E-4</v>
      </c>
      <c r="E239" s="36">
        <f t="shared" si="26"/>
        <v>4902.5007922084005</v>
      </c>
      <c r="F239" s="36">
        <f t="shared" si="27"/>
        <v>4902.5</v>
      </c>
      <c r="G239" s="36">
        <f t="shared" si="31"/>
        <v>1.4089999967836775E-3</v>
      </c>
      <c r="K239" s="36">
        <f>+G239</f>
        <v>1.4089999967836775E-3</v>
      </c>
      <c r="O239" s="36">
        <f t="shared" ca="1" si="28"/>
        <v>1.0137995471007329E-3</v>
      </c>
      <c r="Q239" s="38">
        <f t="shared" si="29"/>
        <v>26871.350599999998</v>
      </c>
    </row>
    <row r="240" spans="1:32" s="36" customFormat="1" ht="12.75" customHeight="1">
      <c r="A240" s="11" t="s">
        <v>51</v>
      </c>
      <c r="B240" s="39"/>
      <c r="C240" s="40">
        <v>41892.519</v>
      </c>
      <c r="D240" s="37"/>
      <c r="E240" s="36">
        <f t="shared" si="26"/>
        <v>4904.0010966098425</v>
      </c>
      <c r="F240" s="36">
        <f t="shared" si="27"/>
        <v>4904</v>
      </c>
      <c r="G240" s="36">
        <f t="shared" si="31"/>
        <v>1.9504000010783784E-3</v>
      </c>
      <c r="I240" s="36">
        <f>+G240</f>
        <v>1.9504000010783784E-3</v>
      </c>
      <c r="O240" s="36">
        <f t="shared" ca="1" si="28"/>
        <v>1.013525736081849E-3</v>
      </c>
      <c r="Q240" s="38">
        <f t="shared" si="29"/>
        <v>26874.019</v>
      </c>
      <c r="AB240" s="36">
        <v>18</v>
      </c>
      <c r="AD240" s="36" t="s">
        <v>31</v>
      </c>
      <c r="AF240" s="36" t="s">
        <v>33</v>
      </c>
    </row>
    <row r="241" spans="1:32" s="36" customFormat="1" ht="12.75" customHeight="1">
      <c r="A241" s="11" t="s">
        <v>52</v>
      </c>
      <c r="B241" s="39"/>
      <c r="C241" s="40">
        <v>41901.402999999998</v>
      </c>
      <c r="D241" s="37"/>
      <c r="E241" s="36">
        <f t="shared" si="26"/>
        <v>4908.99611396196</v>
      </c>
      <c r="F241" s="36">
        <f t="shared" si="27"/>
        <v>4909</v>
      </c>
      <c r="G241" s="36">
        <f t="shared" si="31"/>
        <v>-6.9116000013309531E-3</v>
      </c>
      <c r="I241" s="36">
        <f>+G241</f>
        <v>-6.9116000013309531E-3</v>
      </c>
      <c r="O241" s="36">
        <f t="shared" ca="1" si="28"/>
        <v>1.0126130326855694E-3</v>
      </c>
      <c r="Q241" s="38">
        <f t="shared" si="29"/>
        <v>26882.902999999998</v>
      </c>
      <c r="AB241" s="36">
        <v>9</v>
      </c>
      <c r="AD241" s="36" t="s">
        <v>34</v>
      </c>
      <c r="AF241" s="36" t="s">
        <v>33</v>
      </c>
    </row>
    <row r="242" spans="1:32" s="36" customFormat="1" ht="12.75" customHeight="1">
      <c r="A242" s="11" t="s">
        <v>52</v>
      </c>
      <c r="B242" s="39"/>
      <c r="C242" s="40">
        <v>41901.411</v>
      </c>
      <c r="D242" s="37"/>
      <c r="E242" s="36">
        <f t="shared" si="26"/>
        <v>4909.0006119514719</v>
      </c>
      <c r="F242" s="36">
        <f t="shared" si="27"/>
        <v>4909</v>
      </c>
      <c r="G242" s="36">
        <f t="shared" si="31"/>
        <v>1.0884000002988614E-3</v>
      </c>
      <c r="I242" s="36">
        <f>+G242</f>
        <v>1.0884000002988614E-3</v>
      </c>
      <c r="O242" s="36">
        <f t="shared" ca="1" si="28"/>
        <v>1.0126130326855694E-3</v>
      </c>
      <c r="Q242" s="38">
        <f t="shared" si="29"/>
        <v>26882.911</v>
      </c>
      <c r="AB242" s="36">
        <v>9</v>
      </c>
      <c r="AD242" s="36" t="s">
        <v>41</v>
      </c>
      <c r="AF242" s="36" t="s">
        <v>33</v>
      </c>
    </row>
    <row r="243" spans="1:32" s="36" customFormat="1" ht="12.75" customHeight="1">
      <c r="A243" s="13" t="s">
        <v>134</v>
      </c>
      <c r="B243" s="9"/>
      <c r="C243" s="15">
        <v>41901.4136</v>
      </c>
      <c r="D243" s="16"/>
      <c r="E243" s="36">
        <f t="shared" si="26"/>
        <v>4909.0020737980631</v>
      </c>
      <c r="F243" s="36">
        <f t="shared" si="27"/>
        <v>4909</v>
      </c>
      <c r="G243" s="36">
        <f t="shared" si="31"/>
        <v>3.6884000001009554E-3</v>
      </c>
      <c r="K243" s="36">
        <f>+G243</f>
        <v>3.6884000001009554E-3</v>
      </c>
      <c r="O243" s="36">
        <f t="shared" ca="1" si="28"/>
        <v>1.0126130326855694E-3</v>
      </c>
      <c r="Q243" s="38">
        <f t="shared" si="29"/>
        <v>26882.9136</v>
      </c>
    </row>
    <row r="244" spans="1:32" ht="12.75" customHeight="1">
      <c r="A244" s="79" t="s">
        <v>823</v>
      </c>
      <c r="B244" s="80" t="s">
        <v>126</v>
      </c>
      <c r="C244" s="79">
        <v>41913.853999999999</v>
      </c>
      <c r="D244" s="79" t="s">
        <v>147</v>
      </c>
      <c r="E244" s="49">
        <f t="shared" si="26"/>
        <v>4915.9966723873586</v>
      </c>
      <c r="F244" s="36">
        <f t="shared" si="27"/>
        <v>4916</v>
      </c>
      <c r="G244" s="36">
        <f t="shared" si="31"/>
        <v>-5.9184000056120567E-3</v>
      </c>
      <c r="H244" s="36"/>
      <c r="I244" s="36">
        <f>+G244</f>
        <v>-5.9184000056120567E-3</v>
      </c>
      <c r="J244" s="36"/>
      <c r="K244" s="36"/>
      <c r="M244" s="36"/>
      <c r="O244" s="36">
        <f t="shared" ca="1" si="28"/>
        <v>1.0113352479307774E-3</v>
      </c>
      <c r="P244" s="36"/>
      <c r="Q244" s="38">
        <f t="shared" si="29"/>
        <v>26895.353999999999</v>
      </c>
    </row>
    <row r="245" spans="1:32" ht="12.75" customHeight="1">
      <c r="A245" s="79" t="s">
        <v>859</v>
      </c>
      <c r="B245" s="80" t="s">
        <v>126</v>
      </c>
      <c r="C245" s="79">
        <v>41917.42</v>
      </c>
      <c r="D245" s="79" t="s">
        <v>147</v>
      </c>
      <c r="E245" s="49">
        <f t="shared" si="26"/>
        <v>4918.0016512119482</v>
      </c>
      <c r="F245" s="36">
        <f t="shared" si="27"/>
        <v>4918</v>
      </c>
      <c r="G245" s="36">
        <f t="shared" si="31"/>
        <v>2.9367999959504232E-3</v>
      </c>
      <c r="H245" s="36"/>
      <c r="I245" s="36">
        <f>+G245</f>
        <v>2.9367999959504232E-3</v>
      </c>
      <c r="J245" s="36"/>
      <c r="K245" s="36"/>
      <c r="M245" s="36"/>
      <c r="O245" s="36">
        <f t="shared" ca="1" si="28"/>
        <v>1.0109701665722655E-3</v>
      </c>
      <c r="P245" s="36"/>
      <c r="Q245" s="38">
        <f t="shared" si="29"/>
        <v>26898.92</v>
      </c>
    </row>
    <row r="246" spans="1:32" ht="12.75" customHeight="1">
      <c r="A246" s="79" t="s">
        <v>823</v>
      </c>
      <c r="B246" s="80" t="s">
        <v>126</v>
      </c>
      <c r="C246" s="79">
        <v>41920.966999999997</v>
      </c>
      <c r="D246" s="79" t="s">
        <v>147</v>
      </c>
      <c r="E246" s="49">
        <f t="shared" si="26"/>
        <v>4919.9959473114477</v>
      </c>
      <c r="F246" s="36">
        <f t="shared" si="27"/>
        <v>4920</v>
      </c>
      <c r="G246" s="36">
        <f t="shared" si="31"/>
        <v>-7.2080000027199276E-3</v>
      </c>
      <c r="H246" s="36"/>
      <c r="I246" s="36">
        <f>+G246</f>
        <v>-7.2080000027199276E-3</v>
      </c>
      <c r="J246" s="36"/>
      <c r="K246" s="36"/>
      <c r="M246" s="36"/>
      <c r="O246" s="36">
        <f t="shared" ca="1" si="28"/>
        <v>1.0106050852137537E-3</v>
      </c>
      <c r="P246" s="36"/>
      <c r="Q246" s="38">
        <f t="shared" si="29"/>
        <v>26902.466999999997</v>
      </c>
    </row>
    <row r="247" spans="1:32" s="36" customFormat="1" ht="12.75" customHeight="1">
      <c r="A247" s="11" t="s">
        <v>52</v>
      </c>
      <c r="B247" s="39"/>
      <c r="C247" s="40">
        <v>41933.453000000001</v>
      </c>
      <c r="D247" s="37"/>
      <c r="E247" s="36">
        <f t="shared" si="26"/>
        <v>4927.0161844409595</v>
      </c>
      <c r="F247" s="36">
        <f t="shared" si="27"/>
        <v>4927</v>
      </c>
      <c r="G247" s="36">
        <f t="shared" si="31"/>
        <v>2.8785199996491428E-2</v>
      </c>
      <c r="I247" s="36">
        <f>+G247</f>
        <v>2.8785199996491428E-2</v>
      </c>
      <c r="O247" s="36">
        <f t="shared" ca="1" si="28"/>
        <v>1.0093273004589619E-3</v>
      </c>
      <c r="Q247" s="38">
        <f t="shared" si="29"/>
        <v>26914.953000000001</v>
      </c>
      <c r="AB247" s="36">
        <v>10</v>
      </c>
      <c r="AD247" s="36" t="s">
        <v>36</v>
      </c>
      <c r="AF247" s="36" t="s">
        <v>33</v>
      </c>
    </row>
    <row r="248" spans="1:32" s="36" customFormat="1" ht="12.75" customHeight="1">
      <c r="A248" s="11" t="s">
        <v>52</v>
      </c>
      <c r="B248" s="39" t="s">
        <v>121</v>
      </c>
      <c r="C248" s="40">
        <v>41934.324000000001</v>
      </c>
      <c r="D248" s="37"/>
      <c r="E248" s="36">
        <f t="shared" si="26"/>
        <v>4927.5059030489847</v>
      </c>
      <c r="F248" s="36">
        <f t="shared" si="27"/>
        <v>4927.5</v>
      </c>
      <c r="G248" s="36">
        <f t="shared" si="31"/>
        <v>1.0499000003619585E-2</v>
      </c>
      <c r="I248" s="36">
        <f>+G248</f>
        <v>1.0499000003619585E-2</v>
      </c>
      <c r="O248" s="36">
        <f t="shared" ca="1" si="28"/>
        <v>1.0092360301193338E-3</v>
      </c>
      <c r="Q248" s="38">
        <f t="shared" si="29"/>
        <v>26915.824000000001</v>
      </c>
      <c r="AB248" s="36">
        <v>14</v>
      </c>
      <c r="AD248" s="36" t="s">
        <v>36</v>
      </c>
      <c r="AF248" s="36" t="s">
        <v>33</v>
      </c>
    </row>
    <row r="249" spans="1:32" ht="12.75" customHeight="1">
      <c r="A249" s="79" t="s">
        <v>869</v>
      </c>
      <c r="B249" s="80" t="s">
        <v>126</v>
      </c>
      <c r="C249" s="79">
        <v>41945.874499999998</v>
      </c>
      <c r="D249" s="79" t="s">
        <v>147</v>
      </c>
      <c r="E249" s="49">
        <f t="shared" si="26"/>
        <v>4934.0001565300336</v>
      </c>
      <c r="F249" s="36">
        <f t="shared" si="27"/>
        <v>4934</v>
      </c>
      <c r="G249" s="36">
        <f t="shared" si="31"/>
        <v>2.7839999529533088E-4</v>
      </c>
      <c r="H249" s="36"/>
      <c r="J249" s="36">
        <f>+G249</f>
        <v>2.7839999529533088E-4</v>
      </c>
      <c r="K249" s="36"/>
      <c r="M249" s="36"/>
      <c r="O249" s="36">
        <f t="shared" ca="1" si="28"/>
        <v>1.0080495157041701E-3</v>
      </c>
      <c r="P249" s="36"/>
      <c r="Q249" s="38">
        <f t="shared" si="29"/>
        <v>26927.374499999998</v>
      </c>
    </row>
    <row r="250" spans="1:32" ht="12.75" customHeight="1">
      <c r="A250" s="79" t="s">
        <v>859</v>
      </c>
      <c r="B250" s="80" t="s">
        <v>126</v>
      </c>
      <c r="C250" s="79">
        <v>41974.336000000003</v>
      </c>
      <c r="D250" s="79" t="s">
        <v>147</v>
      </c>
      <c r="E250" s="49">
        <f t="shared" si="26"/>
        <v>4950.0025975889439</v>
      </c>
      <c r="F250" s="36">
        <f t="shared" si="27"/>
        <v>4950</v>
      </c>
      <c r="G250" s="36">
        <f t="shared" si="31"/>
        <v>4.6199999997043051E-3</v>
      </c>
      <c r="H250" s="36"/>
      <c r="I250" s="36">
        <f>+G250</f>
        <v>4.6199999997043051E-3</v>
      </c>
      <c r="J250" s="36"/>
      <c r="K250" s="36"/>
      <c r="M250" s="36"/>
      <c r="O250" s="36">
        <f t="shared" ca="1" si="28"/>
        <v>1.0051288648360748E-3</v>
      </c>
      <c r="P250" s="36"/>
      <c r="Q250" s="38">
        <f t="shared" si="29"/>
        <v>26955.836000000003</v>
      </c>
    </row>
    <row r="251" spans="1:32" s="36" customFormat="1" ht="12.75" customHeight="1">
      <c r="A251" s="11" t="s">
        <v>53</v>
      </c>
      <c r="B251" s="39" t="s">
        <v>121</v>
      </c>
      <c r="C251" s="40">
        <v>42156.622000000003</v>
      </c>
      <c r="D251" s="37"/>
      <c r="E251" s="36">
        <f t="shared" si="26"/>
        <v>5052.4926620923625</v>
      </c>
      <c r="F251" s="36">
        <f t="shared" si="27"/>
        <v>5052.5</v>
      </c>
      <c r="G251" s="36">
        <f t="shared" si="31"/>
        <v>-1.3051000001723878E-2</v>
      </c>
      <c r="I251" s="36">
        <f>+G251</f>
        <v>-1.3051000001723878E-2</v>
      </c>
      <c r="O251" s="36">
        <f t="shared" ca="1" si="28"/>
        <v>9.8641844521233854E-4</v>
      </c>
      <c r="Q251" s="38">
        <f t="shared" si="29"/>
        <v>27138.122000000003</v>
      </c>
      <c r="AB251" s="36">
        <v>10</v>
      </c>
      <c r="AD251" s="36" t="s">
        <v>31</v>
      </c>
      <c r="AF251" s="36" t="s">
        <v>33</v>
      </c>
    </row>
    <row r="252" spans="1:32" s="36" customFormat="1" ht="12.75" customHeight="1">
      <c r="A252" s="11" t="s">
        <v>53</v>
      </c>
      <c r="B252" s="39"/>
      <c r="C252" s="40">
        <v>42157.519</v>
      </c>
      <c r="D252" s="37"/>
      <c r="E252" s="36">
        <f t="shared" si="26"/>
        <v>5052.9969991662974</v>
      </c>
      <c r="F252" s="36">
        <f t="shared" si="27"/>
        <v>5053</v>
      </c>
      <c r="G252" s="36">
        <f t="shared" si="31"/>
        <v>-5.3371999965747818E-3</v>
      </c>
      <c r="I252" s="36">
        <f>+G252</f>
        <v>-5.3371999965747818E-3</v>
      </c>
      <c r="O252" s="36">
        <f t="shared" ca="1" si="28"/>
        <v>9.8632717487271045E-4</v>
      </c>
      <c r="Q252" s="38">
        <f t="shared" si="29"/>
        <v>27139.019</v>
      </c>
      <c r="AA252" s="36" t="s">
        <v>54</v>
      </c>
      <c r="AB252" s="36">
        <v>8</v>
      </c>
      <c r="AD252" s="36" t="s">
        <v>41</v>
      </c>
      <c r="AF252" s="36" t="s">
        <v>33</v>
      </c>
    </row>
    <row r="253" spans="1:32" s="36" customFormat="1" ht="12.75" customHeight="1">
      <c r="A253" s="11" t="s">
        <v>55</v>
      </c>
      <c r="B253" s="39"/>
      <c r="C253" s="40">
        <v>42214.436999999998</v>
      </c>
      <c r="D253" s="37"/>
      <c r="E253" s="36">
        <f t="shared" si="26"/>
        <v>5084.999070040667</v>
      </c>
      <c r="F253" s="36">
        <f t="shared" si="27"/>
        <v>5085</v>
      </c>
      <c r="G253" s="36">
        <f t="shared" si="31"/>
        <v>-1.6539999996894039E-3</v>
      </c>
      <c r="I253" s="36">
        <f>+G253</f>
        <v>-1.6539999996894039E-3</v>
      </c>
      <c r="O253" s="36">
        <f t="shared" ca="1" si="28"/>
        <v>9.8048587313651959E-4</v>
      </c>
      <c r="Q253" s="38">
        <f t="shared" si="29"/>
        <v>27195.936999999998</v>
      </c>
      <c r="AA253" s="36" t="s">
        <v>54</v>
      </c>
      <c r="AB253" s="36">
        <v>13</v>
      </c>
      <c r="AD253" s="36" t="s">
        <v>36</v>
      </c>
      <c r="AF253" s="36" t="s">
        <v>33</v>
      </c>
    </row>
    <row r="254" spans="1:32" s="36" customFormat="1" ht="12.75" customHeight="1">
      <c r="A254" s="11" t="s">
        <v>55</v>
      </c>
      <c r="B254" s="39"/>
      <c r="C254" s="40">
        <v>42214.451000000001</v>
      </c>
      <c r="D254" s="37"/>
      <c r="E254" s="36">
        <f t="shared" si="26"/>
        <v>5085.0069415223124</v>
      </c>
      <c r="F254" s="36">
        <f t="shared" si="27"/>
        <v>5085</v>
      </c>
      <c r="G254" s="36">
        <f t="shared" si="31"/>
        <v>1.2346000003162771E-2</v>
      </c>
      <c r="I254" s="36">
        <f>+G254</f>
        <v>1.2346000003162771E-2</v>
      </c>
      <c r="O254" s="36">
        <f t="shared" ca="1" si="28"/>
        <v>9.8048587313651959E-4</v>
      </c>
      <c r="Q254" s="38">
        <f t="shared" si="29"/>
        <v>27195.951000000001</v>
      </c>
      <c r="AA254" s="36" t="s">
        <v>54</v>
      </c>
      <c r="AB254" s="36">
        <v>9</v>
      </c>
      <c r="AD254" s="36" t="s">
        <v>41</v>
      </c>
      <c r="AF254" s="36" t="s">
        <v>33</v>
      </c>
    </row>
    <row r="255" spans="1:32" s="36" customFormat="1" ht="12.75" customHeight="1">
      <c r="A255" s="13" t="s">
        <v>135</v>
      </c>
      <c r="B255" s="9" t="s">
        <v>121</v>
      </c>
      <c r="C255" s="16">
        <v>42222.4427</v>
      </c>
      <c r="D255" s="16"/>
      <c r="E255" s="36">
        <f t="shared" si="26"/>
        <v>5089.5002643693324</v>
      </c>
      <c r="F255" s="36">
        <f t="shared" si="27"/>
        <v>5089.5</v>
      </c>
      <c r="G255" s="36">
        <f t="shared" si="31"/>
        <v>4.7020000056363642E-4</v>
      </c>
      <c r="K255" s="36">
        <f>+G255</f>
        <v>4.7020000056363642E-4</v>
      </c>
      <c r="O255" s="36">
        <f t="shared" ca="1" si="28"/>
        <v>9.7966444007986783E-4</v>
      </c>
      <c r="Q255" s="38">
        <f t="shared" si="29"/>
        <v>27203.9427</v>
      </c>
    </row>
    <row r="256" spans="1:32" s="36" customFormat="1" ht="12.75" customHeight="1">
      <c r="A256" s="11" t="s">
        <v>55</v>
      </c>
      <c r="B256" s="39"/>
      <c r="C256" s="40">
        <v>42246.46</v>
      </c>
      <c r="D256" s="37"/>
      <c r="E256" s="36">
        <f t="shared" si="26"/>
        <v>5103.0039598050653</v>
      </c>
      <c r="F256" s="36">
        <f t="shared" si="27"/>
        <v>5103</v>
      </c>
      <c r="G256" s="36">
        <f t="shared" si="31"/>
        <v>7.0427999962703325E-3</v>
      </c>
      <c r="I256" s="36">
        <f>+G256</f>
        <v>7.0427999962703325E-3</v>
      </c>
      <c r="O256" s="36">
        <f t="shared" ca="1" si="28"/>
        <v>9.7720014090991233E-4</v>
      </c>
      <c r="Q256" s="38">
        <f t="shared" si="29"/>
        <v>27227.96</v>
      </c>
      <c r="AA256" s="36" t="s">
        <v>54</v>
      </c>
      <c r="AB256" s="36">
        <v>11</v>
      </c>
      <c r="AD256" s="36" t="s">
        <v>31</v>
      </c>
      <c r="AF256" s="36" t="s">
        <v>33</v>
      </c>
    </row>
    <row r="257" spans="1:32" s="36" customFormat="1" ht="12.75" customHeight="1">
      <c r="A257" s="11" t="s">
        <v>55</v>
      </c>
      <c r="B257" s="39"/>
      <c r="C257" s="40">
        <v>42255.356</v>
      </c>
      <c r="D257" s="37"/>
      <c r="E257" s="36">
        <f t="shared" si="26"/>
        <v>5108.0057241414506</v>
      </c>
      <c r="F257" s="36">
        <f t="shared" si="27"/>
        <v>5108</v>
      </c>
      <c r="G257" s="36">
        <f t="shared" si="31"/>
        <v>1.0180799996305723E-2</v>
      </c>
      <c r="I257" s="36">
        <f>+G257</f>
        <v>1.0180799996305723E-2</v>
      </c>
      <c r="O257" s="36">
        <f t="shared" ca="1" si="28"/>
        <v>9.7628743751363236E-4</v>
      </c>
      <c r="Q257" s="38">
        <f t="shared" si="29"/>
        <v>27236.856</v>
      </c>
      <c r="AA257" s="36" t="s">
        <v>54</v>
      </c>
      <c r="AB257" s="36">
        <v>7</v>
      </c>
      <c r="AD257" s="36" t="s">
        <v>41</v>
      </c>
      <c r="AF257" s="36" t="s">
        <v>33</v>
      </c>
    </row>
    <row r="258" spans="1:32" s="36" customFormat="1" ht="12.75" customHeight="1">
      <c r="A258" s="11" t="s">
        <v>55</v>
      </c>
      <c r="B258" s="39"/>
      <c r="C258" s="40">
        <v>42255.368000000002</v>
      </c>
      <c r="D258" s="37"/>
      <c r="E258" s="36">
        <f t="shared" si="26"/>
        <v>5108.0124711257195</v>
      </c>
      <c r="F258" s="36">
        <f t="shared" si="27"/>
        <v>5108</v>
      </c>
      <c r="G258" s="36">
        <f t="shared" si="31"/>
        <v>2.2180799998750445E-2</v>
      </c>
      <c r="I258" s="36">
        <f>+G258</f>
        <v>2.2180799998750445E-2</v>
      </c>
      <c r="O258" s="36">
        <f t="shared" ca="1" si="28"/>
        <v>9.7628743751363236E-4</v>
      </c>
      <c r="Q258" s="38">
        <f t="shared" si="29"/>
        <v>27236.868000000002</v>
      </c>
      <c r="AA258" s="36" t="s">
        <v>54</v>
      </c>
      <c r="AB258" s="36">
        <v>13</v>
      </c>
      <c r="AD258" s="36" t="s">
        <v>36</v>
      </c>
      <c r="AF258" s="36" t="s">
        <v>33</v>
      </c>
    </row>
    <row r="259" spans="1:32" s="36" customFormat="1" ht="12.75" customHeight="1">
      <c r="A259" s="13" t="s">
        <v>58</v>
      </c>
      <c r="B259" s="9"/>
      <c r="C259" s="15">
        <v>42259.7932</v>
      </c>
      <c r="D259" s="16">
        <v>5.9999999999999995E-4</v>
      </c>
      <c r="E259" s="36">
        <f t="shared" si="26"/>
        <v>5110.500534023804</v>
      </c>
      <c r="F259" s="36">
        <f t="shared" si="27"/>
        <v>5110.5</v>
      </c>
      <c r="G259" s="36">
        <f t="shared" si="31"/>
        <v>9.4979999994393438E-4</v>
      </c>
      <c r="K259" s="36">
        <f>+G259</f>
        <v>9.4979999994393438E-4</v>
      </c>
      <c r="O259" s="36">
        <f t="shared" ca="1" si="28"/>
        <v>9.7583108581549255E-4</v>
      </c>
      <c r="Q259" s="38">
        <f t="shared" si="29"/>
        <v>27241.2932</v>
      </c>
    </row>
    <row r="260" spans="1:32" s="36" customFormat="1" ht="12.75" customHeight="1">
      <c r="A260" s="13" t="s">
        <v>58</v>
      </c>
      <c r="B260" s="9" t="s">
        <v>126</v>
      </c>
      <c r="C260" s="15">
        <v>42267.794199999997</v>
      </c>
      <c r="D260" s="16">
        <v>4.0000000000000002E-4</v>
      </c>
      <c r="E260" s="36">
        <f t="shared" si="26"/>
        <v>5114.9990857836292</v>
      </c>
      <c r="F260" s="36">
        <f t="shared" si="27"/>
        <v>5115</v>
      </c>
      <c r="G260" s="36">
        <f t="shared" si="31"/>
        <v>-1.626000004762318E-3</v>
      </c>
      <c r="K260" s="36">
        <f>+G260</f>
        <v>-1.626000004762318E-3</v>
      </c>
      <c r="O260" s="36">
        <f t="shared" ca="1" si="28"/>
        <v>9.7500965275884068E-4</v>
      </c>
      <c r="Q260" s="38">
        <f t="shared" si="29"/>
        <v>27249.294199999997</v>
      </c>
    </row>
    <row r="261" spans="1:32" s="36" customFormat="1" ht="12.75" customHeight="1">
      <c r="A261" s="11" t="s">
        <v>59</v>
      </c>
      <c r="B261" s="39"/>
      <c r="C261" s="40">
        <v>42303.366999999998</v>
      </c>
      <c r="D261" s="37"/>
      <c r="E261" s="36">
        <f t="shared" si="26"/>
        <v>5134.9998459438575</v>
      </c>
      <c r="F261" s="36">
        <f t="shared" si="27"/>
        <v>5135</v>
      </c>
      <c r="G261" s="36">
        <f t="shared" si="31"/>
        <v>-2.7400000544730574E-4</v>
      </c>
      <c r="I261" s="36">
        <f>+G261</f>
        <v>-2.7400000544730574E-4</v>
      </c>
      <c r="O261" s="36">
        <f t="shared" ca="1" si="28"/>
        <v>9.7135883917372136E-4</v>
      </c>
      <c r="Q261" s="38">
        <f t="shared" si="29"/>
        <v>27284.866999999998</v>
      </c>
      <c r="AA261" s="36" t="s">
        <v>54</v>
      </c>
      <c r="AB261" s="36">
        <v>8</v>
      </c>
      <c r="AD261" s="36" t="s">
        <v>34</v>
      </c>
      <c r="AF261" s="36" t="s">
        <v>33</v>
      </c>
    </row>
    <row r="262" spans="1:32" s="36" customFormat="1" ht="12.75" customHeight="1">
      <c r="A262" s="11" t="s">
        <v>59</v>
      </c>
      <c r="B262" s="39"/>
      <c r="C262" s="40">
        <v>42303.377999999997</v>
      </c>
      <c r="D262" s="37"/>
      <c r="E262" s="36">
        <f t="shared" si="26"/>
        <v>5135.0060306794348</v>
      </c>
      <c r="F262" s="36">
        <f t="shared" si="27"/>
        <v>5135</v>
      </c>
      <c r="G262" s="36">
        <f t="shared" si="31"/>
        <v>1.072599999315571E-2</v>
      </c>
      <c r="I262" s="36">
        <f>+G262</f>
        <v>1.072599999315571E-2</v>
      </c>
      <c r="O262" s="36">
        <f t="shared" ca="1" si="28"/>
        <v>9.7135883917372136E-4</v>
      </c>
      <c r="Q262" s="38">
        <f t="shared" si="29"/>
        <v>27284.877999999997</v>
      </c>
      <c r="AA262" s="36" t="s">
        <v>54</v>
      </c>
      <c r="AB262" s="36">
        <v>10</v>
      </c>
      <c r="AD262" s="36" t="s">
        <v>41</v>
      </c>
      <c r="AF262" s="36" t="s">
        <v>33</v>
      </c>
    </row>
    <row r="263" spans="1:32" ht="12.75" customHeight="1">
      <c r="A263" s="79" t="s">
        <v>823</v>
      </c>
      <c r="B263" s="80" t="s">
        <v>126</v>
      </c>
      <c r="C263" s="79">
        <v>42319.396999999997</v>
      </c>
      <c r="D263" s="79" t="s">
        <v>147</v>
      </c>
      <c r="E263" s="49">
        <f t="shared" si="26"/>
        <v>5144.0126924268006</v>
      </c>
      <c r="F263" s="36">
        <f t="shared" si="27"/>
        <v>5144</v>
      </c>
      <c r="G263" s="36">
        <f t="shared" si="31"/>
        <v>2.2574399998120498E-2</v>
      </c>
      <c r="H263" s="36"/>
      <c r="I263" s="36">
        <f>+G263</f>
        <v>2.2574399998120498E-2</v>
      </c>
      <c r="J263" s="36"/>
      <c r="K263" s="36"/>
      <c r="M263" s="36"/>
      <c r="O263" s="36">
        <f t="shared" ca="1" si="28"/>
        <v>9.6971597306041773E-4</v>
      </c>
      <c r="P263" s="36"/>
      <c r="Q263" s="38">
        <f t="shared" si="29"/>
        <v>27300.896999999997</v>
      </c>
    </row>
    <row r="264" spans="1:32" s="36" customFormat="1" ht="12.75" customHeight="1">
      <c r="A264" s="11" t="s">
        <v>60</v>
      </c>
      <c r="C264" s="43">
        <v>42521.35</v>
      </c>
      <c r="D264" s="41" t="s">
        <v>123</v>
      </c>
      <c r="E264" s="36">
        <f t="shared" si="26"/>
        <v>5257.5605018946644</v>
      </c>
      <c r="F264" s="36">
        <f t="shared" si="27"/>
        <v>5257.5</v>
      </c>
      <c r="I264" s="36">
        <f>+G264</f>
        <v>0</v>
      </c>
      <c r="O264" s="36">
        <f t="shared" ca="1" si="28"/>
        <v>9.4899760596486578E-4</v>
      </c>
      <c r="Q264" s="38">
        <f t="shared" si="29"/>
        <v>27502.85</v>
      </c>
      <c r="U264" s="42">
        <v>0.10760699999809731</v>
      </c>
      <c r="AB264" s="36">
        <v>6</v>
      </c>
      <c r="AD264" s="36" t="s">
        <v>31</v>
      </c>
      <c r="AF264" s="36" t="s">
        <v>33</v>
      </c>
    </row>
    <row r="265" spans="1:32" s="36" customFormat="1" ht="12.75" customHeight="1">
      <c r="A265" s="11" t="s">
        <v>60</v>
      </c>
      <c r="B265" s="39" t="s">
        <v>121</v>
      </c>
      <c r="C265" s="40">
        <v>42551.474999999999</v>
      </c>
      <c r="D265" s="37"/>
      <c r="E265" s="36">
        <f t="shared" si="26"/>
        <v>5274.4982436475439</v>
      </c>
      <c r="F265" s="36">
        <f t="shared" si="27"/>
        <v>5274.5</v>
      </c>
      <c r="G265" s="36">
        <f t="shared" ref="G265:G275" si="32">+C265-(C$7+F265*C$8)</f>
        <v>-3.1238000010489486E-3</v>
      </c>
      <c r="I265" s="36">
        <f>+G265</f>
        <v>-3.1238000010489486E-3</v>
      </c>
      <c r="O265" s="36">
        <f t="shared" ca="1" si="28"/>
        <v>9.4589441441751438E-4</v>
      </c>
      <c r="Q265" s="38">
        <f t="shared" si="29"/>
        <v>27532.974999999999</v>
      </c>
      <c r="AA265" s="36" t="s">
        <v>54</v>
      </c>
      <c r="AB265" s="36">
        <v>9</v>
      </c>
      <c r="AD265" s="36" t="s">
        <v>36</v>
      </c>
      <c r="AF265" s="36" t="s">
        <v>33</v>
      </c>
    </row>
    <row r="266" spans="1:32" s="36" customFormat="1" ht="12.75" customHeight="1">
      <c r="A266" s="13" t="s">
        <v>58</v>
      </c>
      <c r="B266" s="9" t="s">
        <v>126</v>
      </c>
      <c r="C266" s="15">
        <v>42564.817499999997</v>
      </c>
      <c r="D266" s="16">
        <v>4.0000000000000002E-4</v>
      </c>
      <c r="E266" s="36">
        <f t="shared" si="26"/>
        <v>5282.0000467790887</v>
      </c>
      <c r="F266" s="36">
        <f t="shared" si="27"/>
        <v>5282</v>
      </c>
      <c r="G266" s="36">
        <f t="shared" si="32"/>
        <v>8.3200000517535955E-5</v>
      </c>
      <c r="K266" s="36">
        <f>+G266</f>
        <v>8.3200000517535955E-5</v>
      </c>
      <c r="O266" s="36">
        <f t="shared" ca="1" si="28"/>
        <v>9.445253593230947E-4</v>
      </c>
      <c r="Q266" s="38">
        <f t="shared" si="29"/>
        <v>27546.317499999997</v>
      </c>
    </row>
    <row r="267" spans="1:32" s="36" customFormat="1" ht="12.75" customHeight="1">
      <c r="A267" s="11" t="s">
        <v>61</v>
      </c>
      <c r="B267" s="39"/>
      <c r="C267" s="40">
        <v>42575.483</v>
      </c>
      <c r="D267" s="37"/>
      <c r="E267" s="36">
        <f t="shared" si="26"/>
        <v>5287.9967101704706</v>
      </c>
      <c r="F267" s="36">
        <f t="shared" si="27"/>
        <v>5288</v>
      </c>
      <c r="G267" s="36">
        <f t="shared" si="32"/>
        <v>-5.8512000032351352E-3</v>
      </c>
      <c r="I267" s="36">
        <f>+G267</f>
        <v>-5.8512000032351352E-3</v>
      </c>
      <c r="O267" s="36">
        <f t="shared" ca="1" si="28"/>
        <v>9.4343011524755888E-4</v>
      </c>
      <c r="Q267" s="38">
        <f t="shared" si="29"/>
        <v>27556.983</v>
      </c>
      <c r="AA267" s="36" t="s">
        <v>54</v>
      </c>
      <c r="AB267" s="36">
        <v>9</v>
      </c>
      <c r="AD267" s="36" t="s">
        <v>36</v>
      </c>
      <c r="AF267" s="36" t="s">
        <v>33</v>
      </c>
    </row>
    <row r="268" spans="1:32" ht="12.75" customHeight="1">
      <c r="A268" s="55" t="s">
        <v>62</v>
      </c>
      <c r="B268" s="50" t="s">
        <v>121</v>
      </c>
      <c r="C268" s="55">
        <v>42583.4931</v>
      </c>
      <c r="D268" s="55" t="s">
        <v>154</v>
      </c>
      <c r="E268" s="36">
        <f t="shared" si="26"/>
        <v>5292.5003783933671</v>
      </c>
      <c r="F268" s="36">
        <f t="shared" si="27"/>
        <v>5292.5</v>
      </c>
      <c r="G268" s="36">
        <f t="shared" si="32"/>
        <v>6.7299999500392005E-4</v>
      </c>
      <c r="H268" s="36"/>
      <c r="I268" s="36"/>
      <c r="J268" s="36"/>
      <c r="K268" s="36">
        <f>+G268</f>
        <v>6.7299999500392005E-4</v>
      </c>
      <c r="M268" s="36"/>
      <c r="N268" s="36"/>
      <c r="O268" s="36">
        <f t="shared" ca="1" si="28"/>
        <v>9.4260868219090701E-4</v>
      </c>
      <c r="P268" s="36"/>
      <c r="Q268" s="38">
        <f t="shared" si="29"/>
        <v>27564.9931</v>
      </c>
      <c r="R268" s="36"/>
    </row>
    <row r="269" spans="1:32" s="36" customFormat="1" ht="12.75" customHeight="1">
      <c r="A269" s="11" t="s">
        <v>61</v>
      </c>
      <c r="B269" s="39"/>
      <c r="C269" s="40">
        <v>42600.396999999997</v>
      </c>
      <c r="D269" s="37"/>
      <c r="E269" s="36">
        <f t="shared" si="26"/>
        <v>5302.0045740055311</v>
      </c>
      <c r="F269" s="36">
        <f t="shared" si="27"/>
        <v>5302</v>
      </c>
      <c r="G269" s="36">
        <f t="shared" si="32"/>
        <v>8.1351999979233369E-3</v>
      </c>
      <c r="I269" s="36">
        <f>+G269</f>
        <v>8.1351999979233369E-3</v>
      </c>
      <c r="O269" s="36">
        <f t="shared" ca="1" si="28"/>
        <v>9.4087454573797539E-4</v>
      </c>
      <c r="Q269" s="38">
        <f t="shared" si="29"/>
        <v>27581.896999999997</v>
      </c>
      <c r="AA269" s="36" t="s">
        <v>54</v>
      </c>
      <c r="AB269" s="36">
        <v>7</v>
      </c>
      <c r="AD269" s="36" t="s">
        <v>41</v>
      </c>
      <c r="AF269" s="36" t="s">
        <v>33</v>
      </c>
    </row>
    <row r="270" spans="1:32" s="36" customFormat="1" ht="12.75" customHeight="1">
      <c r="A270" s="11" t="s">
        <v>61</v>
      </c>
      <c r="B270" s="39" t="s">
        <v>121</v>
      </c>
      <c r="C270" s="40">
        <v>42608.392999999996</v>
      </c>
      <c r="D270" s="37"/>
      <c r="E270" s="36">
        <f t="shared" si="26"/>
        <v>5306.5003145219134</v>
      </c>
      <c r="F270" s="36">
        <f t="shared" si="27"/>
        <v>5306.5</v>
      </c>
      <c r="G270" s="36">
        <f t="shared" si="32"/>
        <v>5.593999958364293E-4</v>
      </c>
      <c r="I270" s="36">
        <f>+G270</f>
        <v>5.593999958364293E-4</v>
      </c>
      <c r="O270" s="36">
        <f t="shared" ca="1" si="28"/>
        <v>9.4005311268132352E-4</v>
      </c>
      <c r="Q270" s="38">
        <f t="shared" si="29"/>
        <v>27589.892999999996</v>
      </c>
      <c r="AA270" s="36" t="s">
        <v>54</v>
      </c>
      <c r="AB270" s="36">
        <v>9</v>
      </c>
      <c r="AD270" s="36" t="s">
        <v>36</v>
      </c>
      <c r="AF270" s="36" t="s">
        <v>33</v>
      </c>
    </row>
    <row r="271" spans="1:32" s="36" customFormat="1" ht="12.75" customHeight="1">
      <c r="A271" s="11" t="s">
        <v>63</v>
      </c>
      <c r="B271" s="39"/>
      <c r="C271" s="40">
        <v>42637.756999999998</v>
      </c>
      <c r="D271" s="37"/>
      <c r="E271" s="36">
        <f t="shared" si="26"/>
        <v>5323.0101850225474</v>
      </c>
      <c r="F271" s="36">
        <f t="shared" si="27"/>
        <v>5323</v>
      </c>
      <c r="G271" s="36">
        <f t="shared" si="32"/>
        <v>1.811479999742005E-2</v>
      </c>
      <c r="J271" s="36">
        <f>+G271</f>
        <v>1.811479999742005E-2</v>
      </c>
      <c r="O271" s="36">
        <f t="shared" ca="1" si="28"/>
        <v>9.3704119147360011E-4</v>
      </c>
      <c r="Q271" s="38">
        <f t="shared" si="29"/>
        <v>27619.256999999998</v>
      </c>
      <c r="AA271" s="36" t="s">
        <v>54</v>
      </c>
      <c r="AF271" s="36" t="s">
        <v>57</v>
      </c>
    </row>
    <row r="272" spans="1:32" s="36" customFormat="1" ht="12.75" customHeight="1">
      <c r="A272" s="11" t="s">
        <v>63</v>
      </c>
      <c r="B272" s="39"/>
      <c r="C272" s="40">
        <v>42662.642</v>
      </c>
      <c r="D272" s="37"/>
      <c r="E272" s="36">
        <f t="shared" si="26"/>
        <v>5337.0017436456328</v>
      </c>
      <c r="F272" s="36">
        <f t="shared" si="27"/>
        <v>5337</v>
      </c>
      <c r="G272" s="36">
        <f t="shared" si="32"/>
        <v>3.1011999963084236E-3</v>
      </c>
      <c r="J272" s="36">
        <f>+G272</f>
        <v>3.1011999963084236E-3</v>
      </c>
      <c r="O272" s="36">
        <f t="shared" ca="1" si="28"/>
        <v>9.3448562196401662E-4</v>
      </c>
      <c r="Q272" s="38">
        <f t="shared" si="29"/>
        <v>27644.142</v>
      </c>
      <c r="AA272" s="36" t="s">
        <v>54</v>
      </c>
      <c r="AF272" s="36" t="s">
        <v>57</v>
      </c>
    </row>
    <row r="273" spans="1:32" s="36" customFormat="1" ht="12.75" customHeight="1">
      <c r="A273" s="11" t="s">
        <v>64</v>
      </c>
      <c r="B273" s="39"/>
      <c r="C273" s="40">
        <v>42673.305</v>
      </c>
      <c r="D273" s="37"/>
      <c r="E273" s="36">
        <f t="shared" si="26"/>
        <v>5342.9970014152914</v>
      </c>
      <c r="F273" s="36">
        <f t="shared" si="27"/>
        <v>5343</v>
      </c>
      <c r="G273" s="36">
        <f t="shared" si="32"/>
        <v>-5.3332000024965964E-3</v>
      </c>
      <c r="I273" s="36">
        <f t="shared" ref="I273:I286" si="33">+G273</f>
        <v>-5.3332000024965964E-3</v>
      </c>
      <c r="O273" s="36">
        <f t="shared" ca="1" si="28"/>
        <v>9.3339037788848079E-4</v>
      </c>
      <c r="Q273" s="38">
        <f t="shared" si="29"/>
        <v>27654.805</v>
      </c>
      <c r="AA273" s="36" t="s">
        <v>54</v>
      </c>
      <c r="AF273" s="36" t="s">
        <v>57</v>
      </c>
    </row>
    <row r="274" spans="1:32" ht="12.75" customHeight="1">
      <c r="A274" s="79" t="s">
        <v>937</v>
      </c>
      <c r="B274" s="80" t="s">
        <v>126</v>
      </c>
      <c r="C274" s="79">
        <v>42689.332000000002</v>
      </c>
      <c r="D274" s="79" t="s">
        <v>147</v>
      </c>
      <c r="E274" s="49">
        <f t="shared" si="26"/>
        <v>5352.0081611521691</v>
      </c>
      <c r="F274" s="36">
        <f t="shared" si="27"/>
        <v>5352</v>
      </c>
      <c r="G274" s="36">
        <f t="shared" si="32"/>
        <v>1.4515199996822048E-2</v>
      </c>
      <c r="H274" s="36"/>
      <c r="I274" s="36">
        <f t="shared" si="33"/>
        <v>1.4515199996822048E-2</v>
      </c>
      <c r="J274" s="36"/>
      <c r="K274" s="36"/>
      <c r="M274" s="36"/>
      <c r="O274" s="36">
        <f t="shared" ca="1" si="28"/>
        <v>9.3174751177517727E-4</v>
      </c>
      <c r="P274" s="36"/>
      <c r="Q274" s="38">
        <f t="shared" si="29"/>
        <v>27670.832000000002</v>
      </c>
    </row>
    <row r="275" spans="1:32" s="36" customFormat="1" ht="12.75" customHeight="1">
      <c r="A275" s="11" t="s">
        <v>65</v>
      </c>
      <c r="B275" s="39" t="s">
        <v>121</v>
      </c>
      <c r="C275" s="40">
        <v>42713.328000000001</v>
      </c>
      <c r="D275" s="37"/>
      <c r="E275" s="36">
        <f t="shared" si="26"/>
        <v>5365.4998806908279</v>
      </c>
      <c r="F275" s="36">
        <f t="shared" si="27"/>
        <v>5365.5</v>
      </c>
      <c r="G275" s="36">
        <f t="shared" si="32"/>
        <v>-2.1220000053290278E-4</v>
      </c>
      <c r="I275" s="36">
        <f t="shared" si="33"/>
        <v>-2.1220000053290278E-4</v>
      </c>
      <c r="O275" s="36">
        <f t="shared" ca="1" si="28"/>
        <v>9.2928321260522155E-4</v>
      </c>
      <c r="Q275" s="38">
        <f t="shared" si="29"/>
        <v>27694.828000000001</v>
      </c>
      <c r="AA275" s="36" t="s">
        <v>54</v>
      </c>
      <c r="AB275" s="36">
        <v>9</v>
      </c>
      <c r="AD275" s="36" t="s">
        <v>41</v>
      </c>
      <c r="AF275" s="36" t="s">
        <v>33</v>
      </c>
    </row>
    <row r="276" spans="1:32" s="36" customFormat="1" ht="12.75" customHeight="1">
      <c r="A276" s="11" t="s">
        <v>66</v>
      </c>
      <c r="C276" s="43">
        <v>42829.366000000002</v>
      </c>
      <c r="D276" s="41" t="s">
        <v>123</v>
      </c>
      <c r="E276" s="36">
        <f t="shared" si="26"/>
        <v>5430.7420940525108</v>
      </c>
      <c r="F276" s="36">
        <f t="shared" si="27"/>
        <v>5430.5</v>
      </c>
      <c r="I276" s="36">
        <f t="shared" si="33"/>
        <v>0</v>
      </c>
      <c r="O276" s="36">
        <f t="shared" ca="1" si="28"/>
        <v>9.1741806845358409E-4</v>
      </c>
      <c r="Q276" s="38">
        <f t="shared" si="29"/>
        <v>27810.866000000002</v>
      </c>
      <c r="U276" s="42">
        <v>0.43058179999934509</v>
      </c>
      <c r="AB276" s="36">
        <v>10</v>
      </c>
      <c r="AD276" s="36" t="s">
        <v>36</v>
      </c>
      <c r="AF276" s="36" t="s">
        <v>33</v>
      </c>
    </row>
    <row r="277" spans="1:32" s="36" customFormat="1" ht="12.75" customHeight="1">
      <c r="A277" s="11" t="s">
        <v>67</v>
      </c>
      <c r="B277" s="39" t="s">
        <v>121</v>
      </c>
      <c r="C277" s="40">
        <v>42871.618000000002</v>
      </c>
      <c r="D277" s="37"/>
      <c r="E277" s="36">
        <f t="shared" ref="E277:E340" si="34">+(C277-C$7)/C$8</f>
        <v>5454.4982256555877</v>
      </c>
      <c r="F277" s="36">
        <f t="shared" ref="F277:F340" si="35">ROUND(2*E277,0)/2</f>
        <v>5454.5</v>
      </c>
      <c r="G277" s="36">
        <f t="shared" ref="G277:G308" si="36">+C277-(C$7+F277*C$8)</f>
        <v>-3.1557999973301776E-3</v>
      </c>
      <c r="I277" s="36">
        <f t="shared" si="33"/>
        <v>-3.1557999973301776E-3</v>
      </c>
      <c r="O277" s="36">
        <f t="shared" ref="O277:O340" ca="1" si="37">+C$11+C$12*F277</f>
        <v>9.1303709215144078E-4</v>
      </c>
      <c r="Q277" s="38">
        <f t="shared" ref="Q277:Q340" si="38">+C277-15018.5</f>
        <v>27853.118000000002</v>
      </c>
      <c r="AA277" s="36" t="s">
        <v>54</v>
      </c>
      <c r="AB277" s="36">
        <v>10</v>
      </c>
      <c r="AD277" s="36" t="s">
        <v>31</v>
      </c>
      <c r="AF277" s="36" t="s">
        <v>33</v>
      </c>
    </row>
    <row r="278" spans="1:32" s="36" customFormat="1" ht="12.75" customHeight="1">
      <c r="A278" s="11" t="s">
        <v>68</v>
      </c>
      <c r="B278" s="39" t="s">
        <v>121</v>
      </c>
      <c r="C278" s="40">
        <v>42896.527999999998</v>
      </c>
      <c r="D278" s="37"/>
      <c r="E278" s="36">
        <f t="shared" si="34"/>
        <v>5468.5038404958923</v>
      </c>
      <c r="F278" s="36">
        <f t="shared" si="35"/>
        <v>5468.5</v>
      </c>
      <c r="G278" s="36">
        <f t="shared" si="36"/>
        <v>6.8305999957374297E-3</v>
      </c>
      <c r="I278" s="36">
        <f t="shared" si="33"/>
        <v>6.8305999957374297E-3</v>
      </c>
      <c r="O278" s="36">
        <f t="shared" ca="1" si="37"/>
        <v>9.104815226418574E-4</v>
      </c>
      <c r="Q278" s="38">
        <f t="shared" si="38"/>
        <v>27878.027999999998</v>
      </c>
      <c r="AA278" s="36" t="s">
        <v>54</v>
      </c>
      <c r="AF278" s="36" t="s">
        <v>57</v>
      </c>
    </row>
    <row r="279" spans="1:32" s="36" customFormat="1" ht="12.75" customHeight="1">
      <c r="A279" s="11" t="s">
        <v>69</v>
      </c>
      <c r="B279" s="39"/>
      <c r="C279" s="40">
        <v>42913.411</v>
      </c>
      <c r="D279" s="37"/>
      <c r="E279" s="36">
        <f t="shared" si="34"/>
        <v>5477.9962851104619</v>
      </c>
      <c r="F279" s="36">
        <f t="shared" si="35"/>
        <v>5478</v>
      </c>
      <c r="G279" s="36">
        <f t="shared" si="36"/>
        <v>-6.6071999972336926E-3</v>
      </c>
      <c r="I279" s="36">
        <f t="shared" si="33"/>
        <v>-6.6071999972336926E-3</v>
      </c>
      <c r="O279" s="36">
        <f t="shared" ca="1" si="37"/>
        <v>9.0874738618892579E-4</v>
      </c>
      <c r="Q279" s="38">
        <f t="shared" si="38"/>
        <v>27894.911</v>
      </c>
      <c r="AA279" s="36" t="s">
        <v>54</v>
      </c>
      <c r="AB279" s="36">
        <v>7</v>
      </c>
      <c r="AD279" s="36" t="s">
        <v>41</v>
      </c>
      <c r="AF279" s="36" t="s">
        <v>33</v>
      </c>
    </row>
    <row r="280" spans="1:32" s="36" customFormat="1" ht="12.75" customHeight="1">
      <c r="A280" s="11" t="s">
        <v>69</v>
      </c>
      <c r="B280" s="39" t="s">
        <v>121</v>
      </c>
      <c r="C280" s="40">
        <v>42937.42</v>
      </c>
      <c r="D280" s="37"/>
      <c r="E280" s="36">
        <f t="shared" si="34"/>
        <v>5491.4953138820756</v>
      </c>
      <c r="F280" s="36">
        <f t="shared" si="35"/>
        <v>5491.5</v>
      </c>
      <c r="G280" s="36">
        <f t="shared" si="36"/>
        <v>-8.3346000028541312E-3</v>
      </c>
      <c r="I280" s="36">
        <f t="shared" si="33"/>
        <v>-8.3346000028541312E-3</v>
      </c>
      <c r="O280" s="36">
        <f t="shared" ca="1" si="37"/>
        <v>9.0628308701897007E-4</v>
      </c>
      <c r="Q280" s="38">
        <f t="shared" si="38"/>
        <v>27918.92</v>
      </c>
      <c r="AA280" s="36" t="s">
        <v>54</v>
      </c>
      <c r="AB280" s="36">
        <v>10</v>
      </c>
      <c r="AD280" s="36" t="s">
        <v>41</v>
      </c>
      <c r="AF280" s="36" t="s">
        <v>33</v>
      </c>
    </row>
    <row r="281" spans="1:32" s="36" customFormat="1" ht="12.75" customHeight="1">
      <c r="A281" s="11" t="s">
        <v>71</v>
      </c>
      <c r="B281" s="39"/>
      <c r="C281" s="40">
        <v>42950.769</v>
      </c>
      <c r="D281" s="37"/>
      <c r="E281" s="36">
        <f t="shared" si="34"/>
        <v>5499.0007716300997</v>
      </c>
      <c r="F281" s="36">
        <f t="shared" si="35"/>
        <v>5499</v>
      </c>
      <c r="G281" s="36">
        <f t="shared" si="36"/>
        <v>1.3724000018555671E-3</v>
      </c>
      <c r="I281" s="36">
        <f t="shared" si="33"/>
        <v>1.3724000018555671E-3</v>
      </c>
      <c r="O281" s="36">
        <f t="shared" ca="1" si="37"/>
        <v>9.049140319245504E-4</v>
      </c>
      <c r="Q281" s="38">
        <f t="shared" si="38"/>
        <v>27932.269</v>
      </c>
      <c r="AB281" s="36">
        <v>16</v>
      </c>
      <c r="AD281" s="36" t="s">
        <v>70</v>
      </c>
      <c r="AF281" s="36" t="s">
        <v>72</v>
      </c>
    </row>
    <row r="282" spans="1:32" s="36" customFormat="1" ht="12.75" customHeight="1">
      <c r="A282" s="11" t="s">
        <v>69</v>
      </c>
      <c r="B282" s="39" t="s">
        <v>121</v>
      </c>
      <c r="C282" s="40">
        <v>42953.43</v>
      </c>
      <c r="D282" s="37"/>
      <c r="E282" s="36">
        <f t="shared" si="34"/>
        <v>5500.4969153912425</v>
      </c>
      <c r="F282" s="36">
        <f t="shared" si="35"/>
        <v>5500.5</v>
      </c>
      <c r="G282" s="36">
        <f t="shared" si="36"/>
        <v>-5.4862000033608638E-3</v>
      </c>
      <c r="I282" s="36">
        <f t="shared" si="33"/>
        <v>-5.4862000033608638E-3</v>
      </c>
      <c r="O282" s="36">
        <f t="shared" ca="1" si="37"/>
        <v>9.0464022090566655E-4</v>
      </c>
      <c r="Q282" s="38">
        <f t="shared" si="38"/>
        <v>27934.93</v>
      </c>
      <c r="AA282" s="36" t="s">
        <v>54</v>
      </c>
      <c r="AB282" s="36">
        <v>11</v>
      </c>
      <c r="AD282" s="36" t="s">
        <v>41</v>
      </c>
      <c r="AF282" s="36" t="s">
        <v>33</v>
      </c>
    </row>
    <row r="283" spans="1:32" s="36" customFormat="1" ht="12.75" customHeight="1">
      <c r="A283" s="11" t="s">
        <v>68</v>
      </c>
      <c r="B283" s="39"/>
      <c r="C283" s="40">
        <v>42977.451000000001</v>
      </c>
      <c r="D283" s="37"/>
      <c r="E283" s="36">
        <f t="shared" si="34"/>
        <v>5514.0026911471241</v>
      </c>
      <c r="F283" s="36">
        <f t="shared" si="35"/>
        <v>5514</v>
      </c>
      <c r="G283" s="36">
        <f t="shared" si="36"/>
        <v>4.786400000739377E-3</v>
      </c>
      <c r="I283" s="36">
        <f t="shared" si="33"/>
        <v>4.786400000739377E-3</v>
      </c>
      <c r="O283" s="36">
        <f t="shared" ca="1" si="37"/>
        <v>9.0217592173571105E-4</v>
      </c>
      <c r="Q283" s="38">
        <f t="shared" si="38"/>
        <v>27958.951000000001</v>
      </c>
      <c r="AA283" s="36" t="s">
        <v>54</v>
      </c>
      <c r="AF283" s="36" t="s">
        <v>57</v>
      </c>
    </row>
    <row r="284" spans="1:32" s="36" customFormat="1" ht="12.75" customHeight="1">
      <c r="A284" s="11" t="s">
        <v>73</v>
      </c>
      <c r="B284" s="39"/>
      <c r="C284" s="40">
        <v>42977.451999999997</v>
      </c>
      <c r="D284" s="37"/>
      <c r="E284" s="36">
        <f t="shared" si="34"/>
        <v>5514.003253395811</v>
      </c>
      <c r="F284" s="36">
        <f t="shared" si="35"/>
        <v>5514</v>
      </c>
      <c r="G284" s="36">
        <f t="shared" si="36"/>
        <v>5.786399997305125E-3</v>
      </c>
      <c r="I284" s="36">
        <f t="shared" si="33"/>
        <v>5.786399997305125E-3</v>
      </c>
      <c r="O284" s="36">
        <f t="shared" ca="1" si="37"/>
        <v>9.0217592173571105E-4</v>
      </c>
      <c r="Q284" s="38">
        <f t="shared" si="38"/>
        <v>27958.951999999997</v>
      </c>
      <c r="AA284" s="36" t="s">
        <v>54</v>
      </c>
      <c r="AB284" s="36">
        <v>13</v>
      </c>
      <c r="AD284" s="36" t="s">
        <v>34</v>
      </c>
      <c r="AF284" s="36" t="s">
        <v>33</v>
      </c>
    </row>
    <row r="285" spans="1:32" s="36" customFormat="1" ht="12.75" customHeight="1">
      <c r="A285" s="11" t="s">
        <v>73</v>
      </c>
      <c r="B285" s="39"/>
      <c r="C285" s="40">
        <v>42993.447999999997</v>
      </c>
      <c r="D285" s="37"/>
      <c r="E285" s="36">
        <f t="shared" si="34"/>
        <v>5522.9969834233316</v>
      </c>
      <c r="F285" s="36">
        <f t="shared" si="35"/>
        <v>5523</v>
      </c>
      <c r="G285" s="36">
        <f t="shared" si="36"/>
        <v>-5.365200006053783E-3</v>
      </c>
      <c r="I285" s="36">
        <f t="shared" si="33"/>
        <v>-5.365200006053783E-3</v>
      </c>
      <c r="O285" s="36">
        <f t="shared" ca="1" si="37"/>
        <v>9.0053305562240731E-4</v>
      </c>
      <c r="Q285" s="38">
        <f t="shared" si="38"/>
        <v>27974.947999999997</v>
      </c>
      <c r="AA285" s="36" t="s">
        <v>54</v>
      </c>
      <c r="AB285" s="36">
        <v>6</v>
      </c>
      <c r="AD285" s="36" t="s">
        <v>31</v>
      </c>
      <c r="AF285" s="36" t="s">
        <v>33</v>
      </c>
    </row>
    <row r="286" spans="1:32" s="36" customFormat="1" ht="12.75" customHeight="1">
      <c r="A286" s="11" t="s">
        <v>75</v>
      </c>
      <c r="B286" s="39"/>
      <c r="C286" s="40">
        <v>43009.451999999997</v>
      </c>
      <c r="D286" s="37"/>
      <c r="E286" s="36">
        <f t="shared" si="34"/>
        <v>5531.9952114403641</v>
      </c>
      <c r="F286" s="36">
        <f t="shared" si="35"/>
        <v>5532</v>
      </c>
      <c r="G286" s="36">
        <f t="shared" si="36"/>
        <v>-8.5168000005069189E-3</v>
      </c>
      <c r="I286" s="36">
        <f t="shared" si="33"/>
        <v>-8.5168000005069189E-3</v>
      </c>
      <c r="O286" s="36">
        <f t="shared" ca="1" si="37"/>
        <v>8.9889018950910357E-4</v>
      </c>
      <c r="Q286" s="38">
        <f t="shared" si="38"/>
        <v>27990.951999999997</v>
      </c>
      <c r="AA286" s="36" t="s">
        <v>54</v>
      </c>
      <c r="AB286" s="36">
        <v>13</v>
      </c>
      <c r="AD286" s="36" t="s">
        <v>74</v>
      </c>
      <c r="AF286" s="36" t="s">
        <v>33</v>
      </c>
    </row>
    <row r="287" spans="1:32" s="36" customFormat="1" ht="12.75" customHeight="1">
      <c r="A287" s="13" t="s">
        <v>58</v>
      </c>
      <c r="B287" s="9" t="s">
        <v>121</v>
      </c>
      <c r="C287" s="15">
        <v>43031.693500000001</v>
      </c>
      <c r="D287" s="16">
        <v>4.0000000000000002E-4</v>
      </c>
      <c r="E287" s="36">
        <f t="shared" si="34"/>
        <v>5544.5004656543642</v>
      </c>
      <c r="F287" s="36">
        <f t="shared" si="35"/>
        <v>5544.5</v>
      </c>
      <c r="G287" s="36">
        <f t="shared" si="36"/>
        <v>8.2819999806815758E-4</v>
      </c>
      <c r="K287" s="36">
        <f>+G287</f>
        <v>8.2819999806815758E-4</v>
      </c>
      <c r="O287" s="36">
        <f t="shared" ca="1" si="37"/>
        <v>8.9660843101840404E-4</v>
      </c>
      <c r="Q287" s="38">
        <f t="shared" si="38"/>
        <v>28013.193500000001</v>
      </c>
    </row>
    <row r="288" spans="1:32" s="36" customFormat="1" ht="12.75" customHeight="1">
      <c r="A288" s="11" t="s">
        <v>76</v>
      </c>
      <c r="B288" s="39" t="s">
        <v>121</v>
      </c>
      <c r="C288" s="40">
        <v>43058.374000000003</v>
      </c>
      <c r="D288" s="37"/>
      <c r="E288" s="36">
        <f t="shared" si="34"/>
        <v>5559.5015417983559</v>
      </c>
      <c r="F288" s="36">
        <f t="shared" si="35"/>
        <v>5559.5</v>
      </c>
      <c r="G288" s="36">
        <f t="shared" si="36"/>
        <v>2.7422000057413243E-3</v>
      </c>
      <c r="I288" s="36">
        <f>+G288</f>
        <v>2.7422000057413243E-3</v>
      </c>
      <c r="O288" s="36">
        <f t="shared" ca="1" si="37"/>
        <v>8.9387032082956469E-4</v>
      </c>
      <c r="Q288" s="38">
        <f t="shared" si="38"/>
        <v>28039.874000000003</v>
      </c>
      <c r="AB288" s="36">
        <v>8</v>
      </c>
      <c r="AD288" s="36" t="s">
        <v>41</v>
      </c>
      <c r="AF288" s="36" t="s">
        <v>33</v>
      </c>
    </row>
    <row r="289" spans="1:32" s="36" customFormat="1" ht="12.75" customHeight="1">
      <c r="A289" s="11" t="s">
        <v>77</v>
      </c>
      <c r="B289" s="39"/>
      <c r="C289" s="40">
        <v>43291.377</v>
      </c>
      <c r="D289" s="37"/>
      <c r="E289" s="36">
        <f t="shared" si="34"/>
        <v>5690.5071730563222</v>
      </c>
      <c r="F289" s="36">
        <f t="shared" si="35"/>
        <v>5690.5</v>
      </c>
      <c r="G289" s="36">
        <f t="shared" si="36"/>
        <v>1.275780000287341E-2</v>
      </c>
      <c r="I289" s="36">
        <f>+G289</f>
        <v>1.275780000287341E-2</v>
      </c>
      <c r="O289" s="36">
        <f t="shared" ca="1" si="37"/>
        <v>8.6995749184703335E-4</v>
      </c>
      <c r="Q289" s="38">
        <f t="shared" si="38"/>
        <v>28272.877</v>
      </c>
      <c r="AA289" s="36" t="s">
        <v>54</v>
      </c>
      <c r="AB289" s="36">
        <v>8</v>
      </c>
      <c r="AD289" s="36" t="s">
        <v>41</v>
      </c>
      <c r="AF289" s="36" t="s">
        <v>33</v>
      </c>
    </row>
    <row r="290" spans="1:32" s="36" customFormat="1" ht="12.75" customHeight="1">
      <c r="A290" s="11" t="s">
        <v>71</v>
      </c>
      <c r="B290" s="39"/>
      <c r="C290" s="40">
        <v>43304.716</v>
      </c>
      <c r="D290" s="37"/>
      <c r="E290" s="36">
        <f t="shared" si="34"/>
        <v>5698.0070083174569</v>
      </c>
      <c r="F290" s="36">
        <f t="shared" si="35"/>
        <v>5698</v>
      </c>
      <c r="G290" s="36">
        <f t="shared" si="36"/>
        <v>1.2464799998269882E-2</v>
      </c>
      <c r="I290" s="36">
        <f>+G290</f>
        <v>1.2464799998269882E-2</v>
      </c>
      <c r="O290" s="36">
        <f t="shared" ca="1" si="37"/>
        <v>8.6858843675261367E-4</v>
      </c>
      <c r="Q290" s="38">
        <f t="shared" si="38"/>
        <v>28286.216</v>
      </c>
      <c r="AB290" s="36">
        <v>14</v>
      </c>
      <c r="AD290" s="36" t="s">
        <v>70</v>
      </c>
      <c r="AF290" s="36" t="s">
        <v>72</v>
      </c>
    </row>
    <row r="291" spans="1:32" s="36" customFormat="1" ht="12.75" customHeight="1">
      <c r="A291" s="11" t="s">
        <v>77</v>
      </c>
      <c r="B291" s="39" t="s">
        <v>121</v>
      </c>
      <c r="C291" s="40">
        <v>43307.39</v>
      </c>
      <c r="D291" s="37"/>
      <c r="E291" s="36">
        <f t="shared" si="34"/>
        <v>5699.5104613115545</v>
      </c>
      <c r="F291" s="36">
        <f t="shared" si="35"/>
        <v>5699.5</v>
      </c>
      <c r="G291" s="36">
        <f t="shared" si="36"/>
        <v>1.8606199999339879E-2</v>
      </c>
      <c r="I291" s="36">
        <f>+G291</f>
        <v>1.8606199999339879E-2</v>
      </c>
      <c r="O291" s="36">
        <f t="shared" ca="1" si="37"/>
        <v>8.6831462573372961E-4</v>
      </c>
      <c r="Q291" s="38">
        <f t="shared" si="38"/>
        <v>28288.89</v>
      </c>
      <c r="AA291" s="36" t="s">
        <v>54</v>
      </c>
      <c r="AB291" s="36">
        <v>7</v>
      </c>
      <c r="AD291" s="36" t="s">
        <v>41</v>
      </c>
      <c r="AF291" s="36" t="s">
        <v>33</v>
      </c>
    </row>
    <row r="292" spans="1:32" s="36" customFormat="1" ht="12.75" customHeight="1">
      <c r="A292" s="11" t="s">
        <v>71</v>
      </c>
      <c r="B292" s="39"/>
      <c r="C292" s="40">
        <v>43665.750999999997</v>
      </c>
      <c r="D292" s="37"/>
      <c r="E292" s="36">
        <f t="shared" si="34"/>
        <v>5900.9984637116795</v>
      </c>
      <c r="F292" s="36">
        <f t="shared" si="35"/>
        <v>5901</v>
      </c>
      <c r="G292" s="36">
        <f t="shared" si="36"/>
        <v>-2.7324000038788654E-3</v>
      </c>
      <c r="I292" s="36">
        <f>+G292</f>
        <v>-2.7324000038788654E-3</v>
      </c>
      <c r="O292" s="36">
        <f t="shared" ca="1" si="37"/>
        <v>8.3153267886365285E-4</v>
      </c>
      <c r="Q292" s="38">
        <f t="shared" si="38"/>
        <v>28647.250999999997</v>
      </c>
      <c r="AB292" s="36">
        <v>16</v>
      </c>
      <c r="AD292" s="36" t="s">
        <v>70</v>
      </c>
      <c r="AF292" s="36" t="s">
        <v>72</v>
      </c>
    </row>
    <row r="293" spans="1:32" ht="12.75" customHeight="1">
      <c r="A293" s="79" t="s">
        <v>990</v>
      </c>
      <c r="B293" s="80" t="s">
        <v>121</v>
      </c>
      <c r="C293" s="79">
        <v>43712.86</v>
      </c>
      <c r="D293" s="79" t="s">
        <v>147</v>
      </c>
      <c r="E293" s="49">
        <f t="shared" si="34"/>
        <v>5927.4854371967085</v>
      </c>
      <c r="F293" s="36">
        <f t="shared" si="35"/>
        <v>5927.5</v>
      </c>
      <c r="G293" s="36">
        <f t="shared" si="36"/>
        <v>-2.5901000000885688E-2</v>
      </c>
      <c r="H293" s="36">
        <f>+G293</f>
        <v>-2.5901000000885688E-2</v>
      </c>
      <c r="I293" s="36"/>
      <c r="J293" s="36"/>
      <c r="K293" s="36"/>
      <c r="M293" s="36"/>
      <c r="O293" s="36">
        <f t="shared" ca="1" si="37"/>
        <v>8.2669535086336973E-4</v>
      </c>
      <c r="P293" s="36"/>
      <c r="Q293" s="38">
        <f t="shared" si="38"/>
        <v>28694.36</v>
      </c>
    </row>
    <row r="294" spans="1:32" ht="12.75" customHeight="1">
      <c r="A294" s="79" t="s">
        <v>990</v>
      </c>
      <c r="B294" s="80" t="s">
        <v>121</v>
      </c>
      <c r="C294" s="79">
        <v>43721.779900000001</v>
      </c>
      <c r="D294" s="79" t="s">
        <v>147</v>
      </c>
      <c r="E294" s="49">
        <f t="shared" si="34"/>
        <v>5932.5006392767591</v>
      </c>
      <c r="F294" s="36">
        <f t="shared" si="35"/>
        <v>5932.5</v>
      </c>
      <c r="G294" s="36">
        <f t="shared" si="36"/>
        <v>1.1369999992894009E-3</v>
      </c>
      <c r="H294" s="36">
        <f>+G294</f>
        <v>1.1369999992894009E-3</v>
      </c>
      <c r="I294" s="36"/>
      <c r="J294" s="36"/>
      <c r="K294" s="36"/>
      <c r="M294" s="36"/>
      <c r="O294" s="36">
        <f t="shared" ca="1" si="37"/>
        <v>8.2578264746709009E-4</v>
      </c>
      <c r="P294" s="36"/>
      <c r="Q294" s="38">
        <f t="shared" si="38"/>
        <v>28703.279900000001</v>
      </c>
    </row>
    <row r="295" spans="1:32" ht="12.75" customHeight="1">
      <c r="A295" s="79" t="s">
        <v>990</v>
      </c>
      <c r="B295" s="80" t="s">
        <v>121</v>
      </c>
      <c r="C295" s="79">
        <v>43728.893799999998</v>
      </c>
      <c r="D295" s="79" t="s">
        <v>147</v>
      </c>
      <c r="E295" s="49">
        <f t="shared" si="34"/>
        <v>5936.5004202246682</v>
      </c>
      <c r="F295" s="36">
        <f t="shared" si="35"/>
        <v>5936.5</v>
      </c>
      <c r="G295" s="36">
        <f t="shared" si="36"/>
        <v>7.4739999399753287E-4</v>
      </c>
      <c r="H295" s="36">
        <f>+G295</f>
        <v>7.4739999399753287E-4</v>
      </c>
      <c r="I295" s="36"/>
      <c r="J295" s="36"/>
      <c r="K295" s="36"/>
      <c r="M295" s="36"/>
      <c r="O295" s="36">
        <f t="shared" ca="1" si="37"/>
        <v>8.2505248475006621E-4</v>
      </c>
      <c r="P295" s="36"/>
      <c r="Q295" s="38">
        <f t="shared" si="38"/>
        <v>28710.393799999998</v>
      </c>
    </row>
    <row r="296" spans="1:32" s="36" customFormat="1" ht="12.75" customHeight="1">
      <c r="A296" s="11" t="s">
        <v>78</v>
      </c>
      <c r="B296" s="39"/>
      <c r="C296" s="40">
        <v>43740.442999999999</v>
      </c>
      <c r="D296" s="37"/>
      <c r="E296" s="36">
        <f t="shared" si="34"/>
        <v>5942.9939427824238</v>
      </c>
      <c r="F296" s="36">
        <f t="shared" si="35"/>
        <v>5943</v>
      </c>
      <c r="G296" s="36">
        <f t="shared" si="36"/>
        <v>-1.0773200003313832E-2</v>
      </c>
      <c r="I296" s="36">
        <f>+G296</f>
        <v>-1.0773200003313832E-2</v>
      </c>
      <c r="O296" s="36">
        <f t="shared" ca="1" si="37"/>
        <v>8.2386597033490229E-4</v>
      </c>
      <c r="Q296" s="38">
        <f t="shared" si="38"/>
        <v>28721.942999999999</v>
      </c>
      <c r="AA296" s="36" t="s">
        <v>54</v>
      </c>
      <c r="AB296" s="36">
        <v>6</v>
      </c>
      <c r="AD296" s="36" t="s">
        <v>36</v>
      </c>
      <c r="AF296" s="36" t="s">
        <v>33</v>
      </c>
    </row>
    <row r="297" spans="1:32" s="36" customFormat="1" ht="12.75" customHeight="1">
      <c r="A297" s="11" t="s">
        <v>78</v>
      </c>
      <c r="B297" s="39" t="s">
        <v>121</v>
      </c>
      <c r="C297" s="40">
        <v>43741.334999999999</v>
      </c>
      <c r="D297" s="37"/>
      <c r="E297" s="36">
        <f t="shared" si="34"/>
        <v>5943.4954686129158</v>
      </c>
      <c r="F297" s="36">
        <f t="shared" si="35"/>
        <v>5943.5</v>
      </c>
      <c r="G297" s="36">
        <f t="shared" si="36"/>
        <v>-8.0594000028213486E-3</v>
      </c>
      <c r="I297" s="36">
        <f>+G297</f>
        <v>-8.0594000028213486E-3</v>
      </c>
      <c r="O297" s="36">
        <f t="shared" ca="1" si="37"/>
        <v>8.2377469999527441E-4</v>
      </c>
      <c r="Q297" s="38">
        <f t="shared" si="38"/>
        <v>28722.834999999999</v>
      </c>
      <c r="AA297" s="36" t="s">
        <v>54</v>
      </c>
      <c r="AB297" s="36">
        <v>7</v>
      </c>
      <c r="AD297" s="36" t="s">
        <v>36</v>
      </c>
      <c r="AF297" s="36" t="s">
        <v>33</v>
      </c>
    </row>
    <row r="298" spans="1:32" ht="12.75" customHeight="1">
      <c r="A298" s="79" t="s">
        <v>990</v>
      </c>
      <c r="B298" s="80" t="s">
        <v>121</v>
      </c>
      <c r="C298" s="79">
        <v>43744.900399999999</v>
      </c>
      <c r="D298" s="79" t="s">
        <v>147</v>
      </c>
      <c r="E298" s="49">
        <f t="shared" si="34"/>
        <v>5945.5001100882919</v>
      </c>
      <c r="F298" s="36">
        <f t="shared" si="35"/>
        <v>5945.5</v>
      </c>
      <c r="G298" s="36">
        <f t="shared" si="36"/>
        <v>1.9579999934649095E-4</v>
      </c>
      <c r="H298" s="36">
        <f>+G298</f>
        <v>1.9579999934649095E-4</v>
      </c>
      <c r="I298" s="36"/>
      <c r="J298" s="36"/>
      <c r="K298" s="36"/>
      <c r="M298" s="36"/>
      <c r="O298" s="36">
        <f t="shared" ca="1" si="37"/>
        <v>8.2340961863676247E-4</v>
      </c>
      <c r="P298" s="36"/>
      <c r="Q298" s="38">
        <f t="shared" si="38"/>
        <v>28726.400399999999</v>
      </c>
    </row>
    <row r="299" spans="1:32" s="36" customFormat="1" ht="12.75" customHeight="1">
      <c r="A299" s="11" t="s">
        <v>79</v>
      </c>
      <c r="B299" s="39"/>
      <c r="C299" s="40">
        <v>43765.341999999997</v>
      </c>
      <c r="D299" s="37"/>
      <c r="E299" s="36">
        <f t="shared" si="34"/>
        <v>5956.9933728871511</v>
      </c>
      <c r="F299" s="36">
        <f t="shared" si="35"/>
        <v>5957</v>
      </c>
      <c r="G299" s="36">
        <f t="shared" si="36"/>
        <v>-1.1786800001573283E-2</v>
      </c>
      <c r="I299" s="36">
        <f t="shared" ref="I299:I307" si="39">+G299</f>
        <v>-1.1786800001573283E-2</v>
      </c>
      <c r="O299" s="36">
        <f t="shared" ca="1" si="37"/>
        <v>8.2131040082531891E-4</v>
      </c>
      <c r="Q299" s="38">
        <f t="shared" si="38"/>
        <v>28746.841999999997</v>
      </c>
      <c r="AA299" s="36" t="s">
        <v>54</v>
      </c>
      <c r="AB299" s="36">
        <v>8</v>
      </c>
      <c r="AD299" s="36" t="s">
        <v>41</v>
      </c>
      <c r="AF299" s="36" t="s">
        <v>33</v>
      </c>
    </row>
    <row r="300" spans="1:32" s="36" customFormat="1" ht="12.75" customHeight="1">
      <c r="A300" s="11" t="s">
        <v>79</v>
      </c>
      <c r="B300" s="39"/>
      <c r="C300" s="40">
        <v>43765.351000000002</v>
      </c>
      <c r="D300" s="37"/>
      <c r="E300" s="36">
        <f t="shared" si="34"/>
        <v>5956.9984331253545</v>
      </c>
      <c r="F300" s="36">
        <f t="shared" si="35"/>
        <v>5957</v>
      </c>
      <c r="G300" s="36">
        <f t="shared" si="36"/>
        <v>-2.7867999961017631E-3</v>
      </c>
      <c r="I300" s="36">
        <f t="shared" si="39"/>
        <v>-2.7867999961017631E-3</v>
      </c>
      <c r="O300" s="36">
        <f t="shared" ca="1" si="37"/>
        <v>8.2131040082531891E-4</v>
      </c>
      <c r="Q300" s="38">
        <f t="shared" si="38"/>
        <v>28746.851000000002</v>
      </c>
      <c r="AA300" s="36" t="s">
        <v>54</v>
      </c>
      <c r="AB300" s="36">
        <v>8</v>
      </c>
      <c r="AD300" s="36" t="s">
        <v>36</v>
      </c>
      <c r="AF300" s="36" t="s">
        <v>33</v>
      </c>
    </row>
    <row r="301" spans="1:32" s="36" customFormat="1" ht="12.75" customHeight="1">
      <c r="A301" s="11" t="s">
        <v>68</v>
      </c>
      <c r="B301" s="39"/>
      <c r="C301" s="40">
        <v>43772.459000000003</v>
      </c>
      <c r="D301" s="37"/>
      <c r="E301" s="36">
        <f t="shared" si="34"/>
        <v>5960.9948968060007</v>
      </c>
      <c r="F301" s="36">
        <f t="shared" si="35"/>
        <v>5961</v>
      </c>
      <c r="G301" s="36">
        <f t="shared" si="36"/>
        <v>-9.0763999978662468E-3</v>
      </c>
      <c r="I301" s="36">
        <f t="shared" si="39"/>
        <v>-9.0763999978662468E-3</v>
      </c>
      <c r="O301" s="36">
        <f t="shared" ca="1" si="37"/>
        <v>8.2058023810829502E-4</v>
      </c>
      <c r="Q301" s="38">
        <f t="shared" si="38"/>
        <v>28753.959000000003</v>
      </c>
      <c r="AA301" s="36" t="s">
        <v>54</v>
      </c>
      <c r="AF301" s="36" t="s">
        <v>57</v>
      </c>
    </row>
    <row r="302" spans="1:32" s="36" customFormat="1" ht="12.75" customHeight="1">
      <c r="A302" s="11" t="s">
        <v>68</v>
      </c>
      <c r="B302" s="39" t="s">
        <v>121</v>
      </c>
      <c r="C302" s="40">
        <v>43789.358999999997</v>
      </c>
      <c r="D302" s="37"/>
      <c r="E302" s="36">
        <f t="shared" si="34"/>
        <v>5970.4968996482767</v>
      </c>
      <c r="F302" s="36">
        <f t="shared" si="35"/>
        <v>5970.5</v>
      </c>
      <c r="G302" s="36">
        <f t="shared" si="36"/>
        <v>-5.5142000055639073E-3</v>
      </c>
      <c r="I302" s="36">
        <f t="shared" si="39"/>
        <v>-5.5142000055639073E-3</v>
      </c>
      <c r="O302" s="36">
        <f t="shared" ca="1" si="37"/>
        <v>8.1884610165536341E-4</v>
      </c>
      <c r="Q302" s="38">
        <f t="shared" si="38"/>
        <v>28770.858999999997</v>
      </c>
      <c r="AA302" s="36" t="s">
        <v>54</v>
      </c>
      <c r="AF302" s="36" t="s">
        <v>57</v>
      </c>
    </row>
    <row r="303" spans="1:32" s="36" customFormat="1" ht="12.75" customHeight="1">
      <c r="A303" s="11" t="s">
        <v>79</v>
      </c>
      <c r="B303" s="39" t="s">
        <v>121</v>
      </c>
      <c r="C303" s="40">
        <v>43806.248</v>
      </c>
      <c r="D303" s="37"/>
      <c r="E303" s="36">
        <f t="shared" si="34"/>
        <v>5979.9927177549807</v>
      </c>
      <c r="F303" s="36">
        <f t="shared" si="35"/>
        <v>5980</v>
      </c>
      <c r="G303" s="36">
        <f t="shared" si="36"/>
        <v>-1.2951999997312669E-2</v>
      </c>
      <c r="I303" s="36">
        <f t="shared" si="39"/>
        <v>-1.2951999997312669E-2</v>
      </c>
      <c r="O303" s="36">
        <f t="shared" ca="1" si="37"/>
        <v>8.1711196520243179E-4</v>
      </c>
      <c r="Q303" s="38">
        <f t="shared" si="38"/>
        <v>28787.748</v>
      </c>
      <c r="AA303" s="36" t="s">
        <v>54</v>
      </c>
      <c r="AB303" s="36">
        <v>6</v>
      </c>
      <c r="AD303" s="36" t="s">
        <v>41</v>
      </c>
      <c r="AF303" s="36" t="s">
        <v>33</v>
      </c>
    </row>
    <row r="304" spans="1:32" s="36" customFormat="1" ht="12.75" customHeight="1">
      <c r="A304" s="11" t="s">
        <v>71</v>
      </c>
      <c r="B304" s="39"/>
      <c r="C304" s="40">
        <v>44019.690999999999</v>
      </c>
      <c r="D304" s="37"/>
      <c r="E304" s="36">
        <f t="shared" si="34"/>
        <v>6100.0007646582153</v>
      </c>
      <c r="F304" s="36">
        <f t="shared" si="35"/>
        <v>6100</v>
      </c>
      <c r="G304" s="36">
        <f t="shared" si="36"/>
        <v>1.3600000020232983E-3</v>
      </c>
      <c r="I304" s="36">
        <f t="shared" si="39"/>
        <v>1.3600000020232983E-3</v>
      </c>
      <c r="O304" s="36">
        <f t="shared" ca="1" si="37"/>
        <v>7.9520708369171592E-4</v>
      </c>
      <c r="Q304" s="38">
        <f t="shared" si="38"/>
        <v>29001.190999999999</v>
      </c>
      <c r="AB304" s="36">
        <v>13</v>
      </c>
      <c r="AD304" s="36" t="s">
        <v>70</v>
      </c>
      <c r="AF304" s="36" t="s">
        <v>72</v>
      </c>
    </row>
    <row r="305" spans="1:32" s="36" customFormat="1" ht="12.75" customHeight="1">
      <c r="A305" s="11" t="s">
        <v>80</v>
      </c>
      <c r="B305" s="39" t="s">
        <v>121</v>
      </c>
      <c r="C305" s="40">
        <v>44022.351000000002</v>
      </c>
      <c r="D305" s="37"/>
      <c r="E305" s="36">
        <f t="shared" si="34"/>
        <v>6101.4963461706711</v>
      </c>
      <c r="F305" s="36">
        <f t="shared" si="35"/>
        <v>6101.5</v>
      </c>
      <c r="G305" s="36">
        <f t="shared" si="36"/>
        <v>-6.4985999997588806E-3</v>
      </c>
      <c r="I305" s="36">
        <f t="shared" si="39"/>
        <v>-6.4985999997588806E-3</v>
      </c>
      <c r="O305" s="36">
        <f t="shared" ca="1" si="37"/>
        <v>7.9493327267283207E-4</v>
      </c>
      <c r="Q305" s="38">
        <f t="shared" si="38"/>
        <v>29003.851000000002</v>
      </c>
      <c r="AA305" s="36" t="s">
        <v>54</v>
      </c>
      <c r="AB305" s="36">
        <v>7</v>
      </c>
      <c r="AD305" s="36" t="s">
        <v>41</v>
      </c>
      <c r="AF305" s="36" t="s">
        <v>33</v>
      </c>
    </row>
    <row r="306" spans="1:32" s="36" customFormat="1" ht="12.75" customHeight="1">
      <c r="A306" s="11" t="s">
        <v>81</v>
      </c>
      <c r="B306" s="39"/>
      <c r="C306" s="40">
        <v>44167.300999999999</v>
      </c>
      <c r="D306" s="37"/>
      <c r="E306" s="36">
        <f t="shared" si="34"/>
        <v>6182.9942936256057</v>
      </c>
      <c r="F306" s="36">
        <f t="shared" si="35"/>
        <v>6183</v>
      </c>
      <c r="G306" s="36">
        <f t="shared" si="36"/>
        <v>-1.0149200003070291E-2</v>
      </c>
      <c r="I306" s="36">
        <f t="shared" si="39"/>
        <v>-1.0149200003070291E-2</v>
      </c>
      <c r="O306" s="36">
        <f t="shared" ca="1" si="37"/>
        <v>7.8005620731347097E-4</v>
      </c>
      <c r="Q306" s="38">
        <f t="shared" si="38"/>
        <v>29148.800999999999</v>
      </c>
      <c r="AA306" s="36" t="s">
        <v>54</v>
      </c>
      <c r="AB306" s="36">
        <v>8</v>
      </c>
      <c r="AD306" s="36" t="s">
        <v>41</v>
      </c>
      <c r="AF306" s="36" t="s">
        <v>33</v>
      </c>
    </row>
    <row r="307" spans="1:32" s="36" customFormat="1" ht="12.75" customHeight="1">
      <c r="A307" s="11" t="s">
        <v>82</v>
      </c>
      <c r="B307" s="39"/>
      <c r="C307" s="40">
        <v>44167.305999999997</v>
      </c>
      <c r="D307" s="37"/>
      <c r="E307" s="36">
        <f t="shared" si="34"/>
        <v>6182.9971048690486</v>
      </c>
      <c r="F307" s="36">
        <f t="shared" si="35"/>
        <v>6183</v>
      </c>
      <c r="G307" s="36">
        <f t="shared" si="36"/>
        <v>-5.1492000056896359E-3</v>
      </c>
      <c r="I307" s="36">
        <f t="shared" si="39"/>
        <v>-5.1492000056896359E-3</v>
      </c>
      <c r="O307" s="36">
        <f t="shared" ca="1" si="37"/>
        <v>7.8005620731347097E-4</v>
      </c>
      <c r="Q307" s="38">
        <f t="shared" si="38"/>
        <v>29148.805999999997</v>
      </c>
      <c r="AA307" s="36" t="s">
        <v>54</v>
      </c>
      <c r="AF307" s="36" t="s">
        <v>57</v>
      </c>
    </row>
    <row r="308" spans="1:32" s="36" customFormat="1" ht="12.75" customHeight="1">
      <c r="A308" s="11" t="s">
        <v>84</v>
      </c>
      <c r="B308" s="39"/>
      <c r="C308" s="40">
        <v>44421.651299999998</v>
      </c>
      <c r="D308" s="37"/>
      <c r="E308" s="36">
        <f t="shared" si="34"/>
        <v>6326.0024163199632</v>
      </c>
      <c r="F308" s="36">
        <f t="shared" si="35"/>
        <v>6326</v>
      </c>
      <c r="G308" s="36">
        <f t="shared" si="36"/>
        <v>4.2975999967893586E-3</v>
      </c>
      <c r="J308" s="36">
        <f>+G308</f>
        <v>4.2975999967893586E-3</v>
      </c>
      <c r="O308" s="36">
        <f t="shared" ca="1" si="37"/>
        <v>7.5395289017986819E-4</v>
      </c>
      <c r="Q308" s="38">
        <f t="shared" si="38"/>
        <v>29403.151299999998</v>
      </c>
      <c r="AA308" s="36" t="s">
        <v>83</v>
      </c>
      <c r="AF308" s="36" t="s">
        <v>57</v>
      </c>
    </row>
    <row r="309" spans="1:32" s="36" customFormat="1" ht="12.75" customHeight="1">
      <c r="A309" s="11" t="s">
        <v>85</v>
      </c>
      <c r="B309" s="39" t="s">
        <v>121</v>
      </c>
      <c r="C309" s="40">
        <v>44447.417999999998</v>
      </c>
      <c r="D309" s="37"/>
      <c r="E309" s="36">
        <f t="shared" si="34"/>
        <v>6340.489709612044</v>
      </c>
      <c r="F309" s="36">
        <f t="shared" si="35"/>
        <v>6340.5</v>
      </c>
      <c r="G309" s="36">
        <f t="shared" ref="G309:G340" si="40">+C309-(C$7+F309*C$8)</f>
        <v>-1.8302200005564373E-2</v>
      </c>
      <c r="I309" s="36">
        <f>+G309</f>
        <v>-1.8302200005564373E-2</v>
      </c>
      <c r="O309" s="36">
        <f t="shared" ca="1" si="37"/>
        <v>7.5130605033065672E-4</v>
      </c>
      <c r="Q309" s="38">
        <f t="shared" si="38"/>
        <v>29428.917999999998</v>
      </c>
      <c r="AA309" s="36" t="s">
        <v>54</v>
      </c>
      <c r="AB309" s="36">
        <v>7</v>
      </c>
      <c r="AD309" s="36" t="s">
        <v>36</v>
      </c>
      <c r="AF309" s="36" t="s">
        <v>33</v>
      </c>
    </row>
    <row r="310" spans="1:32" s="36" customFormat="1" ht="12.75" customHeight="1">
      <c r="A310" s="11" t="s">
        <v>71</v>
      </c>
      <c r="B310" s="39"/>
      <c r="C310" s="40">
        <v>44485.659</v>
      </c>
      <c r="D310" s="37"/>
      <c r="E310" s="36">
        <f t="shared" si="34"/>
        <v>6361.9906617239749</v>
      </c>
      <c r="F310" s="36">
        <f t="shared" si="35"/>
        <v>6362</v>
      </c>
      <c r="G310" s="36">
        <f t="shared" si="40"/>
        <v>-1.6608800004178192E-2</v>
      </c>
      <c r="I310" s="36">
        <f>+G310</f>
        <v>-1.6608800004178192E-2</v>
      </c>
      <c r="O310" s="36">
        <f t="shared" ca="1" si="37"/>
        <v>7.4738142572665345E-4</v>
      </c>
      <c r="Q310" s="38">
        <f t="shared" si="38"/>
        <v>29467.159</v>
      </c>
      <c r="AB310" s="36">
        <v>12</v>
      </c>
      <c r="AD310" s="36" t="s">
        <v>70</v>
      </c>
      <c r="AF310" s="36" t="s">
        <v>72</v>
      </c>
    </row>
    <row r="311" spans="1:32" s="36" customFormat="1" ht="12.75" customHeight="1">
      <c r="A311" s="11" t="s">
        <v>86</v>
      </c>
      <c r="B311" s="39"/>
      <c r="C311" s="40">
        <v>44512.326000000001</v>
      </c>
      <c r="D311" s="37"/>
      <c r="E311" s="36">
        <f t="shared" si="34"/>
        <v>6376.9841475106659</v>
      </c>
      <c r="F311" s="36">
        <f t="shared" si="35"/>
        <v>6377</v>
      </c>
      <c r="G311" s="36">
        <f t="shared" si="40"/>
        <v>-2.8194800004712306E-2</v>
      </c>
      <c r="I311" s="36">
        <f>+G311</f>
        <v>-2.8194800004712306E-2</v>
      </c>
      <c r="O311" s="36">
        <f t="shared" ca="1" si="37"/>
        <v>7.4464331553781389E-4</v>
      </c>
      <c r="Q311" s="38">
        <f t="shared" si="38"/>
        <v>29493.826000000001</v>
      </c>
      <c r="AA311" s="36" t="s">
        <v>54</v>
      </c>
      <c r="AB311" s="36">
        <v>7</v>
      </c>
      <c r="AD311" s="36" t="s">
        <v>41</v>
      </c>
      <c r="AF311" s="36" t="s">
        <v>33</v>
      </c>
    </row>
    <row r="312" spans="1:32" s="36" customFormat="1" ht="12.75" customHeight="1">
      <c r="A312" s="11" t="s">
        <v>86</v>
      </c>
      <c r="B312" s="39"/>
      <c r="C312" s="40">
        <v>44569.248</v>
      </c>
      <c r="D312" s="37"/>
      <c r="E312" s="36">
        <f t="shared" si="34"/>
        <v>6408.9884673797915</v>
      </c>
      <c r="F312" s="36">
        <f t="shared" si="35"/>
        <v>6409</v>
      </c>
      <c r="G312" s="36">
        <f t="shared" si="40"/>
        <v>-2.0511599999736063E-2</v>
      </c>
      <c r="I312" s="36">
        <f>+G312</f>
        <v>-2.0511599999736063E-2</v>
      </c>
      <c r="O312" s="36">
        <f t="shared" ca="1" si="37"/>
        <v>7.3880201380162303E-4</v>
      </c>
      <c r="Q312" s="38">
        <f t="shared" si="38"/>
        <v>29550.748</v>
      </c>
      <c r="AA312" s="36" t="s">
        <v>54</v>
      </c>
      <c r="AB312" s="36">
        <v>7</v>
      </c>
      <c r="AD312" s="36" t="s">
        <v>41</v>
      </c>
      <c r="AF312" s="36" t="s">
        <v>33</v>
      </c>
    </row>
    <row r="313" spans="1:32" s="36" customFormat="1" ht="12.75" customHeight="1">
      <c r="A313" s="11" t="s">
        <v>71</v>
      </c>
      <c r="B313" s="39"/>
      <c r="C313" s="40">
        <v>44700.894</v>
      </c>
      <c r="D313" s="37"/>
      <c r="E313" s="36">
        <f t="shared" si="34"/>
        <v>6483.0062582777055</v>
      </c>
      <c r="F313" s="36">
        <f t="shared" si="35"/>
        <v>6483</v>
      </c>
      <c r="G313" s="36">
        <f t="shared" si="40"/>
        <v>1.1130799997772556E-2</v>
      </c>
      <c r="I313" s="36">
        <f>+G313</f>
        <v>1.1130799997772556E-2</v>
      </c>
      <c r="O313" s="36">
        <f t="shared" ca="1" si="37"/>
        <v>7.2529400353668182E-4</v>
      </c>
      <c r="Q313" s="38">
        <f t="shared" si="38"/>
        <v>29682.394</v>
      </c>
      <c r="AB313" s="36">
        <v>14</v>
      </c>
      <c r="AD313" s="36" t="s">
        <v>70</v>
      </c>
      <c r="AF313" s="36" t="s">
        <v>72</v>
      </c>
    </row>
    <row r="314" spans="1:32" s="36" customFormat="1" ht="12.75" customHeight="1">
      <c r="A314" s="13" t="s">
        <v>87</v>
      </c>
      <c r="B314" s="9"/>
      <c r="C314" s="15">
        <v>44711.555699999997</v>
      </c>
      <c r="D314" s="15"/>
      <c r="E314" s="36">
        <f t="shared" si="34"/>
        <v>6489.0007851240671</v>
      </c>
      <c r="F314" s="36">
        <f t="shared" si="35"/>
        <v>6489</v>
      </c>
      <c r="G314" s="36">
        <f t="shared" si="40"/>
        <v>1.39639999542851E-3</v>
      </c>
      <c r="K314" s="36">
        <f>+G314</f>
        <v>1.39639999542851E-3</v>
      </c>
      <c r="O314" s="36">
        <f t="shared" ca="1" si="37"/>
        <v>7.24198759461146E-4</v>
      </c>
      <c r="Q314" s="38">
        <f t="shared" si="38"/>
        <v>29693.055699999997</v>
      </c>
    </row>
    <row r="315" spans="1:32" s="36" customFormat="1" ht="12.75" customHeight="1">
      <c r="A315" s="11" t="s">
        <v>71</v>
      </c>
      <c r="B315" s="39"/>
      <c r="C315" s="40">
        <v>44766.697999999997</v>
      </c>
      <c r="D315" s="37"/>
      <c r="E315" s="36">
        <f t="shared" si="34"/>
        <v>6520.0044710015718</v>
      </c>
      <c r="F315" s="36">
        <f t="shared" si="35"/>
        <v>6520</v>
      </c>
      <c r="G315" s="36">
        <f t="shared" si="40"/>
        <v>7.9519999926560558E-3</v>
      </c>
      <c r="I315" s="36">
        <f>+G315</f>
        <v>7.9519999926560558E-3</v>
      </c>
      <c r="O315" s="36">
        <f t="shared" ca="1" si="37"/>
        <v>7.1853999840421111E-4</v>
      </c>
      <c r="Q315" s="38">
        <f t="shared" si="38"/>
        <v>29748.197999999997</v>
      </c>
      <c r="AB315" s="36">
        <v>13</v>
      </c>
      <c r="AD315" s="36" t="s">
        <v>70</v>
      </c>
      <c r="AF315" s="36" t="s">
        <v>72</v>
      </c>
    </row>
    <row r="316" spans="1:32" s="36" customFormat="1" ht="12.75" customHeight="1">
      <c r="A316" s="13" t="s">
        <v>88</v>
      </c>
      <c r="B316" s="9" t="s">
        <v>121</v>
      </c>
      <c r="C316" s="15">
        <v>44813.825100000002</v>
      </c>
      <c r="D316" s="15">
        <v>1.4E-3</v>
      </c>
      <c r="E316" s="36">
        <f t="shared" si="34"/>
        <v>6546.5016211878701</v>
      </c>
      <c r="F316" s="36">
        <f t="shared" si="35"/>
        <v>6546.5</v>
      </c>
      <c r="G316" s="36">
        <f t="shared" si="40"/>
        <v>2.8833999967901036E-3</v>
      </c>
      <c r="K316" s="36">
        <f>+G316</f>
        <v>2.8833999967901036E-3</v>
      </c>
      <c r="O316" s="36">
        <f t="shared" ca="1" si="37"/>
        <v>7.1370267040392799E-4</v>
      </c>
      <c r="Q316" s="38">
        <f t="shared" si="38"/>
        <v>29795.325100000002</v>
      </c>
    </row>
    <row r="317" spans="1:32" s="36" customFormat="1" ht="12.75" customHeight="1">
      <c r="A317" s="13" t="s">
        <v>88</v>
      </c>
      <c r="B317" s="9"/>
      <c r="C317" s="15">
        <v>44821.827100000002</v>
      </c>
      <c r="D317" s="15">
        <v>5.9999999999999995E-4</v>
      </c>
      <c r="E317" s="36">
        <f t="shared" si="34"/>
        <v>6551.0007351963859</v>
      </c>
      <c r="F317" s="36">
        <f t="shared" si="35"/>
        <v>6551</v>
      </c>
      <c r="G317" s="36">
        <f t="shared" si="40"/>
        <v>1.3076000032015145E-3</v>
      </c>
      <c r="K317" s="36">
        <f>+G317</f>
        <v>1.3076000032015145E-3</v>
      </c>
      <c r="O317" s="36">
        <f t="shared" ca="1" si="37"/>
        <v>7.1288123734727623E-4</v>
      </c>
      <c r="Q317" s="38">
        <f t="shared" si="38"/>
        <v>29803.327100000002</v>
      </c>
    </row>
    <row r="318" spans="1:32" s="36" customFormat="1" ht="12.75" customHeight="1">
      <c r="A318" s="13" t="s">
        <v>88</v>
      </c>
      <c r="B318" s="9" t="s">
        <v>121</v>
      </c>
      <c r="C318" s="15">
        <v>44829.829400000002</v>
      </c>
      <c r="D318" s="15">
        <v>8.0000000000000004E-4</v>
      </c>
      <c r="E318" s="36">
        <f t="shared" si="34"/>
        <v>6555.500017879509</v>
      </c>
      <c r="F318" s="36">
        <f t="shared" si="35"/>
        <v>6555.5</v>
      </c>
      <c r="G318" s="36">
        <f t="shared" si="40"/>
        <v>3.18000020342879E-5</v>
      </c>
      <c r="K318" s="36">
        <f>+G318</f>
        <v>3.18000020342879E-5</v>
      </c>
      <c r="O318" s="36">
        <f t="shared" ca="1" si="37"/>
        <v>7.1205980429062425E-4</v>
      </c>
      <c r="Q318" s="38">
        <f t="shared" si="38"/>
        <v>29811.329400000002</v>
      </c>
    </row>
    <row r="319" spans="1:32" s="36" customFormat="1" ht="12.75" customHeight="1">
      <c r="A319" s="11" t="s">
        <v>89</v>
      </c>
      <c r="B319" s="39"/>
      <c r="C319" s="40">
        <v>45104.61</v>
      </c>
      <c r="D319" s="37"/>
      <c r="E319" s="36">
        <f t="shared" si="34"/>
        <v>6709.9950499625429</v>
      </c>
      <c r="F319" s="36">
        <f t="shared" si="35"/>
        <v>6710</v>
      </c>
      <c r="G319" s="36">
        <f t="shared" si="40"/>
        <v>-8.8039999973261729E-3</v>
      </c>
      <c r="I319" s="36">
        <f t="shared" ref="I319:I332" si="41">+G319</f>
        <v>-8.8039999973261729E-3</v>
      </c>
      <c r="O319" s="36">
        <f t="shared" ca="1" si="37"/>
        <v>6.8385726934557791E-4</v>
      </c>
      <c r="Q319" s="38">
        <f t="shared" si="38"/>
        <v>30086.11</v>
      </c>
      <c r="AA319" s="36" t="s">
        <v>54</v>
      </c>
      <c r="AB319" s="36">
        <v>6</v>
      </c>
      <c r="AD319" s="36" t="s">
        <v>41</v>
      </c>
      <c r="AF319" s="36" t="s">
        <v>33</v>
      </c>
    </row>
    <row r="320" spans="1:32" s="36" customFormat="1" ht="12.75" customHeight="1">
      <c r="A320" s="11" t="s">
        <v>90</v>
      </c>
      <c r="B320" s="39"/>
      <c r="C320" s="40">
        <v>45138.415999999997</v>
      </c>
      <c r="D320" s="37"/>
      <c r="E320" s="36">
        <f t="shared" si="34"/>
        <v>6729.0024291392328</v>
      </c>
      <c r="F320" s="36">
        <f t="shared" si="35"/>
        <v>6729</v>
      </c>
      <c r="G320" s="36">
        <f t="shared" si="40"/>
        <v>4.3203999957768247E-3</v>
      </c>
      <c r="I320" s="36">
        <f t="shared" si="41"/>
        <v>4.3203999957768247E-3</v>
      </c>
      <c r="O320" s="36">
        <f t="shared" ca="1" si="37"/>
        <v>6.8038899643971446E-4</v>
      </c>
      <c r="Q320" s="38">
        <f t="shared" si="38"/>
        <v>30119.915999999997</v>
      </c>
      <c r="AA320" s="36" t="s">
        <v>54</v>
      </c>
      <c r="AB320" s="36">
        <v>6</v>
      </c>
      <c r="AD320" s="36" t="s">
        <v>41</v>
      </c>
      <c r="AF320" s="36" t="s">
        <v>33</v>
      </c>
    </row>
    <row r="321" spans="1:32" s="36" customFormat="1" ht="12.75" customHeight="1">
      <c r="A321" s="11" t="s">
        <v>91</v>
      </c>
      <c r="B321" s="39"/>
      <c r="C321" s="40">
        <v>45531.459000000003</v>
      </c>
      <c r="D321" s="37"/>
      <c r="E321" s="36">
        <f t="shared" si="34"/>
        <v>6949.9903405675259</v>
      </c>
      <c r="F321" s="36">
        <f t="shared" si="35"/>
        <v>6950</v>
      </c>
      <c r="G321" s="36">
        <f t="shared" si="40"/>
        <v>-1.7179999995278195E-2</v>
      </c>
      <c r="I321" s="36">
        <f t="shared" si="41"/>
        <v>-1.7179999995278195E-2</v>
      </c>
      <c r="O321" s="36">
        <f t="shared" ca="1" si="37"/>
        <v>6.4004750632414638E-4</v>
      </c>
      <c r="Q321" s="38">
        <f t="shared" si="38"/>
        <v>30512.959000000003</v>
      </c>
      <c r="AA321" s="36" t="s">
        <v>54</v>
      </c>
      <c r="AF321" s="36" t="s">
        <v>57</v>
      </c>
    </row>
    <row r="322" spans="1:32" s="36" customFormat="1" ht="12.75" customHeight="1">
      <c r="A322" s="11" t="s">
        <v>93</v>
      </c>
      <c r="B322" s="39" t="s">
        <v>121</v>
      </c>
      <c r="C322" s="40">
        <v>45907.65</v>
      </c>
      <c r="D322" s="37"/>
      <c r="E322" s="36">
        <f t="shared" si="34"/>
        <v>7161.503237090601</v>
      </c>
      <c r="F322" s="36">
        <f t="shared" si="35"/>
        <v>7161.5</v>
      </c>
      <c r="G322" s="36">
        <f t="shared" si="40"/>
        <v>5.7574000020395033E-3</v>
      </c>
      <c r="I322" s="36">
        <f t="shared" si="41"/>
        <v>5.7574000020395033E-3</v>
      </c>
      <c r="O322" s="36">
        <f t="shared" ca="1" si="37"/>
        <v>6.0144015266151013E-4</v>
      </c>
      <c r="Q322" s="38">
        <f t="shared" si="38"/>
        <v>30889.15</v>
      </c>
      <c r="AA322" s="36" t="s">
        <v>54</v>
      </c>
      <c r="AB322" s="36">
        <v>15</v>
      </c>
      <c r="AD322" s="36" t="s">
        <v>92</v>
      </c>
      <c r="AF322" s="36" t="s">
        <v>33</v>
      </c>
    </row>
    <row r="323" spans="1:32" s="36" customFormat="1" ht="12.75" customHeight="1">
      <c r="A323" s="11" t="s">
        <v>94</v>
      </c>
      <c r="B323" s="39"/>
      <c r="C323" s="40">
        <v>45917.417000000001</v>
      </c>
      <c r="D323" s="37"/>
      <c r="E323" s="36">
        <f t="shared" si="34"/>
        <v>7166.9947200350125</v>
      </c>
      <c r="F323" s="36">
        <f t="shared" si="35"/>
        <v>7167</v>
      </c>
      <c r="G323" s="36">
        <f t="shared" si="40"/>
        <v>-9.3907999980729073E-3</v>
      </c>
      <c r="I323" s="36">
        <f t="shared" si="41"/>
        <v>-9.3907999980729073E-3</v>
      </c>
      <c r="O323" s="36">
        <f t="shared" ca="1" si="37"/>
        <v>6.0043617892560218E-4</v>
      </c>
      <c r="Q323" s="38">
        <f t="shared" si="38"/>
        <v>30898.917000000001</v>
      </c>
      <c r="AA323" s="36" t="s">
        <v>54</v>
      </c>
      <c r="AF323" s="36" t="s">
        <v>57</v>
      </c>
    </row>
    <row r="324" spans="1:32" s="36" customFormat="1" ht="12.75" customHeight="1">
      <c r="A324" s="11" t="s">
        <v>94</v>
      </c>
      <c r="B324" s="39"/>
      <c r="C324" s="40">
        <v>45917.421000000002</v>
      </c>
      <c r="D324" s="37"/>
      <c r="E324" s="36">
        <f t="shared" si="34"/>
        <v>7166.9969690297685</v>
      </c>
      <c r="F324" s="36">
        <f t="shared" si="35"/>
        <v>7167</v>
      </c>
      <c r="G324" s="36">
        <f t="shared" si="40"/>
        <v>-5.3907999972580001E-3</v>
      </c>
      <c r="I324" s="36">
        <f t="shared" si="41"/>
        <v>-5.3907999972580001E-3</v>
      </c>
      <c r="O324" s="36">
        <f t="shared" ca="1" si="37"/>
        <v>6.0043617892560218E-4</v>
      </c>
      <c r="Q324" s="38">
        <f t="shared" si="38"/>
        <v>30898.921000000002</v>
      </c>
      <c r="AA324" s="36" t="s">
        <v>54</v>
      </c>
      <c r="AF324" s="36" t="s">
        <v>57</v>
      </c>
    </row>
    <row r="325" spans="1:32" s="36" customFormat="1" ht="12.75" customHeight="1">
      <c r="A325" s="11" t="s">
        <v>94</v>
      </c>
      <c r="B325" s="39"/>
      <c r="C325" s="40">
        <v>45917.423000000003</v>
      </c>
      <c r="D325" s="37"/>
      <c r="E325" s="36">
        <f t="shared" si="34"/>
        <v>7166.998093527146</v>
      </c>
      <c r="F325" s="36">
        <f t="shared" si="35"/>
        <v>7167</v>
      </c>
      <c r="G325" s="36">
        <f t="shared" si="40"/>
        <v>-3.3907999968505464E-3</v>
      </c>
      <c r="I325" s="36">
        <f t="shared" si="41"/>
        <v>-3.3907999968505464E-3</v>
      </c>
      <c r="O325" s="36">
        <f t="shared" ca="1" si="37"/>
        <v>6.0043617892560218E-4</v>
      </c>
      <c r="Q325" s="38">
        <f t="shared" si="38"/>
        <v>30898.923000000003</v>
      </c>
      <c r="AA325" s="36" t="s">
        <v>54</v>
      </c>
      <c r="AF325" s="36" t="s">
        <v>57</v>
      </c>
    </row>
    <row r="326" spans="1:32" s="36" customFormat="1" ht="12.75" customHeight="1">
      <c r="A326" s="11" t="s">
        <v>94</v>
      </c>
      <c r="B326" s="39"/>
      <c r="C326" s="40">
        <v>45933.428</v>
      </c>
      <c r="D326" s="37"/>
      <c r="E326" s="36">
        <f t="shared" si="34"/>
        <v>7175.9968837928654</v>
      </c>
      <c r="F326" s="36">
        <f t="shared" si="35"/>
        <v>7176</v>
      </c>
      <c r="G326" s="36">
        <f t="shared" si="40"/>
        <v>-5.5424000020138919E-3</v>
      </c>
      <c r="I326" s="36">
        <f t="shared" si="41"/>
        <v>-5.5424000020138919E-3</v>
      </c>
      <c r="O326" s="36">
        <f t="shared" ca="1" si="37"/>
        <v>5.9879331281229866E-4</v>
      </c>
      <c r="Q326" s="38">
        <f t="shared" si="38"/>
        <v>30914.928</v>
      </c>
      <c r="AA326" s="36" t="s">
        <v>54</v>
      </c>
      <c r="AF326" s="36" t="s">
        <v>57</v>
      </c>
    </row>
    <row r="327" spans="1:32" s="36" customFormat="1" ht="12.75" customHeight="1">
      <c r="A327" s="11" t="s">
        <v>94</v>
      </c>
      <c r="B327" s="39"/>
      <c r="C327" s="40">
        <v>45933.430999999997</v>
      </c>
      <c r="D327" s="37"/>
      <c r="E327" s="36">
        <f t="shared" si="34"/>
        <v>7175.9985705389308</v>
      </c>
      <c r="F327" s="36">
        <f t="shared" si="35"/>
        <v>7176</v>
      </c>
      <c r="G327" s="36">
        <f t="shared" si="40"/>
        <v>-2.5424000050406903E-3</v>
      </c>
      <c r="I327" s="36">
        <f t="shared" si="41"/>
        <v>-2.5424000050406903E-3</v>
      </c>
      <c r="O327" s="36">
        <f t="shared" ca="1" si="37"/>
        <v>5.9879331281229866E-4</v>
      </c>
      <c r="Q327" s="38">
        <f t="shared" si="38"/>
        <v>30914.930999999997</v>
      </c>
      <c r="AA327" s="36" t="s">
        <v>54</v>
      </c>
      <c r="AF327" s="36" t="s">
        <v>57</v>
      </c>
    </row>
    <row r="328" spans="1:32" s="36" customFormat="1" ht="12.75" customHeight="1">
      <c r="A328" s="11" t="s">
        <v>94</v>
      </c>
      <c r="B328" s="39"/>
      <c r="C328" s="40">
        <v>45942.324999999997</v>
      </c>
      <c r="D328" s="37"/>
      <c r="E328" s="36">
        <f t="shared" si="34"/>
        <v>7180.9992103779387</v>
      </c>
      <c r="F328" s="36">
        <f t="shared" si="35"/>
        <v>7181</v>
      </c>
      <c r="G328" s="36">
        <f t="shared" si="40"/>
        <v>-1.4044000054127537E-3</v>
      </c>
      <c r="I328" s="36">
        <f t="shared" si="41"/>
        <v>-1.4044000054127537E-3</v>
      </c>
      <c r="O328" s="36">
        <f t="shared" ca="1" si="37"/>
        <v>5.978806094160188E-4</v>
      </c>
      <c r="Q328" s="38">
        <f t="shared" si="38"/>
        <v>30923.824999999997</v>
      </c>
      <c r="AA328" s="36" t="s">
        <v>54</v>
      </c>
      <c r="AF328" s="36" t="s">
        <v>57</v>
      </c>
    </row>
    <row r="329" spans="1:32" s="36" customFormat="1" ht="12.75" customHeight="1">
      <c r="A329" s="11" t="s">
        <v>94</v>
      </c>
      <c r="B329" s="39"/>
      <c r="C329" s="40">
        <v>45942.328999999998</v>
      </c>
      <c r="D329" s="37"/>
      <c r="E329" s="36">
        <f t="shared" si="34"/>
        <v>7181.0014593726946</v>
      </c>
      <c r="F329" s="36">
        <f t="shared" si="35"/>
        <v>7181</v>
      </c>
      <c r="G329" s="36">
        <f t="shared" si="40"/>
        <v>2.5955999954021536E-3</v>
      </c>
      <c r="I329" s="36">
        <f t="shared" si="41"/>
        <v>2.5955999954021536E-3</v>
      </c>
      <c r="O329" s="36">
        <f t="shared" ca="1" si="37"/>
        <v>5.978806094160188E-4</v>
      </c>
      <c r="Q329" s="38">
        <f t="shared" si="38"/>
        <v>30923.828999999998</v>
      </c>
      <c r="AA329" s="36" t="s">
        <v>54</v>
      </c>
      <c r="AF329" s="36" t="s">
        <v>57</v>
      </c>
    </row>
    <row r="330" spans="1:32" s="36" customFormat="1" ht="12.75" customHeight="1">
      <c r="A330" s="11" t="s">
        <v>71</v>
      </c>
      <c r="B330" s="39"/>
      <c r="C330" s="40">
        <v>46203.794000000002</v>
      </c>
      <c r="D330" s="37"/>
      <c r="E330" s="36">
        <f t="shared" si="34"/>
        <v>7328.009812813918</v>
      </c>
      <c r="F330" s="36">
        <f t="shared" si="35"/>
        <v>7328</v>
      </c>
      <c r="G330" s="36">
        <f t="shared" si="40"/>
        <v>1.7452799998864066E-2</v>
      </c>
      <c r="I330" s="36">
        <f t="shared" si="41"/>
        <v>1.7452799998864066E-2</v>
      </c>
      <c r="O330" s="36">
        <f t="shared" ca="1" si="37"/>
        <v>5.7104712956539193E-4</v>
      </c>
      <c r="Q330" s="38">
        <f t="shared" si="38"/>
        <v>31185.294000000002</v>
      </c>
      <c r="AB330" s="36">
        <v>13</v>
      </c>
      <c r="AD330" s="36" t="s">
        <v>95</v>
      </c>
      <c r="AF330" s="36" t="s">
        <v>72</v>
      </c>
    </row>
    <row r="331" spans="1:32" s="36" customFormat="1" ht="12.75" customHeight="1">
      <c r="A331" s="11" t="s">
        <v>71</v>
      </c>
      <c r="B331" s="39"/>
      <c r="C331" s="40">
        <v>46267.805999999997</v>
      </c>
      <c r="D331" s="37"/>
      <c r="E331" s="36">
        <f t="shared" si="34"/>
        <v>7364.0004758872874</v>
      </c>
      <c r="F331" s="36">
        <f t="shared" si="35"/>
        <v>7364</v>
      </c>
      <c r="G331" s="36">
        <f t="shared" si="40"/>
        <v>8.4639999840874225E-4</v>
      </c>
      <c r="I331" s="36">
        <f t="shared" si="41"/>
        <v>8.4639999840874225E-4</v>
      </c>
      <c r="O331" s="36">
        <f t="shared" ca="1" si="37"/>
        <v>5.644756651121774E-4</v>
      </c>
      <c r="Q331" s="38">
        <f t="shared" si="38"/>
        <v>31249.305999999997</v>
      </c>
      <c r="AB331" s="36">
        <v>11</v>
      </c>
      <c r="AD331" s="36" t="s">
        <v>96</v>
      </c>
      <c r="AF331" s="36" t="s">
        <v>72</v>
      </c>
    </row>
    <row r="332" spans="1:32" s="36" customFormat="1" ht="12.75" customHeight="1">
      <c r="A332" s="11" t="s">
        <v>97</v>
      </c>
      <c r="B332" s="39" t="s">
        <v>121</v>
      </c>
      <c r="C332" s="40">
        <v>46270.472000000002</v>
      </c>
      <c r="D332" s="37"/>
      <c r="E332" s="36">
        <f t="shared" si="34"/>
        <v>7365.4994308918767</v>
      </c>
      <c r="F332" s="36">
        <f t="shared" si="35"/>
        <v>7365.5</v>
      </c>
      <c r="G332" s="36">
        <f t="shared" si="40"/>
        <v>-1.0122000021510758E-3</v>
      </c>
      <c r="I332" s="36">
        <f t="shared" si="41"/>
        <v>-1.0122000021510758E-3</v>
      </c>
      <c r="O332" s="36">
        <f t="shared" ca="1" si="37"/>
        <v>5.6420185409329334E-4</v>
      </c>
      <c r="Q332" s="38">
        <f t="shared" si="38"/>
        <v>31251.972000000002</v>
      </c>
      <c r="AB332" s="36">
        <v>9</v>
      </c>
      <c r="AD332" s="36" t="s">
        <v>34</v>
      </c>
      <c r="AF332" s="36" t="s">
        <v>33</v>
      </c>
    </row>
    <row r="333" spans="1:32" s="36" customFormat="1" ht="12.75" customHeight="1">
      <c r="A333" s="11" t="s">
        <v>98</v>
      </c>
      <c r="B333" s="39" t="s">
        <v>121</v>
      </c>
      <c r="C333" s="40">
        <v>46270.472900000001</v>
      </c>
      <c r="D333" s="37"/>
      <c r="E333" s="36">
        <f t="shared" si="34"/>
        <v>7365.4999369156967</v>
      </c>
      <c r="F333" s="36">
        <f t="shared" si="35"/>
        <v>7365.5</v>
      </c>
      <c r="G333" s="36">
        <f t="shared" si="40"/>
        <v>-1.1220000305911526E-4</v>
      </c>
      <c r="J333" s="36">
        <f>+G333</f>
        <v>-1.1220000305911526E-4</v>
      </c>
      <c r="O333" s="36">
        <f t="shared" ca="1" si="37"/>
        <v>5.6420185409329334E-4</v>
      </c>
      <c r="Q333" s="38">
        <f t="shared" si="38"/>
        <v>31251.972900000001</v>
      </c>
      <c r="AA333" s="36" t="s">
        <v>56</v>
      </c>
      <c r="AF333" s="36" t="s">
        <v>57</v>
      </c>
    </row>
    <row r="334" spans="1:32" ht="12.75" customHeight="1">
      <c r="A334" s="79" t="s">
        <v>1099</v>
      </c>
      <c r="B334" s="80" t="s">
        <v>121</v>
      </c>
      <c r="C334" s="79">
        <v>46270.472999999998</v>
      </c>
      <c r="D334" s="79" t="s">
        <v>147</v>
      </c>
      <c r="E334" s="49">
        <f t="shared" si="34"/>
        <v>7365.4999931405646</v>
      </c>
      <c r="F334" s="36">
        <f t="shared" si="35"/>
        <v>7365.5</v>
      </c>
      <c r="G334" s="36">
        <f t="shared" si="40"/>
        <v>-1.2200005585327744E-5</v>
      </c>
      <c r="H334" s="36"/>
      <c r="I334" s="36">
        <f t="shared" ref="I334:I349" si="42">+G334</f>
        <v>-1.2200005585327744E-5</v>
      </c>
      <c r="J334" s="36"/>
      <c r="K334" s="36"/>
      <c r="M334" s="36"/>
      <c r="O334" s="36">
        <f t="shared" ca="1" si="37"/>
        <v>5.6420185409329334E-4</v>
      </c>
      <c r="P334" s="36"/>
      <c r="Q334" s="38">
        <f t="shared" si="38"/>
        <v>31251.972999999998</v>
      </c>
    </row>
    <row r="335" spans="1:32" s="36" customFormat="1" ht="12.75" customHeight="1">
      <c r="A335" s="11" t="s">
        <v>94</v>
      </c>
      <c r="B335" s="39"/>
      <c r="C335" s="40">
        <v>46278.485999999997</v>
      </c>
      <c r="D335" s="37"/>
      <c r="E335" s="36">
        <f t="shared" si="34"/>
        <v>7370.0052918846577</v>
      </c>
      <c r="F335" s="36">
        <f t="shared" si="35"/>
        <v>7370</v>
      </c>
      <c r="G335" s="36">
        <f t="shared" si="40"/>
        <v>9.4119999921531416E-3</v>
      </c>
      <c r="I335" s="36">
        <f t="shared" si="42"/>
        <v>9.4119999921531416E-3</v>
      </c>
      <c r="O335" s="36">
        <f t="shared" ca="1" si="37"/>
        <v>5.6338042103664158E-4</v>
      </c>
      <c r="Q335" s="38">
        <f t="shared" si="38"/>
        <v>31259.985999999997</v>
      </c>
      <c r="AA335" s="36" t="s">
        <v>54</v>
      </c>
      <c r="AF335" s="36" t="s">
        <v>57</v>
      </c>
    </row>
    <row r="336" spans="1:32" s="36" customFormat="1" ht="12.75" customHeight="1">
      <c r="A336" s="11" t="s">
        <v>99</v>
      </c>
      <c r="B336" s="39" t="s">
        <v>121</v>
      </c>
      <c r="C336" s="40">
        <v>46286.466</v>
      </c>
      <c r="D336" s="37"/>
      <c r="E336" s="36">
        <f t="shared" si="34"/>
        <v>7374.4920364220197</v>
      </c>
      <c r="F336" s="36">
        <f t="shared" si="35"/>
        <v>7374.5</v>
      </c>
      <c r="G336" s="36">
        <f t="shared" si="40"/>
        <v>-1.416379999864148E-2</v>
      </c>
      <c r="I336" s="36">
        <f t="shared" si="42"/>
        <v>-1.416379999864148E-2</v>
      </c>
      <c r="O336" s="36">
        <f t="shared" ca="1" si="37"/>
        <v>5.625589879799896E-4</v>
      </c>
      <c r="Q336" s="38">
        <f t="shared" si="38"/>
        <v>31267.966</v>
      </c>
      <c r="AA336" s="36" t="s">
        <v>54</v>
      </c>
      <c r="AF336" s="36" t="s">
        <v>57</v>
      </c>
    </row>
    <row r="337" spans="1:32" s="36" customFormat="1" ht="12.75" customHeight="1">
      <c r="A337" s="11" t="s">
        <v>94</v>
      </c>
      <c r="B337" s="39"/>
      <c r="C337" s="40">
        <v>46294.464999999997</v>
      </c>
      <c r="D337" s="37"/>
      <c r="E337" s="36">
        <f t="shared" si="34"/>
        <v>7378.9894636844665</v>
      </c>
      <c r="F337" s="36">
        <f t="shared" si="35"/>
        <v>7379</v>
      </c>
      <c r="G337" s="36">
        <f t="shared" si="40"/>
        <v>-1.8739600003755186E-2</v>
      </c>
      <c r="I337" s="36">
        <f t="shared" si="42"/>
        <v>-1.8739600003755186E-2</v>
      </c>
      <c r="O337" s="36">
        <f t="shared" ca="1" si="37"/>
        <v>5.6173755492333784E-4</v>
      </c>
      <c r="Q337" s="38">
        <f t="shared" si="38"/>
        <v>31275.964999999997</v>
      </c>
      <c r="AA337" s="36" t="s">
        <v>54</v>
      </c>
      <c r="AF337" s="36" t="s">
        <v>57</v>
      </c>
    </row>
    <row r="338" spans="1:32" s="36" customFormat="1" ht="12.75" customHeight="1">
      <c r="A338" s="11" t="s">
        <v>94</v>
      </c>
      <c r="B338" s="39"/>
      <c r="C338" s="40">
        <v>46294.468999999997</v>
      </c>
      <c r="D338" s="37"/>
      <c r="E338" s="36">
        <f t="shared" si="34"/>
        <v>7378.9917126792225</v>
      </c>
      <c r="F338" s="36">
        <f t="shared" si="35"/>
        <v>7379</v>
      </c>
      <c r="G338" s="36">
        <f t="shared" si="40"/>
        <v>-1.4739600002940279E-2</v>
      </c>
      <c r="I338" s="36">
        <f t="shared" si="42"/>
        <v>-1.4739600002940279E-2</v>
      </c>
      <c r="O338" s="36">
        <f t="shared" ca="1" si="37"/>
        <v>5.6173755492333784E-4</v>
      </c>
      <c r="Q338" s="38">
        <f t="shared" si="38"/>
        <v>31275.968999999997</v>
      </c>
      <c r="AA338" s="36" t="s">
        <v>54</v>
      </c>
      <c r="AF338" s="36" t="s">
        <v>57</v>
      </c>
    </row>
    <row r="339" spans="1:32" s="36" customFormat="1" ht="12.75" customHeight="1">
      <c r="A339" s="11" t="s">
        <v>94</v>
      </c>
      <c r="B339" s="39"/>
      <c r="C339" s="40">
        <v>46294.470999999998</v>
      </c>
      <c r="D339" s="37"/>
      <c r="E339" s="36">
        <f t="shared" si="34"/>
        <v>7378.9928371766009</v>
      </c>
      <c r="F339" s="36">
        <f t="shared" si="35"/>
        <v>7379</v>
      </c>
      <c r="G339" s="36">
        <f t="shared" si="40"/>
        <v>-1.2739600002532825E-2</v>
      </c>
      <c r="I339" s="36">
        <f t="shared" si="42"/>
        <v>-1.2739600002532825E-2</v>
      </c>
      <c r="O339" s="36">
        <f t="shared" ca="1" si="37"/>
        <v>5.6173755492333784E-4</v>
      </c>
      <c r="Q339" s="38">
        <f t="shared" si="38"/>
        <v>31275.970999999998</v>
      </c>
      <c r="AA339" s="36" t="s">
        <v>54</v>
      </c>
      <c r="AF339" s="36" t="s">
        <v>57</v>
      </c>
    </row>
    <row r="340" spans="1:32" s="36" customFormat="1" ht="12.75" customHeight="1">
      <c r="A340" s="11" t="s">
        <v>94</v>
      </c>
      <c r="B340" s="39"/>
      <c r="C340" s="40">
        <v>46294.472999999998</v>
      </c>
      <c r="D340" s="37"/>
      <c r="E340" s="36">
        <f t="shared" si="34"/>
        <v>7378.9939616739794</v>
      </c>
      <c r="F340" s="36">
        <f t="shared" si="35"/>
        <v>7379</v>
      </c>
      <c r="G340" s="36">
        <f t="shared" si="40"/>
        <v>-1.0739600002125371E-2</v>
      </c>
      <c r="I340" s="36">
        <f t="shared" si="42"/>
        <v>-1.0739600002125371E-2</v>
      </c>
      <c r="O340" s="36">
        <f t="shared" ca="1" si="37"/>
        <v>5.6173755492333784E-4</v>
      </c>
      <c r="Q340" s="38">
        <f t="shared" si="38"/>
        <v>31275.972999999998</v>
      </c>
      <c r="AA340" s="36" t="s">
        <v>54</v>
      </c>
      <c r="AF340" s="36" t="s">
        <v>57</v>
      </c>
    </row>
    <row r="341" spans="1:32" s="36" customFormat="1" ht="12.75" customHeight="1">
      <c r="A341" s="11" t="s">
        <v>94</v>
      </c>
      <c r="B341" s="39"/>
      <c r="C341" s="40">
        <v>46294.485000000001</v>
      </c>
      <c r="D341" s="37"/>
      <c r="E341" s="36">
        <f t="shared" ref="E341:E404" si="43">+(C341-C$7)/C$8</f>
        <v>7379.0007086582473</v>
      </c>
      <c r="F341" s="36">
        <f t="shared" ref="F341:F404" si="44">ROUND(2*E341,0)/2</f>
        <v>7379</v>
      </c>
      <c r="G341" s="36">
        <f t="shared" ref="G341:G352" si="45">+C341-(C$7+F341*C$8)</f>
        <v>1.2604000003193505E-3</v>
      </c>
      <c r="I341" s="36">
        <f t="shared" si="42"/>
        <v>1.2604000003193505E-3</v>
      </c>
      <c r="O341" s="36">
        <f t="shared" ref="O341:O404" ca="1" si="46">+C$11+C$12*F341</f>
        <v>5.6173755492333784E-4</v>
      </c>
      <c r="Q341" s="38">
        <f t="shared" ref="Q341:Q404" si="47">+C341-15018.5</f>
        <v>31275.985000000001</v>
      </c>
      <c r="AA341" s="36" t="s">
        <v>54</v>
      </c>
      <c r="AF341" s="36" t="s">
        <v>57</v>
      </c>
    </row>
    <row r="342" spans="1:32" s="36" customFormat="1" ht="12.75" customHeight="1">
      <c r="A342" s="11" t="s">
        <v>94</v>
      </c>
      <c r="B342" s="39"/>
      <c r="C342" s="40">
        <v>46294.485000000001</v>
      </c>
      <c r="D342" s="37"/>
      <c r="E342" s="36">
        <f t="shared" si="43"/>
        <v>7379.0007086582473</v>
      </c>
      <c r="F342" s="36">
        <f t="shared" si="44"/>
        <v>7379</v>
      </c>
      <c r="G342" s="36">
        <f t="shared" si="45"/>
        <v>1.2604000003193505E-3</v>
      </c>
      <c r="I342" s="36">
        <f t="shared" si="42"/>
        <v>1.2604000003193505E-3</v>
      </c>
      <c r="O342" s="36">
        <f t="shared" ca="1" si="46"/>
        <v>5.6173755492333784E-4</v>
      </c>
      <c r="Q342" s="38">
        <f t="shared" si="47"/>
        <v>31275.985000000001</v>
      </c>
      <c r="AA342" s="36" t="s">
        <v>54</v>
      </c>
      <c r="AF342" s="36" t="s">
        <v>57</v>
      </c>
    </row>
    <row r="343" spans="1:32" s="36" customFormat="1" ht="12.75" customHeight="1">
      <c r="A343" s="11" t="s">
        <v>94</v>
      </c>
      <c r="B343" s="39"/>
      <c r="C343" s="40">
        <v>46319.391000000003</v>
      </c>
      <c r="D343" s="37"/>
      <c r="E343" s="36">
        <f t="shared" si="43"/>
        <v>7393.0040745037995</v>
      </c>
      <c r="F343" s="36">
        <f t="shared" si="44"/>
        <v>7393</v>
      </c>
      <c r="G343" s="36">
        <f t="shared" si="45"/>
        <v>7.2467999998480082E-3</v>
      </c>
      <c r="I343" s="36">
        <f t="shared" si="42"/>
        <v>7.2467999998480082E-3</v>
      </c>
      <c r="O343" s="36">
        <f t="shared" ca="1" si="46"/>
        <v>5.5918198541375446E-4</v>
      </c>
      <c r="Q343" s="38">
        <f t="shared" si="47"/>
        <v>31300.891000000003</v>
      </c>
      <c r="AA343" s="36" t="s">
        <v>54</v>
      </c>
      <c r="AF343" s="36" t="s">
        <v>57</v>
      </c>
    </row>
    <row r="344" spans="1:32" s="36" customFormat="1" ht="12.75" customHeight="1">
      <c r="A344" s="11" t="s">
        <v>100</v>
      </c>
      <c r="B344" s="39"/>
      <c r="C344" s="40">
        <v>46344.285300000003</v>
      </c>
      <c r="D344" s="37"/>
      <c r="E344" s="36">
        <f t="shared" si="43"/>
        <v>7407.0008620396911</v>
      </c>
      <c r="F344" s="36">
        <f t="shared" si="44"/>
        <v>7407</v>
      </c>
      <c r="G344" s="36">
        <f t="shared" si="45"/>
        <v>1.5332000039052218E-3</v>
      </c>
      <c r="I344" s="36">
        <f t="shared" si="42"/>
        <v>1.5332000039052218E-3</v>
      </c>
      <c r="O344" s="36">
        <f t="shared" ca="1" si="46"/>
        <v>5.5662641590417086E-4</v>
      </c>
      <c r="Q344" s="38">
        <f t="shared" si="47"/>
        <v>31325.785300000003</v>
      </c>
      <c r="AA344" s="36" t="s">
        <v>56</v>
      </c>
      <c r="AF344" s="36" t="s">
        <v>57</v>
      </c>
    </row>
    <row r="345" spans="1:32" s="36" customFormat="1" ht="12.75" customHeight="1">
      <c r="A345" s="11" t="s">
        <v>100</v>
      </c>
      <c r="B345" s="39"/>
      <c r="C345" s="40">
        <v>46360.294000000002</v>
      </c>
      <c r="D345" s="37"/>
      <c r="E345" s="36">
        <f t="shared" si="43"/>
        <v>7416.0017326255602</v>
      </c>
      <c r="F345" s="36">
        <f t="shared" si="44"/>
        <v>7416</v>
      </c>
      <c r="G345" s="36">
        <f t="shared" si="45"/>
        <v>3.0815999998594634E-3</v>
      </c>
      <c r="I345" s="36">
        <f t="shared" si="42"/>
        <v>3.0815999998594634E-3</v>
      </c>
      <c r="O345" s="36">
        <f t="shared" ca="1" si="46"/>
        <v>5.5498354979086712E-4</v>
      </c>
      <c r="Q345" s="38">
        <f t="shared" si="47"/>
        <v>31341.794000000002</v>
      </c>
      <c r="AA345" s="36" t="s">
        <v>56</v>
      </c>
      <c r="AF345" s="36" t="s">
        <v>57</v>
      </c>
    </row>
    <row r="346" spans="1:32" s="36" customFormat="1" ht="12.75" customHeight="1">
      <c r="A346" s="11" t="s">
        <v>101</v>
      </c>
      <c r="B346" s="39" t="s">
        <v>121</v>
      </c>
      <c r="C346" s="40">
        <v>46608.423999999999</v>
      </c>
      <c r="D346" s="37"/>
      <c r="E346" s="36">
        <f t="shared" si="43"/>
        <v>7555.5124998004003</v>
      </c>
      <c r="F346" s="36">
        <f t="shared" si="44"/>
        <v>7555.5</v>
      </c>
      <c r="G346" s="36">
        <f t="shared" si="45"/>
        <v>2.2231800001463853E-2</v>
      </c>
      <c r="I346" s="36">
        <f t="shared" si="42"/>
        <v>2.2231800001463853E-2</v>
      </c>
      <c r="O346" s="36">
        <f t="shared" ca="1" si="46"/>
        <v>5.2951912503466014E-4</v>
      </c>
      <c r="Q346" s="38">
        <f t="shared" si="47"/>
        <v>31589.923999999999</v>
      </c>
      <c r="AA346" s="36" t="s">
        <v>54</v>
      </c>
      <c r="AF346" s="36" t="s">
        <v>57</v>
      </c>
    </row>
    <row r="347" spans="1:32" s="36" customFormat="1" ht="12.75" customHeight="1">
      <c r="A347" s="11" t="s">
        <v>101</v>
      </c>
      <c r="B347" s="39"/>
      <c r="C347" s="40">
        <v>46648.432000000001</v>
      </c>
      <c r="D347" s="37"/>
      <c r="E347" s="36">
        <f t="shared" si="43"/>
        <v>7578.0069453456035</v>
      </c>
      <c r="F347" s="36">
        <f t="shared" si="44"/>
        <v>7578</v>
      </c>
      <c r="G347" s="36">
        <f t="shared" si="45"/>
        <v>1.2352799996733665E-2</v>
      </c>
      <c r="I347" s="36">
        <f t="shared" si="42"/>
        <v>1.2352799996733665E-2</v>
      </c>
      <c r="O347" s="36">
        <f t="shared" ca="1" si="46"/>
        <v>5.254119597514009E-4</v>
      </c>
      <c r="Q347" s="38">
        <f t="shared" si="47"/>
        <v>31629.932000000001</v>
      </c>
      <c r="AA347" s="36" t="s">
        <v>54</v>
      </c>
      <c r="AF347" s="36" t="s">
        <v>57</v>
      </c>
    </row>
    <row r="348" spans="1:32" s="36" customFormat="1" ht="12.75" customHeight="1">
      <c r="A348" s="11" t="s">
        <v>71</v>
      </c>
      <c r="B348" s="53"/>
      <c r="C348" s="54">
        <v>46678.659</v>
      </c>
      <c r="D348" s="13"/>
      <c r="E348" s="36">
        <f t="shared" si="43"/>
        <v>7595.0020364647498</v>
      </c>
      <c r="F348" s="36">
        <f t="shared" si="44"/>
        <v>7595</v>
      </c>
      <c r="G348" s="36">
        <f t="shared" si="45"/>
        <v>3.621999996539671E-3</v>
      </c>
      <c r="I348" s="36">
        <f t="shared" si="42"/>
        <v>3.621999996539671E-3</v>
      </c>
      <c r="O348" s="36">
        <f t="shared" ca="1" si="46"/>
        <v>5.2230876820404961E-4</v>
      </c>
      <c r="Q348" s="38">
        <f t="shared" si="47"/>
        <v>31660.159</v>
      </c>
      <c r="AB348" s="36">
        <v>15</v>
      </c>
      <c r="AD348" s="36" t="s">
        <v>70</v>
      </c>
      <c r="AF348" s="36" t="s">
        <v>72</v>
      </c>
    </row>
    <row r="349" spans="1:32" s="36" customFormat="1" ht="12.75" customHeight="1">
      <c r="A349" s="11" t="s">
        <v>101</v>
      </c>
      <c r="B349" s="53"/>
      <c r="C349" s="54">
        <v>46863.63</v>
      </c>
      <c r="D349" s="13"/>
      <c r="E349" s="36">
        <f t="shared" si="43"/>
        <v>7699.0017386978434</v>
      </c>
      <c r="F349" s="36">
        <f t="shared" si="44"/>
        <v>7699</v>
      </c>
      <c r="G349" s="36">
        <f t="shared" si="45"/>
        <v>3.0923999947845004E-3</v>
      </c>
      <c r="I349" s="36">
        <f t="shared" si="42"/>
        <v>3.0923999947845004E-3</v>
      </c>
      <c r="O349" s="36">
        <f t="shared" ca="1" si="46"/>
        <v>5.0332453756142927E-4</v>
      </c>
      <c r="Q349" s="38">
        <f t="shared" si="47"/>
        <v>31845.129999999997</v>
      </c>
      <c r="AA349" s="36" t="s">
        <v>54</v>
      </c>
      <c r="AF349" s="36" t="s">
        <v>57</v>
      </c>
    </row>
    <row r="350" spans="1:32" s="36" customFormat="1" ht="12.75" customHeight="1">
      <c r="A350" s="14" t="s">
        <v>102</v>
      </c>
      <c r="B350" s="50" t="s">
        <v>121</v>
      </c>
      <c r="C350" s="55">
        <v>46926.767769999999</v>
      </c>
      <c r="D350" s="55">
        <v>4.6999999999999999E-4</v>
      </c>
      <c r="E350" s="36">
        <f t="shared" si="43"/>
        <v>7734.5008670999259</v>
      </c>
      <c r="F350" s="36">
        <f t="shared" si="44"/>
        <v>7734.5</v>
      </c>
      <c r="G350" s="36">
        <f t="shared" si="45"/>
        <v>1.542199999676086E-3</v>
      </c>
      <c r="K350" s="36">
        <f>+G350</f>
        <v>1.542199999676086E-3</v>
      </c>
      <c r="O350" s="36">
        <f t="shared" ca="1" si="46"/>
        <v>4.9684434344784262E-4</v>
      </c>
      <c r="Q350" s="38">
        <f t="shared" si="47"/>
        <v>31908.267769999999</v>
      </c>
    </row>
    <row r="351" spans="1:32" ht="12.75" customHeight="1">
      <c r="A351" s="79" t="s">
        <v>102</v>
      </c>
      <c r="B351" s="80" t="s">
        <v>121</v>
      </c>
      <c r="C351" s="79">
        <v>46926.767800000001</v>
      </c>
      <c r="D351" s="79" t="s">
        <v>147</v>
      </c>
      <c r="E351" s="49">
        <f t="shared" si="43"/>
        <v>7734.5008839673883</v>
      </c>
      <c r="F351" s="36">
        <f t="shared" si="44"/>
        <v>7734.5</v>
      </c>
      <c r="G351" s="36">
        <f t="shared" si="45"/>
        <v>1.5722000025562011E-3</v>
      </c>
      <c r="H351" s="36"/>
      <c r="I351" s="36"/>
      <c r="J351" s="36"/>
      <c r="K351" s="36">
        <f>+G351</f>
        <v>1.5722000025562011E-3</v>
      </c>
      <c r="M351" s="36"/>
      <c r="O351" s="36">
        <f t="shared" ca="1" si="46"/>
        <v>4.9684434344784262E-4</v>
      </c>
      <c r="P351" s="36"/>
      <c r="Q351" s="38">
        <f t="shared" si="47"/>
        <v>31908.267800000001</v>
      </c>
      <c r="R351" s="36"/>
    </row>
    <row r="352" spans="1:32" s="36" customFormat="1" ht="12.75" customHeight="1">
      <c r="A352" s="11" t="s">
        <v>103</v>
      </c>
      <c r="B352" s="53" t="s">
        <v>121</v>
      </c>
      <c r="C352" s="54">
        <v>47273.588600000003</v>
      </c>
      <c r="D352" s="13"/>
      <c r="E352" s="36">
        <f t="shared" si="43"/>
        <v>7929.500424047962</v>
      </c>
      <c r="F352" s="36">
        <f t="shared" si="44"/>
        <v>7929.5</v>
      </c>
      <c r="G352" s="36">
        <f t="shared" si="45"/>
        <v>7.5420000212034211E-4</v>
      </c>
      <c r="J352" s="36">
        <f>+G352</f>
        <v>7.5420000212034211E-4</v>
      </c>
      <c r="O352" s="36">
        <f t="shared" ca="1" si="46"/>
        <v>4.6124891099292957E-4</v>
      </c>
      <c r="Q352" s="38">
        <f t="shared" si="47"/>
        <v>32255.088600000003</v>
      </c>
      <c r="AA352" s="36" t="s">
        <v>56</v>
      </c>
      <c r="AB352" s="36">
        <v>7</v>
      </c>
      <c r="AD352" s="36" t="s">
        <v>34</v>
      </c>
      <c r="AF352" s="36" t="s">
        <v>33</v>
      </c>
    </row>
    <row r="353" spans="1:32" ht="12.75" customHeight="1">
      <c r="A353" s="55" t="s">
        <v>102</v>
      </c>
      <c r="B353" s="50" t="s">
        <v>126</v>
      </c>
      <c r="C353" s="55">
        <v>47324.820679999997</v>
      </c>
      <c r="D353" s="55">
        <v>1.2999999999999999E-4</v>
      </c>
      <c r="E353" s="36">
        <f t="shared" si="43"/>
        <v>7958.3055938571833</v>
      </c>
      <c r="F353" s="36">
        <f t="shared" si="44"/>
        <v>7958.5</v>
      </c>
      <c r="H353" s="36"/>
      <c r="I353" s="36"/>
      <c r="J353" s="36"/>
      <c r="K353" s="36"/>
      <c r="M353" s="36"/>
      <c r="N353" s="36"/>
      <c r="O353" s="36">
        <f t="shared" ca="1" si="46"/>
        <v>4.5595523129450663E-4</v>
      </c>
      <c r="P353" s="36"/>
      <c r="Q353" s="38">
        <f t="shared" si="47"/>
        <v>32306.320679999997</v>
      </c>
      <c r="R353" s="36"/>
      <c r="U353" s="36">
        <f>+C353-(C$7+F353*C$8)</f>
        <v>-0.34576540000125533</v>
      </c>
    </row>
    <row r="354" spans="1:32" s="36" customFormat="1" ht="12.75" customHeight="1">
      <c r="A354" s="11" t="s">
        <v>105</v>
      </c>
      <c r="B354" s="53" t="s">
        <v>121</v>
      </c>
      <c r="C354" s="54">
        <v>47339.392999999996</v>
      </c>
      <c r="D354" s="13"/>
      <c r="E354" s="36">
        <f t="shared" si="43"/>
        <v>7966.4988616713017</v>
      </c>
      <c r="F354" s="36">
        <f t="shared" si="44"/>
        <v>7966.5</v>
      </c>
      <c r="G354" s="36">
        <f t="shared" ref="G354:G377" si="48">+C354-(C$7+F354*C$8)</f>
        <v>-2.0246000058250502E-3</v>
      </c>
      <c r="K354" s="36">
        <f t="shared" ref="K354:K359" si="49">+G354</f>
        <v>-2.0246000058250502E-3</v>
      </c>
      <c r="O354" s="36">
        <f t="shared" ca="1" si="46"/>
        <v>4.5449490586045886E-4</v>
      </c>
      <c r="Q354" s="38">
        <f t="shared" si="47"/>
        <v>32320.892999999996</v>
      </c>
      <c r="AA354" s="36" t="s">
        <v>104</v>
      </c>
      <c r="AF354" s="36" t="s">
        <v>57</v>
      </c>
    </row>
    <row r="355" spans="1:32" ht="12.75" customHeight="1">
      <c r="A355" s="55" t="s">
        <v>105</v>
      </c>
      <c r="B355" s="50" t="s">
        <v>121</v>
      </c>
      <c r="C355" s="56">
        <v>47339.3946</v>
      </c>
      <c r="D355" s="55">
        <v>1E-3</v>
      </c>
      <c r="E355" s="36">
        <f t="shared" si="43"/>
        <v>7966.4997612692059</v>
      </c>
      <c r="F355" s="36">
        <f t="shared" si="44"/>
        <v>7966.5</v>
      </c>
      <c r="G355" s="36">
        <f t="shared" si="48"/>
        <v>-4.2460000258870423E-4</v>
      </c>
      <c r="H355" s="36"/>
      <c r="I355" s="36"/>
      <c r="J355" s="36"/>
      <c r="K355" s="36">
        <f t="shared" si="49"/>
        <v>-4.2460000258870423E-4</v>
      </c>
      <c r="M355" s="36"/>
      <c r="N355" s="36"/>
      <c r="O355" s="36">
        <f t="shared" ca="1" si="46"/>
        <v>4.5449490586045886E-4</v>
      </c>
      <c r="P355" s="36"/>
      <c r="Q355" s="38">
        <f t="shared" si="47"/>
        <v>32320.8946</v>
      </c>
      <c r="R355" s="36"/>
    </row>
    <row r="356" spans="1:32" s="36" customFormat="1" ht="12.75" customHeight="1">
      <c r="A356" s="11" t="s">
        <v>105</v>
      </c>
      <c r="B356" s="53" t="s">
        <v>121</v>
      </c>
      <c r="C356" s="54">
        <v>47339.394699999997</v>
      </c>
      <c r="D356" s="13"/>
      <c r="E356" s="36">
        <f t="shared" si="43"/>
        <v>7966.4998174940729</v>
      </c>
      <c r="F356" s="36">
        <f t="shared" si="44"/>
        <v>7966.5</v>
      </c>
      <c r="G356" s="36">
        <f t="shared" si="48"/>
        <v>-3.2460000511491671E-4</v>
      </c>
      <c r="K356" s="36">
        <f t="shared" si="49"/>
        <v>-3.2460000511491671E-4</v>
      </c>
      <c r="O356" s="36">
        <f t="shared" ca="1" si="46"/>
        <v>4.5449490586045886E-4</v>
      </c>
      <c r="Q356" s="38">
        <f t="shared" si="47"/>
        <v>32320.894699999997</v>
      </c>
      <c r="AA356" s="36" t="s">
        <v>107</v>
      </c>
      <c r="AF356" s="36" t="s">
        <v>57</v>
      </c>
    </row>
    <row r="357" spans="1:32" s="36" customFormat="1" ht="12.75" customHeight="1">
      <c r="A357" s="11" t="s">
        <v>105</v>
      </c>
      <c r="B357" s="53"/>
      <c r="C357" s="54">
        <v>47347.3989</v>
      </c>
      <c r="D357" s="13"/>
      <c r="E357" s="36">
        <f t="shared" si="43"/>
        <v>7971.0001684497065</v>
      </c>
      <c r="F357" s="36">
        <f t="shared" si="44"/>
        <v>7971</v>
      </c>
      <c r="G357" s="36">
        <f t="shared" si="48"/>
        <v>2.9959999665152282E-4</v>
      </c>
      <c r="K357" s="36">
        <f t="shared" si="49"/>
        <v>2.9959999665152282E-4</v>
      </c>
      <c r="O357" s="36">
        <f t="shared" ca="1" si="46"/>
        <v>4.536734728038071E-4</v>
      </c>
      <c r="Q357" s="38">
        <f t="shared" si="47"/>
        <v>32328.8989</v>
      </c>
      <c r="AA357" s="36" t="s">
        <v>104</v>
      </c>
      <c r="AF357" s="36" t="s">
        <v>57</v>
      </c>
    </row>
    <row r="358" spans="1:32" s="36" customFormat="1" ht="12.75" customHeight="1">
      <c r="A358" s="11" t="s">
        <v>105</v>
      </c>
      <c r="B358" s="39"/>
      <c r="C358" s="40">
        <v>47347.399100000002</v>
      </c>
      <c r="D358" s="37"/>
      <c r="E358" s="36">
        <f t="shared" si="43"/>
        <v>7971.0002808994459</v>
      </c>
      <c r="F358" s="36">
        <f t="shared" si="44"/>
        <v>7971</v>
      </c>
      <c r="G358" s="36">
        <f t="shared" si="48"/>
        <v>4.9959999887505546E-4</v>
      </c>
      <c r="K358" s="36">
        <f t="shared" si="49"/>
        <v>4.9959999887505546E-4</v>
      </c>
      <c r="O358" s="36">
        <f t="shared" ca="1" si="46"/>
        <v>4.536734728038071E-4</v>
      </c>
      <c r="Q358" s="38">
        <f t="shared" si="47"/>
        <v>32328.899100000002</v>
      </c>
      <c r="AA358" s="36" t="s">
        <v>107</v>
      </c>
      <c r="AF358" s="36" t="s">
        <v>57</v>
      </c>
    </row>
    <row r="359" spans="1:32" s="36" customFormat="1" ht="12.75" customHeight="1">
      <c r="A359" s="11" t="s">
        <v>105</v>
      </c>
      <c r="B359" s="39"/>
      <c r="C359" s="40">
        <v>47347.400300000001</v>
      </c>
      <c r="D359" s="37"/>
      <c r="E359" s="36">
        <f t="shared" si="43"/>
        <v>7971.0009555978713</v>
      </c>
      <c r="F359" s="36">
        <f t="shared" si="44"/>
        <v>7971</v>
      </c>
      <c r="G359" s="36">
        <f t="shared" si="48"/>
        <v>1.6995999976643361E-3</v>
      </c>
      <c r="K359" s="36">
        <f t="shared" si="49"/>
        <v>1.6995999976643361E-3</v>
      </c>
      <c r="O359" s="36">
        <f t="shared" ca="1" si="46"/>
        <v>4.536734728038071E-4</v>
      </c>
      <c r="Q359" s="38">
        <f t="shared" si="47"/>
        <v>32328.900300000001</v>
      </c>
      <c r="AA359" s="36" t="s">
        <v>106</v>
      </c>
      <c r="AF359" s="36" t="s">
        <v>57</v>
      </c>
    </row>
    <row r="360" spans="1:32" s="36" customFormat="1" ht="12.75" customHeight="1">
      <c r="A360" s="11" t="s">
        <v>108</v>
      </c>
      <c r="B360" s="39"/>
      <c r="C360" s="40">
        <v>47354.504999999997</v>
      </c>
      <c r="D360" s="37"/>
      <c r="E360" s="36">
        <f t="shared" si="43"/>
        <v>7974.9955638578422</v>
      </c>
      <c r="F360" s="36">
        <f t="shared" si="44"/>
        <v>7975</v>
      </c>
      <c r="G360" s="36">
        <f t="shared" si="48"/>
        <v>-7.8900000007706694E-3</v>
      </c>
      <c r="I360" s="36">
        <f>+G360</f>
        <v>-7.8900000007706694E-3</v>
      </c>
      <c r="O360" s="36">
        <f t="shared" ca="1" si="46"/>
        <v>4.5294331008678321E-4</v>
      </c>
      <c r="Q360" s="38">
        <f t="shared" si="47"/>
        <v>32336.004999999997</v>
      </c>
      <c r="AA360" s="36" t="s">
        <v>54</v>
      </c>
      <c r="AF360" s="36" t="s">
        <v>57</v>
      </c>
    </row>
    <row r="361" spans="1:32" s="36" customFormat="1" ht="12.75" customHeight="1">
      <c r="A361" s="11" t="s">
        <v>108</v>
      </c>
      <c r="B361" s="39" t="s">
        <v>121</v>
      </c>
      <c r="C361" s="40">
        <v>47362.514000000003</v>
      </c>
      <c r="D361" s="37"/>
      <c r="E361" s="36">
        <f t="shared" si="43"/>
        <v>7979.4986136071839</v>
      </c>
      <c r="F361" s="36">
        <f t="shared" si="44"/>
        <v>7979.5</v>
      </c>
      <c r="G361" s="36">
        <f t="shared" si="48"/>
        <v>-2.4657999965711497E-3</v>
      </c>
      <c r="I361" s="36">
        <f>+G361</f>
        <v>-2.4657999965711497E-3</v>
      </c>
      <c r="O361" s="36">
        <f t="shared" ca="1" si="46"/>
        <v>4.5212187703013145E-4</v>
      </c>
      <c r="Q361" s="38">
        <f t="shared" si="47"/>
        <v>32344.014000000003</v>
      </c>
      <c r="AA361" s="36" t="s">
        <v>54</v>
      </c>
      <c r="AF361" s="36" t="s">
        <v>57</v>
      </c>
    </row>
    <row r="362" spans="1:32" s="36" customFormat="1" ht="12.75" customHeight="1">
      <c r="A362" s="11" t="s">
        <v>105</v>
      </c>
      <c r="B362" s="39" t="s">
        <v>121</v>
      </c>
      <c r="C362" s="40">
        <v>47371.403200000001</v>
      </c>
      <c r="D362" s="37"/>
      <c r="E362" s="36">
        <f t="shared" si="43"/>
        <v>7984.4965546524836</v>
      </c>
      <c r="F362" s="36">
        <f t="shared" si="44"/>
        <v>7984.5</v>
      </c>
      <c r="G362" s="36">
        <f t="shared" si="48"/>
        <v>-6.1277999993762933E-3</v>
      </c>
      <c r="K362" s="36">
        <f t="shared" ref="K362:K370" si="50">+G362</f>
        <v>-6.1277999993762933E-3</v>
      </c>
      <c r="O362" s="36">
        <f t="shared" ca="1" si="46"/>
        <v>4.512091736338516E-4</v>
      </c>
      <c r="Q362" s="38">
        <f t="shared" si="47"/>
        <v>32352.903200000001</v>
      </c>
      <c r="AA362" s="36" t="s">
        <v>104</v>
      </c>
      <c r="AF362" s="36" t="s">
        <v>57</v>
      </c>
    </row>
    <row r="363" spans="1:32" s="36" customFormat="1" ht="12.75" customHeight="1">
      <c r="A363" s="11" t="s">
        <v>105</v>
      </c>
      <c r="B363" s="39" t="s">
        <v>121</v>
      </c>
      <c r="C363" s="40">
        <v>47371.407200000001</v>
      </c>
      <c r="D363" s="37"/>
      <c r="E363" s="36">
        <f t="shared" si="43"/>
        <v>7984.4988036472396</v>
      </c>
      <c r="F363" s="36">
        <f t="shared" si="44"/>
        <v>7984.5</v>
      </c>
      <c r="G363" s="36">
        <f t="shared" si="48"/>
        <v>-2.127799998561386E-3</v>
      </c>
      <c r="K363" s="36">
        <f t="shared" si="50"/>
        <v>-2.127799998561386E-3</v>
      </c>
      <c r="O363" s="36">
        <f t="shared" ca="1" si="46"/>
        <v>4.512091736338516E-4</v>
      </c>
      <c r="Q363" s="38">
        <f t="shared" si="47"/>
        <v>32352.907200000001</v>
      </c>
      <c r="AA363" s="36" t="s">
        <v>107</v>
      </c>
      <c r="AF363" s="36" t="s">
        <v>57</v>
      </c>
    </row>
    <row r="364" spans="1:32" s="36" customFormat="1" ht="12.75" customHeight="1">
      <c r="A364" s="11" t="s">
        <v>105</v>
      </c>
      <c r="B364" s="39" t="s">
        <v>121</v>
      </c>
      <c r="C364" s="40">
        <v>47371.407800000001</v>
      </c>
      <c r="D364" s="37"/>
      <c r="E364" s="36">
        <f t="shared" si="43"/>
        <v>7984.4991409964532</v>
      </c>
      <c r="F364" s="36">
        <f t="shared" si="44"/>
        <v>7984.5</v>
      </c>
      <c r="G364" s="36">
        <f t="shared" si="48"/>
        <v>-1.5277999991667457E-3</v>
      </c>
      <c r="K364" s="36">
        <f t="shared" si="50"/>
        <v>-1.5277999991667457E-3</v>
      </c>
      <c r="O364" s="36">
        <f t="shared" ca="1" si="46"/>
        <v>4.512091736338516E-4</v>
      </c>
      <c r="Q364" s="38">
        <f t="shared" si="47"/>
        <v>32352.907800000001</v>
      </c>
      <c r="AA364" s="36" t="s">
        <v>106</v>
      </c>
      <c r="AF364" s="36" t="s">
        <v>57</v>
      </c>
    </row>
    <row r="365" spans="1:32" s="36" customFormat="1" ht="12.75" customHeight="1">
      <c r="A365" s="11" t="s">
        <v>105</v>
      </c>
      <c r="B365" s="39"/>
      <c r="C365" s="40">
        <v>47379.4139</v>
      </c>
      <c r="D365" s="37"/>
      <c r="E365" s="36">
        <f t="shared" si="43"/>
        <v>7989.0005602245928</v>
      </c>
      <c r="F365" s="36">
        <f t="shared" si="44"/>
        <v>7989</v>
      </c>
      <c r="G365" s="36">
        <f t="shared" si="48"/>
        <v>9.9639999825740233E-4</v>
      </c>
      <c r="K365" s="36">
        <f t="shared" si="50"/>
        <v>9.9639999825740233E-4</v>
      </c>
      <c r="O365" s="36">
        <f t="shared" ca="1" si="46"/>
        <v>4.5038774057719983E-4</v>
      </c>
      <c r="Q365" s="38">
        <f t="shared" si="47"/>
        <v>32360.9139</v>
      </c>
      <c r="AA365" s="36" t="s">
        <v>104</v>
      </c>
      <c r="AF365" s="36" t="s">
        <v>57</v>
      </c>
    </row>
    <row r="366" spans="1:32" s="36" customFormat="1" ht="12.75" customHeight="1">
      <c r="A366" s="11" t="s">
        <v>105</v>
      </c>
      <c r="B366" s="39"/>
      <c r="C366" s="40">
        <v>47379.4139</v>
      </c>
      <c r="D366" s="37"/>
      <c r="E366" s="36">
        <f t="shared" si="43"/>
        <v>7989.0005602245928</v>
      </c>
      <c r="F366" s="36">
        <f t="shared" si="44"/>
        <v>7989</v>
      </c>
      <c r="G366" s="36">
        <f t="shared" si="48"/>
        <v>9.9639999825740233E-4</v>
      </c>
      <c r="K366" s="36">
        <f t="shared" si="50"/>
        <v>9.9639999825740233E-4</v>
      </c>
      <c r="O366" s="36">
        <f t="shared" ca="1" si="46"/>
        <v>4.5038774057719983E-4</v>
      </c>
      <c r="Q366" s="38">
        <f t="shared" si="47"/>
        <v>32360.9139</v>
      </c>
      <c r="AA366" s="36" t="s">
        <v>106</v>
      </c>
      <c r="AF366" s="36" t="s">
        <v>57</v>
      </c>
    </row>
    <row r="367" spans="1:32" s="36" customFormat="1" ht="12.75" customHeight="1">
      <c r="A367" s="11" t="s">
        <v>105</v>
      </c>
      <c r="B367" s="39"/>
      <c r="C367" s="40">
        <v>47379.414100000002</v>
      </c>
      <c r="D367" s="37"/>
      <c r="E367" s="36">
        <f t="shared" si="43"/>
        <v>7989.0006726743313</v>
      </c>
      <c r="F367" s="36">
        <f t="shared" si="44"/>
        <v>7989</v>
      </c>
      <c r="G367" s="36">
        <f t="shared" si="48"/>
        <v>1.196400000480935E-3</v>
      </c>
      <c r="K367" s="36">
        <f t="shared" si="50"/>
        <v>1.196400000480935E-3</v>
      </c>
      <c r="O367" s="36">
        <f t="shared" ca="1" si="46"/>
        <v>4.5038774057719983E-4</v>
      </c>
      <c r="Q367" s="38">
        <f t="shared" si="47"/>
        <v>32360.914100000002</v>
      </c>
      <c r="AA367" s="36" t="s">
        <v>107</v>
      </c>
      <c r="AF367" s="36" t="s">
        <v>57</v>
      </c>
    </row>
    <row r="368" spans="1:32" s="36" customFormat="1" ht="12.75" customHeight="1">
      <c r="A368" s="11" t="s">
        <v>105</v>
      </c>
      <c r="B368" s="39"/>
      <c r="C368" s="40">
        <v>47388.305899999999</v>
      </c>
      <c r="D368" s="37"/>
      <c r="E368" s="36">
        <f t="shared" si="43"/>
        <v>7994.0000755662222</v>
      </c>
      <c r="F368" s="36">
        <f t="shared" si="44"/>
        <v>7994</v>
      </c>
      <c r="G368" s="36">
        <f t="shared" si="48"/>
        <v>1.3439999747788534E-4</v>
      </c>
      <c r="K368" s="36">
        <f t="shared" si="50"/>
        <v>1.3439999747788534E-4</v>
      </c>
      <c r="O368" s="36">
        <f t="shared" ca="1" si="46"/>
        <v>4.4947503718091998E-4</v>
      </c>
      <c r="Q368" s="38">
        <f t="shared" si="47"/>
        <v>32369.805899999999</v>
      </c>
      <c r="AA368" s="36" t="s">
        <v>107</v>
      </c>
      <c r="AF368" s="36" t="s">
        <v>57</v>
      </c>
    </row>
    <row r="369" spans="1:32" s="36" customFormat="1" ht="12.75" customHeight="1">
      <c r="A369" s="11" t="s">
        <v>105</v>
      </c>
      <c r="B369" s="39"/>
      <c r="C369" s="40">
        <v>47388.306700000001</v>
      </c>
      <c r="D369" s="37"/>
      <c r="E369" s="36">
        <f t="shared" si="43"/>
        <v>7994.0005253651743</v>
      </c>
      <c r="F369" s="36">
        <f t="shared" si="44"/>
        <v>7994</v>
      </c>
      <c r="G369" s="36">
        <f t="shared" si="48"/>
        <v>9.3439999909605831E-4</v>
      </c>
      <c r="K369" s="36">
        <f t="shared" si="50"/>
        <v>9.3439999909605831E-4</v>
      </c>
      <c r="O369" s="36">
        <f t="shared" ca="1" si="46"/>
        <v>4.4947503718091998E-4</v>
      </c>
      <c r="Q369" s="38">
        <f t="shared" si="47"/>
        <v>32369.806700000001</v>
      </c>
      <c r="AA369" s="36" t="s">
        <v>104</v>
      </c>
      <c r="AF369" s="36" t="s">
        <v>57</v>
      </c>
    </row>
    <row r="370" spans="1:32" s="36" customFormat="1" ht="12.75" customHeight="1">
      <c r="A370" s="11" t="s">
        <v>105</v>
      </c>
      <c r="B370" s="39"/>
      <c r="C370" s="40">
        <v>47388.306799999998</v>
      </c>
      <c r="D370" s="37"/>
      <c r="E370" s="36">
        <f t="shared" si="43"/>
        <v>7994.0005815900422</v>
      </c>
      <c r="F370" s="36">
        <f t="shared" si="44"/>
        <v>7994</v>
      </c>
      <c r="G370" s="36">
        <f t="shared" si="48"/>
        <v>1.0343999965698458E-3</v>
      </c>
      <c r="K370" s="36">
        <f t="shared" si="50"/>
        <v>1.0343999965698458E-3</v>
      </c>
      <c r="O370" s="36">
        <f t="shared" ca="1" si="46"/>
        <v>4.4947503718091998E-4</v>
      </c>
      <c r="Q370" s="38">
        <f t="shared" si="47"/>
        <v>32369.806799999998</v>
      </c>
      <c r="AA370" s="36" t="s">
        <v>106</v>
      </c>
      <c r="AF370" s="36" t="s">
        <v>57</v>
      </c>
    </row>
    <row r="371" spans="1:32" s="36" customFormat="1" ht="12.75" customHeight="1">
      <c r="A371" s="11" t="s">
        <v>108</v>
      </c>
      <c r="B371" s="39"/>
      <c r="C371" s="40">
        <v>47395.428999999996</v>
      </c>
      <c r="D371" s="37"/>
      <c r="E371" s="36">
        <f t="shared" si="43"/>
        <v>7998.0050292020696</v>
      </c>
      <c r="F371" s="36">
        <f t="shared" si="44"/>
        <v>7998</v>
      </c>
      <c r="G371" s="36">
        <f t="shared" si="48"/>
        <v>8.9447999926051125E-3</v>
      </c>
      <c r="I371" s="36">
        <f>+G371</f>
        <v>8.9447999926051125E-3</v>
      </c>
      <c r="O371" s="36">
        <f t="shared" ca="1" si="46"/>
        <v>4.487448744638961E-4</v>
      </c>
      <c r="Q371" s="38">
        <f t="shared" si="47"/>
        <v>32376.928999999996</v>
      </c>
      <c r="AA371" s="36" t="s">
        <v>54</v>
      </c>
      <c r="AF371" s="36" t="s">
        <v>57</v>
      </c>
    </row>
    <row r="372" spans="1:32" s="36" customFormat="1" ht="12.75" customHeight="1">
      <c r="A372" s="11" t="s">
        <v>71</v>
      </c>
      <c r="B372" s="39"/>
      <c r="C372" s="40">
        <v>47411.425999999999</v>
      </c>
      <c r="D372" s="37"/>
      <c r="E372" s="36">
        <f t="shared" si="43"/>
        <v>8006.9993214782808</v>
      </c>
      <c r="F372" s="36">
        <f t="shared" si="44"/>
        <v>8007</v>
      </c>
      <c r="G372" s="36">
        <f t="shared" si="48"/>
        <v>-1.2067999996361323E-3</v>
      </c>
      <c r="I372" s="36">
        <f>+G372</f>
        <v>-1.2067999996361323E-3</v>
      </c>
      <c r="O372" s="36">
        <f t="shared" ca="1" si="46"/>
        <v>4.4710200835059236E-4</v>
      </c>
      <c r="Q372" s="38">
        <f t="shared" si="47"/>
        <v>32392.925999999999</v>
      </c>
      <c r="AB372" s="36">
        <v>16</v>
      </c>
      <c r="AD372" s="36" t="s">
        <v>70</v>
      </c>
      <c r="AF372" s="36" t="s">
        <v>72</v>
      </c>
    </row>
    <row r="373" spans="1:32" s="36" customFormat="1" ht="12.75" customHeight="1">
      <c r="A373" s="11" t="s">
        <v>108</v>
      </c>
      <c r="B373" s="39"/>
      <c r="C373" s="40">
        <v>47436.327799999999</v>
      </c>
      <c r="D373" s="37"/>
      <c r="E373" s="36">
        <f t="shared" si="43"/>
        <v>8021.0003258793386</v>
      </c>
      <c r="F373" s="36">
        <f t="shared" si="44"/>
        <v>8021</v>
      </c>
      <c r="G373" s="36">
        <f t="shared" si="48"/>
        <v>5.7959999685408548E-4</v>
      </c>
      <c r="J373" s="36">
        <f>+G373</f>
        <v>5.7959999685408548E-4</v>
      </c>
      <c r="O373" s="36">
        <f t="shared" ca="1" si="46"/>
        <v>4.4454643884100898E-4</v>
      </c>
      <c r="Q373" s="38">
        <f t="shared" si="47"/>
        <v>32417.827799999999</v>
      </c>
      <c r="AA373" s="36" t="s">
        <v>106</v>
      </c>
      <c r="AF373" s="36" t="s">
        <v>57</v>
      </c>
    </row>
    <row r="374" spans="1:32" ht="12.75" customHeight="1">
      <c r="A374" s="79" t="s">
        <v>1159</v>
      </c>
      <c r="B374" s="80" t="s">
        <v>126</v>
      </c>
      <c r="C374" s="79">
        <v>47436.328500000003</v>
      </c>
      <c r="D374" s="79" t="s">
        <v>147</v>
      </c>
      <c r="E374" s="49">
        <f t="shared" si="43"/>
        <v>8021.0007194534237</v>
      </c>
      <c r="F374" s="36">
        <f t="shared" si="44"/>
        <v>8021</v>
      </c>
      <c r="G374" s="36">
        <f t="shared" si="48"/>
        <v>1.2796000009984709E-3</v>
      </c>
      <c r="H374" s="36"/>
      <c r="I374" s="36"/>
      <c r="J374" s="36">
        <f>+G374</f>
        <v>1.2796000009984709E-3</v>
      </c>
      <c r="K374" s="36"/>
      <c r="M374" s="36"/>
      <c r="O374" s="36">
        <f t="shared" ca="1" si="46"/>
        <v>4.4454643884100898E-4</v>
      </c>
      <c r="P374" s="36"/>
      <c r="Q374" s="38">
        <f t="shared" si="47"/>
        <v>32417.828500000003</v>
      </c>
    </row>
    <row r="375" spans="1:32" s="36" customFormat="1" ht="12.75" customHeight="1">
      <c r="A375" s="11" t="s">
        <v>108</v>
      </c>
      <c r="B375" s="39"/>
      <c r="C375" s="40">
        <v>47436.3292</v>
      </c>
      <c r="D375" s="37"/>
      <c r="E375" s="36">
        <f t="shared" si="43"/>
        <v>8021.0011130275034</v>
      </c>
      <c r="F375" s="36">
        <f t="shared" si="44"/>
        <v>8021</v>
      </c>
      <c r="G375" s="36">
        <f t="shared" si="48"/>
        <v>1.9795999978668988E-3</v>
      </c>
      <c r="J375" s="36">
        <f>+G375</f>
        <v>1.9795999978668988E-3</v>
      </c>
      <c r="O375" s="36">
        <f t="shared" ca="1" si="46"/>
        <v>4.4454643884100898E-4</v>
      </c>
      <c r="Q375" s="38">
        <f t="shared" si="47"/>
        <v>32417.8292</v>
      </c>
      <c r="AA375" s="36" t="s">
        <v>107</v>
      </c>
      <c r="AF375" s="36" t="s">
        <v>57</v>
      </c>
    </row>
    <row r="376" spans="1:32" s="36" customFormat="1" ht="12.75" customHeight="1">
      <c r="A376" s="11" t="s">
        <v>71</v>
      </c>
      <c r="B376" s="39"/>
      <c r="C376" s="40">
        <v>47681.771999999997</v>
      </c>
      <c r="D376" s="37"/>
      <c r="E376" s="36">
        <f t="shared" si="43"/>
        <v>8159.0010055255525</v>
      </c>
      <c r="F376" s="36">
        <f t="shared" si="44"/>
        <v>8159</v>
      </c>
      <c r="G376" s="36">
        <f t="shared" si="48"/>
        <v>1.7883999971672893E-3</v>
      </c>
      <c r="I376" s="36">
        <f>+G376</f>
        <v>1.7883999971672893E-3</v>
      </c>
      <c r="O376" s="36">
        <f t="shared" ca="1" si="46"/>
        <v>4.1935582510368584E-4</v>
      </c>
      <c r="Q376" s="38">
        <f t="shared" si="47"/>
        <v>32663.271999999997</v>
      </c>
      <c r="AB376" s="36">
        <v>18</v>
      </c>
      <c r="AD376" s="36" t="s">
        <v>70</v>
      </c>
      <c r="AF376" s="36" t="s">
        <v>72</v>
      </c>
    </row>
    <row r="377" spans="1:32" ht="12.75" customHeight="1">
      <c r="A377" s="79" t="s">
        <v>1182</v>
      </c>
      <c r="B377" s="80" t="s">
        <v>126</v>
      </c>
      <c r="C377" s="79">
        <v>47740.463199999998</v>
      </c>
      <c r="D377" s="79" t="s">
        <v>147</v>
      </c>
      <c r="E377" s="49">
        <f t="shared" si="43"/>
        <v>8192.0000557750682</v>
      </c>
      <c r="F377" s="36">
        <f t="shared" si="44"/>
        <v>8192</v>
      </c>
      <c r="G377" s="36">
        <f t="shared" si="48"/>
        <v>9.9199998658150434E-5</v>
      </c>
      <c r="H377" s="36"/>
      <c r="J377" s="36">
        <f>+G377</f>
        <v>9.9199998658150434E-5</v>
      </c>
      <c r="K377" s="36"/>
      <c r="M377" s="36"/>
      <c r="O377" s="36">
        <f t="shared" ca="1" si="46"/>
        <v>4.1333198268823901E-4</v>
      </c>
      <c r="P377" s="36"/>
      <c r="Q377" s="38">
        <f t="shared" si="47"/>
        <v>32721.963199999998</v>
      </c>
    </row>
    <row r="378" spans="1:32" s="36" customFormat="1" ht="12.75" customHeight="1">
      <c r="A378" s="11" t="s">
        <v>109</v>
      </c>
      <c r="B378" s="39" t="s">
        <v>121</v>
      </c>
      <c r="C378" s="43">
        <v>47742.461000000003</v>
      </c>
      <c r="D378" s="41" t="s">
        <v>123</v>
      </c>
      <c r="E378" s="36">
        <f t="shared" si="43"/>
        <v>8193.1233162057397</v>
      </c>
      <c r="F378" s="36">
        <f t="shared" si="44"/>
        <v>8193</v>
      </c>
      <c r="O378" s="36">
        <f t="shared" ca="1" si="46"/>
        <v>4.1314944200898304E-4</v>
      </c>
      <c r="Q378" s="38">
        <f t="shared" si="47"/>
        <v>32723.961000000003</v>
      </c>
      <c r="U378" s="42">
        <v>0.21932680000463733</v>
      </c>
      <c r="AA378" s="36" t="s">
        <v>54</v>
      </c>
      <c r="AF378" s="36" t="s">
        <v>57</v>
      </c>
    </row>
    <row r="379" spans="1:32" s="36" customFormat="1" ht="12.75" customHeight="1">
      <c r="A379" s="11" t="s">
        <v>110</v>
      </c>
      <c r="B379" s="39" t="s">
        <v>121</v>
      </c>
      <c r="C379" s="40">
        <v>47773.36</v>
      </c>
      <c r="D379" s="37"/>
      <c r="E379" s="36">
        <f t="shared" si="43"/>
        <v>8210.4962384438204</v>
      </c>
      <c r="F379" s="36">
        <f t="shared" si="44"/>
        <v>8210.5</v>
      </c>
      <c r="G379" s="36">
        <f t="shared" ref="G379:G394" si="51">+C379-(C$7+F379*C$8)</f>
        <v>-6.6902000035042875E-3</v>
      </c>
      <c r="I379" s="36">
        <f>+G379</f>
        <v>-6.6902000035042875E-3</v>
      </c>
      <c r="O379" s="36">
        <f t="shared" ca="1" si="46"/>
        <v>4.0995498012200366E-4</v>
      </c>
      <c r="Q379" s="38">
        <f t="shared" si="47"/>
        <v>32754.86</v>
      </c>
      <c r="AA379" s="36" t="s">
        <v>54</v>
      </c>
      <c r="AF379" s="36" t="s">
        <v>57</v>
      </c>
    </row>
    <row r="380" spans="1:32" s="36" customFormat="1" ht="12.75" customHeight="1">
      <c r="A380" s="11" t="s">
        <v>111</v>
      </c>
      <c r="B380" s="39"/>
      <c r="C380" s="40">
        <v>48085.500999999997</v>
      </c>
      <c r="D380" s="37"/>
      <c r="E380" s="36">
        <f t="shared" si="43"/>
        <v>8385.9971064433448</v>
      </c>
      <c r="F380" s="36">
        <f t="shared" si="44"/>
        <v>8386</v>
      </c>
      <c r="G380" s="36">
        <f t="shared" si="51"/>
        <v>-5.1464000061969273E-3</v>
      </c>
      <c r="I380" s="36">
        <f>+G380</f>
        <v>-5.1464000061969273E-3</v>
      </c>
      <c r="O380" s="36">
        <f t="shared" ca="1" si="46"/>
        <v>3.7791909091258193E-4</v>
      </c>
      <c r="Q380" s="38">
        <f t="shared" si="47"/>
        <v>33067.000999999997</v>
      </c>
      <c r="AA380" s="36" t="s">
        <v>54</v>
      </c>
      <c r="AF380" s="36" t="s">
        <v>57</v>
      </c>
    </row>
    <row r="381" spans="1:32" s="36" customFormat="1" ht="12.75" customHeight="1">
      <c r="A381" s="11" t="s">
        <v>111</v>
      </c>
      <c r="B381" s="39"/>
      <c r="C381" s="40">
        <v>48423.432000000001</v>
      </c>
      <c r="D381" s="37"/>
      <c r="E381" s="36">
        <f t="shared" si="43"/>
        <v>8575.9983681294052</v>
      </c>
      <c r="F381" s="36">
        <f t="shared" si="44"/>
        <v>8576</v>
      </c>
      <c r="G381" s="36">
        <f t="shared" si="51"/>
        <v>-2.902400003222283E-3</v>
      </c>
      <c r="I381" s="36">
        <f>+G381</f>
        <v>-2.902400003222283E-3</v>
      </c>
      <c r="O381" s="36">
        <f t="shared" ca="1" si="46"/>
        <v>3.4323636185394873E-4</v>
      </c>
      <c r="Q381" s="38">
        <f t="shared" si="47"/>
        <v>33404.932000000001</v>
      </c>
      <c r="AA381" s="36" t="s">
        <v>54</v>
      </c>
      <c r="AF381" s="36" t="s">
        <v>57</v>
      </c>
    </row>
    <row r="382" spans="1:32" s="36" customFormat="1" ht="12.75" customHeight="1">
      <c r="A382" s="11" t="s">
        <v>111</v>
      </c>
      <c r="B382" s="39"/>
      <c r="C382" s="40">
        <v>48423.438999999998</v>
      </c>
      <c r="D382" s="37"/>
      <c r="E382" s="36">
        <f t="shared" si="43"/>
        <v>8576.0023038702257</v>
      </c>
      <c r="F382" s="36">
        <f t="shared" si="44"/>
        <v>8576</v>
      </c>
      <c r="G382" s="36">
        <f t="shared" si="51"/>
        <v>4.0975999945658259E-3</v>
      </c>
      <c r="I382" s="36">
        <f>+G382</f>
        <v>4.0975999945658259E-3</v>
      </c>
      <c r="O382" s="36">
        <f t="shared" ca="1" si="46"/>
        <v>3.4323636185394873E-4</v>
      </c>
      <c r="Q382" s="38">
        <f t="shared" si="47"/>
        <v>33404.938999999998</v>
      </c>
      <c r="AA382" s="36" t="s">
        <v>54</v>
      </c>
      <c r="AF382" s="36" t="s">
        <v>57</v>
      </c>
    </row>
    <row r="383" spans="1:32" s="36" customFormat="1" ht="12.75" customHeight="1">
      <c r="A383" s="11" t="s">
        <v>113</v>
      </c>
      <c r="B383" s="39" t="s">
        <v>121</v>
      </c>
      <c r="C383" s="40">
        <v>48479.460200000001</v>
      </c>
      <c r="D383" s="37">
        <v>6.9999999999999999E-4</v>
      </c>
      <c r="E383" s="36">
        <f t="shared" si="43"/>
        <v>8607.5001501204006</v>
      </c>
      <c r="F383" s="36">
        <f t="shared" si="44"/>
        <v>8607.5</v>
      </c>
      <c r="G383" s="36">
        <f t="shared" si="51"/>
        <v>2.6699999580159783E-4</v>
      </c>
      <c r="J383" s="36">
        <f>+G383</f>
        <v>2.6699999580159783E-4</v>
      </c>
      <c r="O383" s="36">
        <f t="shared" ca="1" si="46"/>
        <v>3.3748633045738597E-4</v>
      </c>
      <c r="Q383" s="38">
        <f t="shared" si="47"/>
        <v>33460.960200000001</v>
      </c>
      <c r="AA383" s="36" t="s">
        <v>56</v>
      </c>
      <c r="AB383" s="36">
        <v>24</v>
      </c>
      <c r="AD383" s="36" t="s">
        <v>112</v>
      </c>
      <c r="AF383" s="36" t="s">
        <v>33</v>
      </c>
    </row>
    <row r="384" spans="1:32" s="36" customFormat="1" ht="12.75" customHeight="1">
      <c r="A384" s="11" t="s">
        <v>71</v>
      </c>
      <c r="B384" s="39"/>
      <c r="C384" s="40">
        <v>48501.694000000003</v>
      </c>
      <c r="D384" s="37"/>
      <c r="E384" s="36">
        <f t="shared" si="43"/>
        <v>8620.0010750194942</v>
      </c>
      <c r="F384" s="36">
        <f t="shared" si="44"/>
        <v>8620</v>
      </c>
      <c r="G384" s="36">
        <f t="shared" si="51"/>
        <v>1.9119999997201376E-3</v>
      </c>
      <c r="I384" s="36">
        <f>+G384</f>
        <v>1.9119999997201376E-3</v>
      </c>
      <c r="O384" s="36">
        <f t="shared" ca="1" si="46"/>
        <v>3.3520457196668644E-4</v>
      </c>
      <c r="Q384" s="38">
        <f t="shared" si="47"/>
        <v>33483.194000000003</v>
      </c>
      <c r="AB384" s="36">
        <v>16</v>
      </c>
      <c r="AD384" s="36" t="s">
        <v>70</v>
      </c>
      <c r="AF384" s="36" t="s">
        <v>72</v>
      </c>
    </row>
    <row r="385" spans="1:32" s="36" customFormat="1" ht="12.75" customHeight="1">
      <c r="A385" s="11" t="s">
        <v>114</v>
      </c>
      <c r="B385" s="39"/>
      <c r="C385" s="40">
        <v>48768.493999999999</v>
      </c>
      <c r="D385" s="37"/>
      <c r="E385" s="36">
        <f t="shared" si="43"/>
        <v>8770.0090252159534</v>
      </c>
      <c r="F385" s="36">
        <f t="shared" si="44"/>
        <v>8770</v>
      </c>
      <c r="G385" s="36">
        <f t="shared" si="51"/>
        <v>1.6051999999035615E-2</v>
      </c>
      <c r="I385" s="36">
        <f>+G385</f>
        <v>1.6051999999035615E-2</v>
      </c>
      <c r="O385" s="36">
        <f t="shared" ca="1" si="46"/>
        <v>3.0782347007829165E-4</v>
      </c>
      <c r="Q385" s="38">
        <f t="shared" si="47"/>
        <v>33749.993999999999</v>
      </c>
      <c r="AA385" s="36" t="s">
        <v>54</v>
      </c>
      <c r="AF385" s="36" t="s">
        <v>57</v>
      </c>
    </row>
    <row r="386" spans="1:32" s="36" customFormat="1" ht="12.75" customHeight="1">
      <c r="A386" s="11" t="s">
        <v>71</v>
      </c>
      <c r="B386" s="39"/>
      <c r="C386" s="40">
        <v>48773.82</v>
      </c>
      <c r="D386" s="37"/>
      <c r="E386" s="36">
        <f t="shared" si="43"/>
        <v>8773.0035617329941</v>
      </c>
      <c r="F386" s="36">
        <f t="shared" si="44"/>
        <v>8773</v>
      </c>
      <c r="G386" s="36">
        <f t="shared" si="51"/>
        <v>6.3347999966936186E-3</v>
      </c>
      <c r="I386" s="36">
        <f>+G386</f>
        <v>6.3347999966936186E-3</v>
      </c>
      <c r="O386" s="36">
        <f t="shared" ca="1" si="46"/>
        <v>3.0727584804052395E-4</v>
      </c>
      <c r="Q386" s="38">
        <f t="shared" si="47"/>
        <v>33755.32</v>
      </c>
      <c r="AB386" s="36">
        <v>14</v>
      </c>
      <c r="AD386" s="36" t="s">
        <v>70</v>
      </c>
      <c r="AF386" s="36" t="s">
        <v>72</v>
      </c>
    </row>
    <row r="387" spans="1:32" s="36" customFormat="1" ht="12.75" customHeight="1">
      <c r="A387" s="11" t="s">
        <v>115</v>
      </c>
      <c r="B387" s="39"/>
      <c r="C387" s="40">
        <v>49515.478799999997</v>
      </c>
      <c r="D387" s="37"/>
      <c r="E387" s="36">
        <f t="shared" si="43"/>
        <v>9190.000249638415</v>
      </c>
      <c r="F387" s="36">
        <f t="shared" si="44"/>
        <v>9190</v>
      </c>
      <c r="G387" s="36">
        <f t="shared" si="51"/>
        <v>4.4399999751476571E-4</v>
      </c>
      <c r="I387" s="36">
        <f>+G387</f>
        <v>4.4399999751476571E-4</v>
      </c>
      <c r="O387" s="36">
        <f t="shared" ca="1" si="46"/>
        <v>2.3115638479078685E-4</v>
      </c>
      <c r="Q387" s="38">
        <f t="shared" si="47"/>
        <v>34496.978799999997</v>
      </c>
      <c r="AA387" s="36" t="s">
        <v>56</v>
      </c>
      <c r="AF387" s="36" t="s">
        <v>57</v>
      </c>
    </row>
    <row r="388" spans="1:32" s="36" customFormat="1" ht="12.75" customHeight="1">
      <c r="A388" s="13" t="s">
        <v>116</v>
      </c>
      <c r="B388" s="9" t="s">
        <v>121</v>
      </c>
      <c r="C388" s="15">
        <v>49532.373200000002</v>
      </c>
      <c r="D388" s="15">
        <v>1E-4</v>
      </c>
      <c r="E388" s="36">
        <f t="shared" si="43"/>
        <v>9199.4991038880398</v>
      </c>
      <c r="F388" s="36">
        <f t="shared" si="44"/>
        <v>9199.5</v>
      </c>
      <c r="G388" s="36">
        <f t="shared" si="51"/>
        <v>-1.5937999996822327E-3</v>
      </c>
      <c r="K388" s="36">
        <f>+G388</f>
        <v>-1.5937999996822327E-3</v>
      </c>
      <c r="O388" s="36">
        <f t="shared" ca="1" si="46"/>
        <v>2.2942224833785523E-4</v>
      </c>
      <c r="Q388" s="38">
        <f t="shared" si="47"/>
        <v>34513.873200000002</v>
      </c>
    </row>
    <row r="389" spans="1:32" s="36" customFormat="1" ht="12.75" customHeight="1">
      <c r="A389" s="13" t="s">
        <v>116</v>
      </c>
      <c r="B389" s="9" t="s">
        <v>126</v>
      </c>
      <c r="C389" s="15">
        <v>49588.400999999998</v>
      </c>
      <c r="D389" s="15">
        <v>1E-4</v>
      </c>
      <c r="E389" s="36">
        <f t="shared" si="43"/>
        <v>9231.0006609795564</v>
      </c>
      <c r="F389" s="36">
        <f t="shared" si="44"/>
        <v>9231</v>
      </c>
      <c r="G389" s="36">
        <f t="shared" si="51"/>
        <v>1.1755999948945828E-3</v>
      </c>
      <c r="K389" s="36">
        <f>+G389</f>
        <v>1.1755999948945828E-3</v>
      </c>
      <c r="O389" s="36">
        <f t="shared" ca="1" si="46"/>
        <v>2.2367221694129225E-4</v>
      </c>
      <c r="Q389" s="38">
        <f t="shared" si="47"/>
        <v>34569.900999999998</v>
      </c>
    </row>
    <row r="390" spans="1:32" s="36" customFormat="1" ht="12.75" customHeight="1">
      <c r="A390" s="11" t="s">
        <v>71</v>
      </c>
      <c r="B390" s="39"/>
      <c r="C390" s="40">
        <v>49906.764999999999</v>
      </c>
      <c r="D390" s="37"/>
      <c r="E390" s="36">
        <f t="shared" si="43"/>
        <v>9410.00040257006</v>
      </c>
      <c r="F390" s="36">
        <f t="shared" si="44"/>
        <v>9410</v>
      </c>
      <c r="G390" s="36">
        <f t="shared" si="51"/>
        <v>7.1599999500904232E-4</v>
      </c>
      <c r="I390" s="36">
        <f>+G390</f>
        <v>7.1599999500904232E-4</v>
      </c>
      <c r="O390" s="36">
        <f t="shared" ca="1" si="46"/>
        <v>1.9099743535447473E-4</v>
      </c>
      <c r="Q390" s="38">
        <f t="shared" si="47"/>
        <v>34888.264999999999</v>
      </c>
      <c r="AB390" s="36">
        <v>21</v>
      </c>
      <c r="AD390" s="36" t="s">
        <v>70</v>
      </c>
      <c r="AF390" s="36" t="s">
        <v>72</v>
      </c>
    </row>
    <row r="391" spans="1:32" ht="12.75" customHeight="1">
      <c r="A391" s="79" t="s">
        <v>1226</v>
      </c>
      <c r="B391" s="80" t="s">
        <v>126</v>
      </c>
      <c r="C391" s="79">
        <v>49933.437299999998</v>
      </c>
      <c r="D391" s="79" t="s">
        <v>147</v>
      </c>
      <c r="E391" s="49">
        <f t="shared" si="43"/>
        <v>9424.9968682748004</v>
      </c>
      <c r="F391" s="36">
        <f t="shared" si="44"/>
        <v>9425</v>
      </c>
      <c r="G391" s="36">
        <f t="shared" si="51"/>
        <v>-5.5700000011711381E-3</v>
      </c>
      <c r="H391" s="36"/>
      <c r="I391" s="36">
        <f>+G391</f>
        <v>-5.5700000011711381E-3</v>
      </c>
      <c r="J391" s="36"/>
      <c r="K391" s="36"/>
      <c r="M391" s="36"/>
      <c r="O391" s="36">
        <f t="shared" ca="1" si="46"/>
        <v>1.8825932516563517E-4</v>
      </c>
      <c r="P391" s="36"/>
      <c r="Q391" s="38">
        <f t="shared" si="47"/>
        <v>34914.937299999998</v>
      </c>
    </row>
    <row r="392" spans="1:32" ht="12.75" customHeight="1">
      <c r="A392" s="79" t="s">
        <v>1226</v>
      </c>
      <c r="B392" s="80" t="s">
        <v>126</v>
      </c>
      <c r="C392" s="79">
        <v>49933.457499999997</v>
      </c>
      <c r="D392" s="79" t="s">
        <v>147</v>
      </c>
      <c r="E392" s="49">
        <f t="shared" si="43"/>
        <v>9425.0082256983151</v>
      </c>
      <c r="F392" s="36">
        <f t="shared" si="44"/>
        <v>9425</v>
      </c>
      <c r="G392" s="36">
        <f t="shared" si="51"/>
        <v>1.4629999997850973E-2</v>
      </c>
      <c r="H392" s="36"/>
      <c r="I392" s="36">
        <f>+G392</f>
        <v>1.4629999997850973E-2</v>
      </c>
      <c r="J392" s="36"/>
      <c r="K392" s="36"/>
      <c r="M392" s="36"/>
      <c r="O392" s="36">
        <f t="shared" ca="1" si="46"/>
        <v>1.8825932516563517E-4</v>
      </c>
      <c r="P392" s="36"/>
      <c r="Q392" s="38">
        <f t="shared" si="47"/>
        <v>34914.957499999997</v>
      </c>
    </row>
    <row r="393" spans="1:32" s="36" customFormat="1" ht="12.75" customHeight="1">
      <c r="A393" s="11" t="s">
        <v>118</v>
      </c>
      <c r="B393" s="39"/>
      <c r="C393" s="40">
        <v>49958.347000000002</v>
      </c>
      <c r="D393" s="37">
        <v>4.0000000000000001E-3</v>
      </c>
      <c r="E393" s="36">
        <f t="shared" si="43"/>
        <v>9439.0023144405022</v>
      </c>
      <c r="F393" s="36">
        <f t="shared" si="44"/>
        <v>9439</v>
      </c>
      <c r="G393" s="36">
        <f t="shared" si="51"/>
        <v>4.1163999994751066E-3</v>
      </c>
      <c r="I393" s="36">
        <f>+G393</f>
        <v>4.1163999994751066E-3</v>
      </c>
      <c r="O393" s="36">
        <f t="shared" ca="1" si="46"/>
        <v>1.8570375565605179E-4</v>
      </c>
      <c r="Q393" s="38">
        <f t="shared" si="47"/>
        <v>34939.847000000002</v>
      </c>
      <c r="AA393" s="36" t="s">
        <v>54</v>
      </c>
      <c r="AB393" s="36">
        <v>17</v>
      </c>
      <c r="AD393" s="36" t="s">
        <v>117</v>
      </c>
      <c r="AF393" s="36" t="s">
        <v>33</v>
      </c>
    </row>
    <row r="394" spans="1:32" s="36" customFormat="1" ht="12.75" customHeight="1">
      <c r="A394" s="11" t="s">
        <v>118</v>
      </c>
      <c r="B394" s="39"/>
      <c r="C394" s="40">
        <v>49990.347000000002</v>
      </c>
      <c r="D394" s="37">
        <v>7.0000000000000001E-3</v>
      </c>
      <c r="E394" s="36">
        <f t="shared" si="43"/>
        <v>9456.9942724850553</v>
      </c>
      <c r="F394" s="36">
        <f t="shared" si="44"/>
        <v>9457</v>
      </c>
      <c r="G394" s="36">
        <f t="shared" si="51"/>
        <v>-1.0186799998336937E-2</v>
      </c>
      <c r="I394" s="36">
        <f>+G394</f>
        <v>-1.0186799998336937E-2</v>
      </c>
      <c r="O394" s="36">
        <f t="shared" ca="1" si="46"/>
        <v>1.8241802342944431E-4</v>
      </c>
      <c r="Q394" s="38">
        <f t="shared" si="47"/>
        <v>34971.847000000002</v>
      </c>
      <c r="AA394" s="36" t="s">
        <v>54</v>
      </c>
      <c r="AB394" s="36">
        <v>14</v>
      </c>
      <c r="AD394" s="36" t="s">
        <v>117</v>
      </c>
      <c r="AF394" s="36" t="s">
        <v>33</v>
      </c>
    </row>
    <row r="395" spans="1:32" s="36" customFormat="1" ht="12.75" customHeight="1">
      <c r="A395" s="13" t="s">
        <v>119</v>
      </c>
      <c r="B395" s="9" t="s">
        <v>121</v>
      </c>
      <c r="C395" s="18">
        <v>50259.380720000001</v>
      </c>
      <c r="D395" s="15">
        <v>7.7999999999999999E-4</v>
      </c>
      <c r="E395" s="36">
        <f t="shared" si="43"/>
        <v>9608.2581288228685</v>
      </c>
      <c r="F395" s="36">
        <f t="shared" si="44"/>
        <v>9608.5</v>
      </c>
      <c r="O395" s="36">
        <f t="shared" ca="1" si="46"/>
        <v>1.5476311052216589E-4</v>
      </c>
      <c r="Q395" s="38">
        <f t="shared" si="47"/>
        <v>35240.880720000001</v>
      </c>
      <c r="U395" s="42">
        <v>-0.43018540000048233</v>
      </c>
    </row>
    <row r="396" spans="1:32" s="36" customFormat="1" ht="12.75" customHeight="1">
      <c r="A396" s="11" t="s">
        <v>120</v>
      </c>
      <c r="B396" s="39"/>
      <c r="C396" s="40">
        <v>50262.48</v>
      </c>
      <c r="D396" s="37"/>
      <c r="E396" s="36">
        <f t="shared" si="43"/>
        <v>9610.000694939381</v>
      </c>
      <c r="F396" s="36">
        <f t="shared" si="44"/>
        <v>9610</v>
      </c>
      <c r="G396" s="36">
        <f t="shared" ref="G396:G414" si="52">+C396-(C$7+F396*C$8)</f>
        <v>1.2360000037006103E-3</v>
      </c>
      <c r="I396" s="36">
        <f t="shared" ref="I396:I406" si="53">+G396</f>
        <v>1.2360000037006103E-3</v>
      </c>
      <c r="O396" s="36">
        <f t="shared" ca="1" si="46"/>
        <v>1.5448929950328183E-4</v>
      </c>
      <c r="Q396" s="38">
        <f t="shared" si="47"/>
        <v>35243.980000000003</v>
      </c>
      <c r="AA396" s="36" t="s">
        <v>54</v>
      </c>
      <c r="AF396" s="36" t="s">
        <v>57</v>
      </c>
    </row>
    <row r="397" spans="1:32" ht="12.75" customHeight="1">
      <c r="A397" s="79" t="s">
        <v>1226</v>
      </c>
      <c r="B397" s="80" t="s">
        <v>126</v>
      </c>
      <c r="C397" s="79">
        <v>50278.470600000001</v>
      </c>
      <c r="D397" s="79" t="s">
        <v>147</v>
      </c>
      <c r="E397" s="49">
        <f t="shared" si="43"/>
        <v>9618.9913888239807</v>
      </c>
      <c r="F397" s="36">
        <f t="shared" si="44"/>
        <v>9619</v>
      </c>
      <c r="G397" s="36">
        <f t="shared" si="52"/>
        <v>-1.5315600001486018E-2</v>
      </c>
      <c r="H397" s="36"/>
      <c r="I397" s="36">
        <f t="shared" si="53"/>
        <v>-1.5315600001486018E-2</v>
      </c>
      <c r="J397" s="36"/>
      <c r="K397" s="36"/>
      <c r="M397" s="36"/>
      <c r="O397" s="36">
        <f t="shared" ca="1" si="46"/>
        <v>1.5284643338997809E-4</v>
      </c>
      <c r="P397" s="36"/>
      <c r="Q397" s="38">
        <f t="shared" si="47"/>
        <v>35259.970600000001</v>
      </c>
    </row>
    <row r="398" spans="1:32" ht="12.75" customHeight="1">
      <c r="A398" s="79" t="s">
        <v>1226</v>
      </c>
      <c r="B398" s="80" t="s">
        <v>126</v>
      </c>
      <c r="C398" s="79">
        <v>50278.480300000003</v>
      </c>
      <c r="D398" s="79" t="s">
        <v>147</v>
      </c>
      <c r="E398" s="49">
        <f t="shared" si="43"/>
        <v>9618.996842636263</v>
      </c>
      <c r="F398" s="36">
        <f t="shared" si="44"/>
        <v>9619</v>
      </c>
      <c r="G398" s="36">
        <f t="shared" si="52"/>
        <v>-5.6155999991460703E-3</v>
      </c>
      <c r="H398" s="36"/>
      <c r="I398" s="36">
        <f t="shared" si="53"/>
        <v>-5.6155999991460703E-3</v>
      </c>
      <c r="J398" s="36"/>
      <c r="K398" s="36"/>
      <c r="M398" s="36"/>
      <c r="O398" s="36">
        <f t="shared" ca="1" si="46"/>
        <v>1.5284643338997809E-4</v>
      </c>
      <c r="P398" s="36"/>
      <c r="Q398" s="38">
        <f t="shared" si="47"/>
        <v>35259.980300000003</v>
      </c>
    </row>
    <row r="399" spans="1:32" ht="12.75" customHeight="1">
      <c r="A399" s="79" t="s">
        <v>1226</v>
      </c>
      <c r="B399" s="80" t="s">
        <v>126</v>
      </c>
      <c r="C399" s="79">
        <v>50278.481</v>
      </c>
      <c r="D399" s="79" t="s">
        <v>147</v>
      </c>
      <c r="E399" s="49">
        <f t="shared" si="43"/>
        <v>9618.9972362103435</v>
      </c>
      <c r="F399" s="36">
        <f t="shared" si="44"/>
        <v>9619</v>
      </c>
      <c r="G399" s="36">
        <f t="shared" si="52"/>
        <v>-4.9156000022776425E-3</v>
      </c>
      <c r="H399" s="36"/>
      <c r="I399" s="36">
        <f t="shared" si="53"/>
        <v>-4.9156000022776425E-3</v>
      </c>
      <c r="J399" s="36"/>
      <c r="K399" s="36"/>
      <c r="M399" s="36"/>
      <c r="O399" s="36">
        <f t="shared" ca="1" si="46"/>
        <v>1.5284643338997809E-4</v>
      </c>
      <c r="P399" s="36"/>
      <c r="Q399" s="38">
        <f t="shared" si="47"/>
        <v>35259.981</v>
      </c>
    </row>
    <row r="400" spans="1:32" ht="12.75" customHeight="1">
      <c r="A400" s="79" t="s">
        <v>1226</v>
      </c>
      <c r="B400" s="80" t="s">
        <v>126</v>
      </c>
      <c r="C400" s="79">
        <v>50278.484499999999</v>
      </c>
      <c r="D400" s="79" t="s">
        <v>147</v>
      </c>
      <c r="E400" s="49">
        <f t="shared" si="43"/>
        <v>9618.9992040807538</v>
      </c>
      <c r="F400" s="36">
        <f t="shared" si="44"/>
        <v>9619</v>
      </c>
      <c r="G400" s="36">
        <f t="shared" si="52"/>
        <v>-1.415600003383588E-3</v>
      </c>
      <c r="H400" s="36"/>
      <c r="I400" s="36">
        <f t="shared" si="53"/>
        <v>-1.415600003383588E-3</v>
      </c>
      <c r="J400" s="36"/>
      <c r="K400" s="36"/>
      <c r="M400" s="36"/>
      <c r="O400" s="36">
        <f t="shared" ca="1" si="46"/>
        <v>1.5284643338997809E-4</v>
      </c>
      <c r="P400" s="36"/>
      <c r="Q400" s="38">
        <f t="shared" si="47"/>
        <v>35259.984499999999</v>
      </c>
    </row>
    <row r="401" spans="1:21" ht="12.75" customHeight="1">
      <c r="A401" s="79" t="s">
        <v>1226</v>
      </c>
      <c r="B401" s="80" t="s">
        <v>126</v>
      </c>
      <c r="C401" s="79">
        <v>50278.484499999999</v>
      </c>
      <c r="D401" s="79" t="s">
        <v>147</v>
      </c>
      <c r="E401" s="49">
        <f t="shared" si="43"/>
        <v>9618.9992040807538</v>
      </c>
      <c r="F401" s="36">
        <f t="shared" si="44"/>
        <v>9619</v>
      </c>
      <c r="G401" s="36">
        <f t="shared" si="52"/>
        <v>-1.415600003383588E-3</v>
      </c>
      <c r="H401" s="36"/>
      <c r="I401" s="36">
        <f t="shared" si="53"/>
        <v>-1.415600003383588E-3</v>
      </c>
      <c r="J401" s="36"/>
      <c r="K401" s="36"/>
      <c r="M401" s="36"/>
      <c r="O401" s="36">
        <f t="shared" ca="1" si="46"/>
        <v>1.5284643338997809E-4</v>
      </c>
      <c r="P401" s="36"/>
      <c r="Q401" s="38">
        <f t="shared" si="47"/>
        <v>35259.984499999999</v>
      </c>
    </row>
    <row r="402" spans="1:21" ht="12.75" customHeight="1">
      <c r="A402" s="79" t="s">
        <v>1226</v>
      </c>
      <c r="B402" s="80" t="s">
        <v>126</v>
      </c>
      <c r="C402" s="79">
        <v>50664.431100000002</v>
      </c>
      <c r="D402" s="79" t="s">
        <v>147</v>
      </c>
      <c r="E402" s="49">
        <f t="shared" si="43"/>
        <v>9835.9971739131906</v>
      </c>
      <c r="F402" s="36">
        <f t="shared" si="44"/>
        <v>9836</v>
      </c>
      <c r="G402" s="36">
        <f t="shared" si="52"/>
        <v>-5.0264000019524246E-3</v>
      </c>
      <c r="H402" s="36"/>
      <c r="I402" s="36">
        <f t="shared" si="53"/>
        <v>-5.0264000019524246E-3</v>
      </c>
      <c r="J402" s="36"/>
      <c r="K402" s="36"/>
      <c r="M402" s="36"/>
      <c r="O402" s="36">
        <f t="shared" ca="1" si="46"/>
        <v>1.1323510599143389E-4</v>
      </c>
      <c r="P402" s="36"/>
      <c r="Q402" s="38">
        <f t="shared" si="47"/>
        <v>35645.931100000002</v>
      </c>
    </row>
    <row r="403" spans="1:21" ht="12.75" customHeight="1">
      <c r="A403" s="79" t="s">
        <v>1226</v>
      </c>
      <c r="B403" s="80" t="s">
        <v>126</v>
      </c>
      <c r="C403" s="79">
        <v>50664.436699999998</v>
      </c>
      <c r="D403" s="79" t="s">
        <v>147</v>
      </c>
      <c r="E403" s="49">
        <f t="shared" si="43"/>
        <v>9836.0003225058463</v>
      </c>
      <c r="F403" s="36">
        <f t="shared" si="44"/>
        <v>9836</v>
      </c>
      <c r="G403" s="36">
        <f t="shared" si="52"/>
        <v>5.7359999482287094E-4</v>
      </c>
      <c r="H403" s="36"/>
      <c r="I403" s="36">
        <f t="shared" si="53"/>
        <v>5.7359999482287094E-4</v>
      </c>
      <c r="J403" s="36"/>
      <c r="K403" s="36"/>
      <c r="M403" s="36"/>
      <c r="O403" s="36">
        <f t="shared" ca="1" si="46"/>
        <v>1.1323510599143389E-4</v>
      </c>
      <c r="P403" s="36"/>
      <c r="Q403" s="38">
        <f t="shared" si="47"/>
        <v>35645.936699999998</v>
      </c>
    </row>
    <row r="404" spans="1:21" ht="12.75" customHeight="1">
      <c r="A404" s="79" t="s">
        <v>1226</v>
      </c>
      <c r="B404" s="80" t="s">
        <v>126</v>
      </c>
      <c r="C404" s="79">
        <v>50664.441500000001</v>
      </c>
      <c r="D404" s="79" t="s">
        <v>147</v>
      </c>
      <c r="E404" s="49">
        <f t="shared" si="43"/>
        <v>9836.0030212995534</v>
      </c>
      <c r="F404" s="36">
        <f t="shared" si="44"/>
        <v>9836</v>
      </c>
      <c r="G404" s="36">
        <f t="shared" si="52"/>
        <v>5.3735999972559512E-3</v>
      </c>
      <c r="H404" s="36"/>
      <c r="I404" s="36">
        <f t="shared" si="53"/>
        <v>5.3735999972559512E-3</v>
      </c>
      <c r="J404" s="36"/>
      <c r="K404" s="36"/>
      <c r="M404" s="36"/>
      <c r="O404" s="36">
        <f t="shared" ca="1" si="46"/>
        <v>1.1323510599143389E-4</v>
      </c>
      <c r="P404" s="36"/>
      <c r="Q404" s="38">
        <f t="shared" si="47"/>
        <v>35645.941500000001</v>
      </c>
    </row>
    <row r="405" spans="1:21" ht="12.75" customHeight="1">
      <c r="A405" s="79" t="s">
        <v>1272</v>
      </c>
      <c r="B405" s="80" t="s">
        <v>121</v>
      </c>
      <c r="C405" s="79">
        <v>50985.483999999997</v>
      </c>
      <c r="D405" s="79" t="s">
        <v>147</v>
      </c>
      <c r="E405" s="49">
        <f t="shared" ref="E405:E436" si="54">+(C405-C$7)/C$8</f>
        <v>10016.508746003252</v>
      </c>
      <c r="F405" s="36">
        <f t="shared" ref="F405:F436" si="55">ROUND(2*E405,0)/2</f>
        <v>10016.5</v>
      </c>
      <c r="G405" s="36">
        <f t="shared" si="52"/>
        <v>1.555539999390021E-2</v>
      </c>
      <c r="H405" s="36"/>
      <c r="I405" s="36">
        <f t="shared" si="53"/>
        <v>1.555539999390021E-2</v>
      </c>
      <c r="J405" s="36"/>
      <c r="K405" s="36"/>
      <c r="M405" s="36"/>
      <c r="N405" s="36"/>
      <c r="O405" s="36">
        <f t="shared" ref="O405:O436" ca="1" si="56">+C$11+C$12*F405</f>
        <v>8.0286513385732523E-5</v>
      </c>
      <c r="P405" s="36"/>
      <c r="Q405" s="38">
        <f t="shared" ref="Q405:Q436" si="57">+C405-15018.5</f>
        <v>35966.983999999997</v>
      </c>
    </row>
    <row r="406" spans="1:21" ht="12.75" customHeight="1">
      <c r="A406" s="79" t="s">
        <v>1272</v>
      </c>
      <c r="B406" s="80" t="s">
        <v>126</v>
      </c>
      <c r="C406" s="79">
        <v>51025.483</v>
      </c>
      <c r="D406" s="79" t="s">
        <v>147</v>
      </c>
      <c r="E406" s="49">
        <f t="shared" si="54"/>
        <v>10038.998131310256</v>
      </c>
      <c r="F406" s="36">
        <f t="shared" si="55"/>
        <v>10039</v>
      </c>
      <c r="G406" s="36">
        <f t="shared" si="52"/>
        <v>-3.3236000017495826E-3</v>
      </c>
      <c r="H406" s="36"/>
      <c r="I406" s="36">
        <f t="shared" si="53"/>
        <v>-3.3236000017495826E-3</v>
      </c>
      <c r="J406" s="36"/>
      <c r="K406" s="36"/>
      <c r="M406" s="36"/>
      <c r="N406" s="36"/>
      <c r="O406" s="36">
        <f t="shared" ca="1" si="56"/>
        <v>7.6179348102473282E-5</v>
      </c>
      <c r="P406" s="36"/>
      <c r="Q406" s="38">
        <f t="shared" si="57"/>
        <v>36006.983</v>
      </c>
    </row>
    <row r="407" spans="1:21" ht="12.75" customHeight="1">
      <c r="A407" s="79" t="s">
        <v>732</v>
      </c>
      <c r="B407" s="80" t="s">
        <v>126</v>
      </c>
      <c r="C407" s="79">
        <v>51398.993000000002</v>
      </c>
      <c r="D407" s="79" t="s">
        <v>147</v>
      </c>
      <c r="E407" s="49">
        <f t="shared" si="54"/>
        <v>10249.003639098415</v>
      </c>
      <c r="F407" s="36">
        <f t="shared" si="55"/>
        <v>10249</v>
      </c>
      <c r="G407" s="36">
        <f t="shared" si="52"/>
        <v>6.4723999967100099E-3</v>
      </c>
      <c r="H407" s="36"/>
      <c r="I407" s="36"/>
      <c r="J407" s="36"/>
      <c r="K407" s="36">
        <f>+G407</f>
        <v>6.4723999967100099E-3</v>
      </c>
      <c r="M407" s="36"/>
      <c r="O407" s="36">
        <f t="shared" ca="1" si="56"/>
        <v>3.784580545872088E-5</v>
      </c>
      <c r="P407" s="36"/>
      <c r="Q407" s="38">
        <f t="shared" si="57"/>
        <v>36380.493000000002</v>
      </c>
    </row>
    <row r="408" spans="1:21" ht="12.75" customHeight="1">
      <c r="A408" s="79" t="s">
        <v>1281</v>
      </c>
      <c r="B408" s="80" t="s">
        <v>126</v>
      </c>
      <c r="C408" s="79">
        <v>51411.428999999996</v>
      </c>
      <c r="D408" s="79" t="s">
        <v>147</v>
      </c>
      <c r="E408" s="49">
        <f t="shared" si="54"/>
        <v>10255.995763793475</v>
      </c>
      <c r="F408" s="36">
        <f t="shared" si="55"/>
        <v>10256</v>
      </c>
      <c r="G408" s="36">
        <f t="shared" si="52"/>
        <v>-7.5343999997130595E-3</v>
      </c>
      <c r="H408" s="36"/>
      <c r="I408" s="36">
        <f t="shared" ref="I408:I413" si="58">+G408</f>
        <v>-7.5343999997130595E-3</v>
      </c>
      <c r="J408" s="36"/>
      <c r="K408" s="36"/>
      <c r="M408" s="36"/>
      <c r="N408" s="36"/>
      <c r="O408" s="36">
        <f t="shared" ca="1" si="56"/>
        <v>3.6568020703929083E-5</v>
      </c>
      <c r="P408" s="36"/>
      <c r="Q408" s="38">
        <f t="shared" si="57"/>
        <v>36392.928999999996</v>
      </c>
    </row>
    <row r="409" spans="1:21" ht="12.75" customHeight="1">
      <c r="A409" s="79" t="s">
        <v>1285</v>
      </c>
      <c r="B409" s="80" t="s">
        <v>126</v>
      </c>
      <c r="C409" s="79">
        <v>51578.623</v>
      </c>
      <c r="D409" s="79" t="s">
        <v>147</v>
      </c>
      <c r="E409" s="49">
        <f t="shared" si="54"/>
        <v>10350.000371084134</v>
      </c>
      <c r="F409" s="36">
        <f t="shared" si="55"/>
        <v>10350</v>
      </c>
      <c r="G409" s="36">
        <f t="shared" si="52"/>
        <v>6.5999999787891284E-4</v>
      </c>
      <c r="H409" s="36"/>
      <c r="I409" s="36">
        <f t="shared" si="58"/>
        <v>6.5999999787891284E-4</v>
      </c>
      <c r="J409" s="36"/>
      <c r="K409" s="36"/>
      <c r="M409" s="36"/>
      <c r="O409" s="36">
        <f t="shared" ca="1" si="56"/>
        <v>1.9409196853868455E-5</v>
      </c>
      <c r="P409" s="36"/>
      <c r="Q409" s="38">
        <f t="shared" si="57"/>
        <v>36560.123</v>
      </c>
    </row>
    <row r="410" spans="1:21" ht="12.75" customHeight="1">
      <c r="A410" s="79" t="s">
        <v>1281</v>
      </c>
      <c r="B410" s="80" t="s">
        <v>126</v>
      </c>
      <c r="C410" s="79">
        <v>51676.468999999997</v>
      </c>
      <c r="D410" s="79" t="s">
        <v>147</v>
      </c>
      <c r="E410" s="49">
        <f t="shared" si="54"/>
        <v>10405.014156297486</v>
      </c>
      <c r="F410" s="36">
        <f t="shared" si="55"/>
        <v>10405</v>
      </c>
      <c r="G410" s="36">
        <f t="shared" si="52"/>
        <v>2.5177999996230938E-2</v>
      </c>
      <c r="H410" s="36"/>
      <c r="I410" s="36">
        <f t="shared" si="58"/>
        <v>2.5177999996230938E-2</v>
      </c>
      <c r="J410" s="36"/>
      <c r="K410" s="36"/>
      <c r="M410" s="36"/>
      <c r="N410" s="36"/>
      <c r="O410" s="36">
        <f t="shared" ca="1" si="56"/>
        <v>9.3694594947904813E-6</v>
      </c>
      <c r="P410" s="36"/>
      <c r="Q410" s="38">
        <f t="shared" si="57"/>
        <v>36657.968999999997</v>
      </c>
    </row>
    <row r="411" spans="1:21" ht="12.75" customHeight="1">
      <c r="A411" s="79" t="s">
        <v>1291</v>
      </c>
      <c r="B411" s="80" t="s">
        <v>126</v>
      </c>
      <c r="C411" s="79">
        <v>51724.457999999999</v>
      </c>
      <c r="D411" s="79" t="s">
        <v>147</v>
      </c>
      <c r="E411" s="49">
        <f t="shared" si="54"/>
        <v>10431.99590862874</v>
      </c>
      <c r="F411" s="36">
        <f t="shared" si="55"/>
        <v>10432</v>
      </c>
      <c r="G411" s="36">
        <f t="shared" si="52"/>
        <v>-7.2768000027281232E-3</v>
      </c>
      <c r="H411" s="36"/>
      <c r="I411" s="36">
        <f t="shared" si="58"/>
        <v>-7.2768000027281232E-3</v>
      </c>
      <c r="J411" s="36"/>
      <c r="K411" s="36"/>
      <c r="M411" s="36"/>
      <c r="N411" s="36"/>
      <c r="O411" s="36">
        <f t="shared" ca="1" si="56"/>
        <v>4.440861154879263E-6</v>
      </c>
      <c r="P411" s="36"/>
      <c r="Q411" s="38">
        <f t="shared" si="57"/>
        <v>36705.957999999999</v>
      </c>
    </row>
    <row r="412" spans="1:21">
      <c r="A412" s="79" t="s">
        <v>1294</v>
      </c>
      <c r="B412" s="80" t="s">
        <v>126</v>
      </c>
      <c r="C412" s="79">
        <v>51740.485000000001</v>
      </c>
      <c r="D412" s="79" t="s">
        <v>147</v>
      </c>
      <c r="E412" s="49">
        <f t="shared" si="54"/>
        <v>10441.007068365616</v>
      </c>
      <c r="F412" s="36">
        <f t="shared" si="55"/>
        <v>10441</v>
      </c>
      <c r="G412" s="36">
        <f t="shared" si="52"/>
        <v>1.2571600003866479E-2</v>
      </c>
      <c r="H412" s="36"/>
      <c r="I412" s="36">
        <f t="shared" si="58"/>
        <v>1.2571600003866479E-2</v>
      </c>
      <c r="J412" s="36"/>
      <c r="K412" s="36"/>
      <c r="M412" s="36"/>
      <c r="O412" s="36">
        <f t="shared" ca="1" si="56"/>
        <v>2.7979950415757404E-6</v>
      </c>
      <c r="P412" s="36"/>
      <c r="Q412" s="38">
        <f t="shared" si="57"/>
        <v>36721.985000000001</v>
      </c>
    </row>
    <row r="413" spans="1:21">
      <c r="A413" s="79" t="s">
        <v>1291</v>
      </c>
      <c r="B413" s="80" t="s">
        <v>121</v>
      </c>
      <c r="C413" s="79">
        <v>51773.370999999999</v>
      </c>
      <c r="D413" s="79" t="s">
        <v>147</v>
      </c>
      <c r="E413" s="49">
        <f t="shared" si="54"/>
        <v>10459.497178748528</v>
      </c>
      <c r="F413" s="36">
        <f t="shared" si="55"/>
        <v>10459.5</v>
      </c>
      <c r="G413" s="36">
        <f t="shared" si="52"/>
        <v>-5.0178000019514002E-3</v>
      </c>
      <c r="H413" s="36"/>
      <c r="I413" s="36">
        <f t="shared" si="58"/>
        <v>-5.0178000019514002E-3</v>
      </c>
      <c r="J413" s="36"/>
      <c r="K413" s="36"/>
      <c r="M413" s="36"/>
      <c r="N413" s="36"/>
      <c r="O413" s="36">
        <f t="shared" ca="1" si="56"/>
        <v>-5.7900752465961554E-7</v>
      </c>
      <c r="P413" s="36"/>
      <c r="Q413" s="38">
        <f t="shared" si="57"/>
        <v>36754.870999999999</v>
      </c>
    </row>
    <row r="414" spans="1:21" ht="12.75" customHeight="1">
      <c r="A414" s="47" t="s">
        <v>146</v>
      </c>
      <c r="B414" s="48" t="s">
        <v>126</v>
      </c>
      <c r="C414" s="47">
        <v>52110.420440000002</v>
      </c>
      <c r="D414" s="47" t="s">
        <v>147</v>
      </c>
      <c r="E414" s="36">
        <f t="shared" si="54"/>
        <v>10649.002784480406</v>
      </c>
      <c r="F414" s="36">
        <f t="shared" si="55"/>
        <v>10649</v>
      </c>
      <c r="G414" s="36">
        <f t="shared" si="52"/>
        <v>4.9523999987286516E-3</v>
      </c>
      <c r="H414" s="36"/>
      <c r="I414" s="36"/>
      <c r="J414" s="36"/>
      <c r="K414" s="36"/>
      <c r="L414" s="36">
        <f>+G414</f>
        <v>4.9523999987286516E-3</v>
      </c>
      <c r="M414" s="36"/>
      <c r="N414" s="36"/>
      <c r="O414" s="36">
        <f t="shared" ca="1" si="56"/>
        <v>-3.5170466243664936E-5</v>
      </c>
      <c r="P414" s="36"/>
      <c r="Q414" s="38">
        <f t="shared" si="57"/>
        <v>37091.920440000002</v>
      </c>
    </row>
    <row r="415" spans="1:21" ht="12.75" customHeight="1">
      <c r="A415" s="47" t="s">
        <v>146</v>
      </c>
      <c r="B415" s="48" t="s">
        <v>126</v>
      </c>
      <c r="C415" s="47">
        <v>52110.432249999998</v>
      </c>
      <c r="D415" s="47" t="s">
        <v>147</v>
      </c>
      <c r="E415" s="36">
        <f t="shared" si="54"/>
        <v>10649.009424637421</v>
      </c>
      <c r="F415" s="36">
        <f t="shared" si="55"/>
        <v>10649</v>
      </c>
      <c r="G415" s="36"/>
      <c r="H415" s="36"/>
      <c r="I415" s="36"/>
      <c r="J415" s="36"/>
      <c r="K415" s="36"/>
      <c r="O415" s="36">
        <f t="shared" ca="1" si="56"/>
        <v>-3.5170466243664936E-5</v>
      </c>
      <c r="P415" s="36"/>
      <c r="Q415" s="38">
        <f t="shared" si="57"/>
        <v>37091.932249999998</v>
      </c>
      <c r="U415" s="42">
        <v>1.6762399995059241E-2</v>
      </c>
    </row>
    <row r="416" spans="1:21" ht="12.75" customHeight="1">
      <c r="A416" s="47" t="s">
        <v>146</v>
      </c>
      <c r="B416" s="48" t="s">
        <v>126</v>
      </c>
      <c r="C416" s="47">
        <v>52110.440580000002</v>
      </c>
      <c r="D416" s="47" t="s">
        <v>147</v>
      </c>
      <c r="E416" s="36">
        <f t="shared" si="54"/>
        <v>10649.014108169002</v>
      </c>
      <c r="F416" s="36">
        <f t="shared" si="55"/>
        <v>10649</v>
      </c>
      <c r="G416" s="36"/>
      <c r="H416" s="36"/>
      <c r="I416" s="36"/>
      <c r="J416" s="36"/>
      <c r="K416" s="36"/>
      <c r="O416" s="36">
        <f t="shared" ca="1" si="56"/>
        <v>-3.5170466243664936E-5</v>
      </c>
      <c r="P416" s="36"/>
      <c r="Q416" s="38">
        <f t="shared" si="57"/>
        <v>37091.940580000002</v>
      </c>
      <c r="U416" s="42">
        <v>2.509239999926649E-2</v>
      </c>
    </row>
    <row r="417" spans="1:21" ht="12.75" customHeight="1">
      <c r="A417" s="47" t="s">
        <v>146</v>
      </c>
      <c r="B417" s="48" t="s">
        <v>126</v>
      </c>
      <c r="C417" s="47">
        <v>52110.441279999999</v>
      </c>
      <c r="D417" s="47" t="s">
        <v>147</v>
      </c>
      <c r="E417" s="36">
        <f t="shared" si="54"/>
        <v>10649.014501743082</v>
      </c>
      <c r="F417" s="36">
        <f t="shared" si="55"/>
        <v>10649</v>
      </c>
      <c r="G417" s="36"/>
      <c r="H417" s="36"/>
      <c r="I417" s="36"/>
      <c r="J417" s="36"/>
      <c r="K417" s="36"/>
      <c r="O417" s="36">
        <f t="shared" ca="1" si="56"/>
        <v>-3.5170466243664936E-5</v>
      </c>
      <c r="P417" s="36"/>
      <c r="Q417" s="38">
        <f t="shared" si="57"/>
        <v>37091.941279999999</v>
      </c>
      <c r="U417" s="42">
        <v>2.5792399996134918E-2</v>
      </c>
    </row>
    <row r="418" spans="1:21" ht="12.75" customHeight="1">
      <c r="A418" s="47" t="s">
        <v>146</v>
      </c>
      <c r="B418" s="48" t="s">
        <v>126</v>
      </c>
      <c r="C418" s="47">
        <v>52110.44197</v>
      </c>
      <c r="D418" s="47" t="s">
        <v>147</v>
      </c>
      <c r="E418" s="36">
        <f t="shared" si="54"/>
        <v>10649.014889694678</v>
      </c>
      <c r="F418" s="36">
        <f t="shared" si="55"/>
        <v>10649</v>
      </c>
      <c r="G418" s="36"/>
      <c r="H418" s="36"/>
      <c r="I418" s="36"/>
      <c r="J418" s="36"/>
      <c r="K418" s="36"/>
      <c r="O418" s="36">
        <f t="shared" ca="1" si="56"/>
        <v>-3.5170466243664936E-5</v>
      </c>
      <c r="P418" s="36"/>
      <c r="Q418" s="38">
        <f t="shared" si="57"/>
        <v>37091.94197</v>
      </c>
      <c r="U418" s="42">
        <v>2.6482399996893946E-2</v>
      </c>
    </row>
    <row r="419" spans="1:21" ht="12.75" customHeight="1">
      <c r="A419" s="47" t="s">
        <v>146</v>
      </c>
      <c r="B419" s="48" t="s">
        <v>126</v>
      </c>
      <c r="C419" s="47">
        <v>52110.453780000003</v>
      </c>
      <c r="D419" s="47" t="s">
        <v>147</v>
      </c>
      <c r="E419" s="36">
        <f t="shared" si="54"/>
        <v>10649.021529851696</v>
      </c>
      <c r="F419" s="36">
        <f t="shared" si="55"/>
        <v>10649</v>
      </c>
      <c r="G419" s="36"/>
      <c r="H419" s="36"/>
      <c r="I419" s="36"/>
      <c r="J419" s="36"/>
      <c r="K419" s="36"/>
      <c r="O419" s="36">
        <f t="shared" ca="1" si="56"/>
        <v>-3.5170466243664936E-5</v>
      </c>
      <c r="P419" s="36"/>
      <c r="Q419" s="38">
        <f t="shared" si="57"/>
        <v>37091.953780000003</v>
      </c>
      <c r="U419" s="42">
        <v>3.8292400000500493E-2</v>
      </c>
    </row>
    <row r="420" spans="1:21" ht="12.75" customHeight="1">
      <c r="A420" s="47" t="s">
        <v>146</v>
      </c>
      <c r="B420" s="48" t="s">
        <v>126</v>
      </c>
      <c r="C420" s="47">
        <v>52110.460030000002</v>
      </c>
      <c r="D420" s="47" t="s">
        <v>147</v>
      </c>
      <c r="E420" s="49">
        <f t="shared" si="54"/>
        <v>10649.025043906</v>
      </c>
      <c r="F420" s="36">
        <f t="shared" si="55"/>
        <v>10649</v>
      </c>
      <c r="G420" s="36"/>
      <c r="H420" s="36"/>
      <c r="I420" s="36"/>
      <c r="J420" s="36"/>
      <c r="K420" s="36"/>
      <c r="O420" s="36">
        <f t="shared" ca="1" si="56"/>
        <v>-3.5170466243664936E-5</v>
      </c>
      <c r="P420" s="36"/>
      <c r="Q420" s="38">
        <f t="shared" si="57"/>
        <v>37091.960030000002</v>
      </c>
      <c r="U420" s="42">
        <v>4.4542399999045301E-2</v>
      </c>
    </row>
    <row r="421" spans="1:21">
      <c r="A421" s="79" t="s">
        <v>1320</v>
      </c>
      <c r="B421" s="80" t="s">
        <v>121</v>
      </c>
      <c r="C421" s="79">
        <v>52415.447</v>
      </c>
      <c r="D421" s="79" t="s">
        <v>147</v>
      </c>
      <c r="E421" s="49">
        <f t="shared" si="54"/>
        <v>10820.503567917729</v>
      </c>
      <c r="F421" s="36">
        <f t="shared" si="55"/>
        <v>10820.5</v>
      </c>
      <c r="G421" s="36">
        <f t="shared" ref="G421:G436" si="59">+C421-(C$7+F421*C$8)</f>
        <v>6.3457999931415543E-3</v>
      </c>
      <c r="H421" s="36"/>
      <c r="I421" s="36">
        <f>+G421</f>
        <v>6.3457999931415543E-3</v>
      </c>
      <c r="J421" s="36"/>
      <c r="K421" s="36"/>
      <c r="M421" s="36"/>
      <c r="N421" s="36"/>
      <c r="O421" s="36">
        <f t="shared" ca="1" si="56"/>
        <v>-6.6476192736062562E-5</v>
      </c>
      <c r="P421" s="36"/>
      <c r="Q421" s="38">
        <f t="shared" si="57"/>
        <v>37396.947</v>
      </c>
    </row>
    <row r="422" spans="1:21">
      <c r="A422" s="79" t="s">
        <v>1323</v>
      </c>
      <c r="B422" s="80" t="s">
        <v>126</v>
      </c>
      <c r="C422" s="79">
        <v>52455.47</v>
      </c>
      <c r="D422" s="79" t="s">
        <v>147</v>
      </c>
      <c r="E422" s="49">
        <f t="shared" si="54"/>
        <v>10843.006447193266</v>
      </c>
      <c r="F422" s="36">
        <f t="shared" si="55"/>
        <v>10843</v>
      </c>
      <c r="G422" s="36">
        <f t="shared" si="59"/>
        <v>1.1466800002381206E-2</v>
      </c>
      <c r="H422" s="36"/>
      <c r="I422" s="36">
        <f>+G422</f>
        <v>1.1466800002381206E-2</v>
      </c>
      <c r="J422" s="36"/>
      <c r="K422" s="36"/>
      <c r="M422" s="36"/>
      <c r="N422" s="36"/>
      <c r="O422" s="36">
        <f t="shared" ca="1" si="56"/>
        <v>-7.0583358019322019E-5</v>
      </c>
      <c r="P422" s="36"/>
      <c r="Q422" s="38">
        <f t="shared" si="57"/>
        <v>37436.97</v>
      </c>
    </row>
    <row r="423" spans="1:21" s="36" customFormat="1" ht="12.75" customHeight="1">
      <c r="A423" s="49" t="s">
        <v>136</v>
      </c>
      <c r="B423" s="50" t="s">
        <v>121</v>
      </c>
      <c r="C423" s="51">
        <v>53121.5357</v>
      </c>
      <c r="D423" s="51">
        <v>1.6999999999999999E-3</v>
      </c>
      <c r="E423" s="49">
        <f t="shared" si="54"/>
        <v>11217.501013734385</v>
      </c>
      <c r="F423" s="36">
        <f t="shared" si="55"/>
        <v>11217.5</v>
      </c>
      <c r="G423" s="36">
        <f t="shared" si="59"/>
        <v>1.8029999991995282E-3</v>
      </c>
      <c r="K423" s="36">
        <f>+G423</f>
        <v>1.8029999991995282E-3</v>
      </c>
      <c r="O423" s="36">
        <f t="shared" ca="1" si="56"/>
        <v>-1.3894484240068068E-4</v>
      </c>
      <c r="Q423" s="38">
        <f t="shared" si="57"/>
        <v>38103.0357</v>
      </c>
    </row>
    <row r="424" spans="1:21">
      <c r="A424" s="79" t="s">
        <v>1333</v>
      </c>
      <c r="B424" s="80" t="s">
        <v>126</v>
      </c>
      <c r="C424" s="79">
        <v>53172.223100000003</v>
      </c>
      <c r="D424" s="79" t="s">
        <v>147</v>
      </c>
      <c r="E424" s="49">
        <f t="shared" si="54"/>
        <v>11245.999937927745</v>
      </c>
      <c r="F424" s="36">
        <f t="shared" si="55"/>
        <v>11246</v>
      </c>
      <c r="G424" s="36">
        <f t="shared" si="59"/>
        <v>-1.1039999662898481E-4</v>
      </c>
      <c r="H424" s="36"/>
      <c r="I424" s="36"/>
      <c r="J424" s="36"/>
      <c r="K424" s="36">
        <f>+G424</f>
        <v>-1.1039999662898481E-4</v>
      </c>
      <c r="M424" s="36"/>
      <c r="O424" s="36">
        <f t="shared" ca="1" si="56"/>
        <v>-1.4414725175947553E-4</v>
      </c>
      <c r="P424" s="36"/>
      <c r="Q424" s="38">
        <f t="shared" si="57"/>
        <v>38153.723100000003</v>
      </c>
    </row>
    <row r="425" spans="1:21" ht="12.75" customHeight="1">
      <c r="A425" s="55" t="s">
        <v>155</v>
      </c>
      <c r="B425" s="50" t="s">
        <v>121</v>
      </c>
      <c r="C425" s="55">
        <v>53226.464</v>
      </c>
      <c r="D425" s="55" t="s">
        <v>147</v>
      </c>
      <c r="E425" s="49">
        <f t="shared" si="54"/>
        <v>11276.496812837082</v>
      </c>
      <c r="F425" s="36">
        <f t="shared" si="55"/>
        <v>11276.5</v>
      </c>
      <c r="G425" s="36">
        <f t="shared" si="59"/>
        <v>-5.6686000025365502E-3</v>
      </c>
      <c r="H425" s="36"/>
      <c r="I425" s="36"/>
      <c r="J425" s="36"/>
      <c r="K425" s="36"/>
      <c r="L425" s="36">
        <f>+G425</f>
        <v>-5.6686000025365502E-3</v>
      </c>
      <c r="M425" s="36"/>
      <c r="N425" s="36"/>
      <c r="O425" s="36">
        <f t="shared" ca="1" si="56"/>
        <v>-1.4971474247678232E-4</v>
      </c>
      <c r="P425" s="36"/>
      <c r="Q425" s="38">
        <f t="shared" si="57"/>
        <v>38207.964</v>
      </c>
    </row>
    <row r="426" spans="1:21">
      <c r="A426" s="79" t="s">
        <v>1340</v>
      </c>
      <c r="B426" s="80" t="s">
        <v>126</v>
      </c>
      <c r="C426" s="79">
        <v>53933.457000000002</v>
      </c>
      <c r="D426" s="79" t="s">
        <v>147</v>
      </c>
      <c r="E426" s="49">
        <f t="shared" si="54"/>
        <v>11674.002700143104</v>
      </c>
      <c r="F426" s="36">
        <f t="shared" si="55"/>
        <v>11674</v>
      </c>
      <c r="G426" s="36">
        <f t="shared" si="59"/>
        <v>4.8023999988799915E-3</v>
      </c>
      <c r="H426" s="36"/>
      <c r="I426" s="36">
        <f>+G426</f>
        <v>4.8023999988799915E-3</v>
      </c>
      <c r="J426" s="36"/>
      <c r="K426" s="36"/>
      <c r="M426" s="36"/>
      <c r="N426" s="36"/>
      <c r="O426" s="36">
        <f t="shared" ca="1" si="56"/>
        <v>-2.222746624810281E-4</v>
      </c>
      <c r="P426" s="36"/>
      <c r="Q426" s="38">
        <f t="shared" si="57"/>
        <v>38914.957000000002</v>
      </c>
    </row>
    <row r="427" spans="1:21">
      <c r="A427" s="79" t="s">
        <v>1344</v>
      </c>
      <c r="B427" s="80" t="s">
        <v>126</v>
      </c>
      <c r="C427" s="79">
        <v>54241.142999999996</v>
      </c>
      <c r="D427" s="79" t="s">
        <v>147</v>
      </c>
      <c r="E427" s="49">
        <f t="shared" si="54"/>
        <v>11846.998750233612</v>
      </c>
      <c r="F427" s="36">
        <f t="shared" si="55"/>
        <v>11847</v>
      </c>
      <c r="G427" s="36">
        <f t="shared" si="59"/>
        <v>-2.2228000016184524E-3</v>
      </c>
      <c r="H427" s="36"/>
      <c r="I427" s="36"/>
      <c r="J427" s="36"/>
      <c r="K427" s="36">
        <f t="shared" ref="K427:K436" si="60">+G427</f>
        <v>-2.2228000016184524E-3</v>
      </c>
      <c r="M427" s="36"/>
      <c r="O427" s="36">
        <f t="shared" ca="1" si="56"/>
        <v>-2.5385419999231001E-4</v>
      </c>
      <c r="P427" s="36"/>
      <c r="Q427" s="38">
        <f t="shared" si="57"/>
        <v>39222.642999999996</v>
      </c>
    </row>
    <row r="428" spans="1:21" ht="12.75" customHeight="1">
      <c r="A428" s="57" t="s">
        <v>157</v>
      </c>
      <c r="B428" s="58" t="s">
        <v>126</v>
      </c>
      <c r="C428" s="59">
        <v>54621.7598</v>
      </c>
      <c r="D428" s="59">
        <v>6.9999999999999999E-4</v>
      </c>
      <c r="E428" s="49">
        <f t="shared" si="54"/>
        <v>12061.000047003989</v>
      </c>
      <c r="F428" s="36">
        <f t="shared" si="55"/>
        <v>12061</v>
      </c>
      <c r="G428" s="36">
        <f t="shared" si="59"/>
        <v>8.3599996287375689E-5</v>
      </c>
      <c r="H428" s="36"/>
      <c r="I428" s="36"/>
      <c r="J428" s="36"/>
      <c r="K428" s="36">
        <f t="shared" si="60"/>
        <v>8.3599996287375689E-5</v>
      </c>
      <c r="M428" s="36"/>
      <c r="O428" s="36">
        <f t="shared" ca="1" si="56"/>
        <v>-2.9291790535308608E-4</v>
      </c>
      <c r="P428" s="36"/>
      <c r="Q428" s="38">
        <f t="shared" si="57"/>
        <v>39603.2598</v>
      </c>
    </row>
    <row r="429" spans="1:21" ht="12.75" customHeight="1">
      <c r="A429" s="57" t="s">
        <v>157</v>
      </c>
      <c r="B429" s="58" t="s">
        <v>126</v>
      </c>
      <c r="C429" s="59">
        <v>54678.673000000003</v>
      </c>
      <c r="D429" s="59">
        <v>2.9999999999999997E-4</v>
      </c>
      <c r="E429" s="49">
        <f t="shared" si="54"/>
        <v>12092.999419084656</v>
      </c>
      <c r="F429" s="36">
        <f t="shared" si="55"/>
        <v>12093</v>
      </c>
      <c r="G429" s="36">
        <f t="shared" si="59"/>
        <v>-1.033200001984369E-3</v>
      </c>
      <c r="H429" s="36"/>
      <c r="I429" s="36"/>
      <c r="J429" s="36"/>
      <c r="K429" s="36">
        <f t="shared" si="60"/>
        <v>-1.033200001984369E-3</v>
      </c>
      <c r="M429" s="36"/>
      <c r="O429" s="36">
        <f t="shared" ca="1" si="56"/>
        <v>-2.9875920708927715E-4</v>
      </c>
      <c r="P429" s="36"/>
      <c r="Q429" s="38">
        <f t="shared" si="57"/>
        <v>39660.173000000003</v>
      </c>
    </row>
    <row r="430" spans="1:21" ht="12.75" customHeight="1">
      <c r="A430" s="57" t="s">
        <v>157</v>
      </c>
      <c r="B430" s="58" t="s">
        <v>126</v>
      </c>
      <c r="C430" s="59">
        <v>54703.5726</v>
      </c>
      <c r="D430" s="59">
        <v>1E-4</v>
      </c>
      <c r="E430" s="49">
        <f t="shared" si="54"/>
        <v>12106.999186538596</v>
      </c>
      <c r="F430" s="36">
        <f t="shared" si="55"/>
        <v>12107</v>
      </c>
      <c r="G430" s="36">
        <f t="shared" si="59"/>
        <v>-1.4468000008491799E-3</v>
      </c>
      <c r="H430" s="36"/>
      <c r="I430" s="36"/>
      <c r="J430" s="36"/>
      <c r="K430" s="36">
        <f t="shared" si="60"/>
        <v>-1.4468000008491799E-3</v>
      </c>
      <c r="M430" s="36"/>
      <c r="O430" s="36">
        <f t="shared" ca="1" si="56"/>
        <v>-3.0131477659886075E-4</v>
      </c>
      <c r="P430" s="36"/>
      <c r="Q430" s="38">
        <f t="shared" si="57"/>
        <v>39685.0726</v>
      </c>
    </row>
    <row r="431" spans="1:21" ht="12.75" customHeight="1">
      <c r="A431" s="57" t="s">
        <v>158</v>
      </c>
      <c r="B431" s="58" t="s">
        <v>126</v>
      </c>
      <c r="C431" s="59">
        <v>54751.594799999999</v>
      </c>
      <c r="D431" s="59">
        <v>4.0000000000000002E-4</v>
      </c>
      <c r="E431" s="49">
        <f t="shared" si="54"/>
        <v>12133.999605526318</v>
      </c>
      <c r="F431" s="36">
        <f t="shared" si="55"/>
        <v>12134</v>
      </c>
      <c r="G431" s="36">
        <f t="shared" si="59"/>
        <v>-7.0160000177565962E-4</v>
      </c>
      <c r="H431" s="36"/>
      <c r="I431" s="36"/>
      <c r="J431" s="36"/>
      <c r="K431" s="36">
        <f t="shared" si="60"/>
        <v>-7.0160000177565962E-4</v>
      </c>
      <c r="M431" s="36"/>
      <c r="O431" s="36">
        <f t="shared" ca="1" si="56"/>
        <v>-3.0624337493877175E-4</v>
      </c>
      <c r="P431" s="36"/>
      <c r="Q431" s="38">
        <f t="shared" si="57"/>
        <v>39733.094799999999</v>
      </c>
    </row>
    <row r="432" spans="1:21" ht="12.75" customHeight="1">
      <c r="A432" s="55" t="s">
        <v>150</v>
      </c>
      <c r="B432" s="50" t="s">
        <v>121</v>
      </c>
      <c r="C432" s="55">
        <v>55026.385600000001</v>
      </c>
      <c r="D432" s="55">
        <v>5.9999999999999995E-4</v>
      </c>
      <c r="E432" s="49">
        <f t="shared" si="54"/>
        <v>12288.500372545981</v>
      </c>
      <c r="F432" s="36">
        <f t="shared" si="55"/>
        <v>12288.5</v>
      </c>
      <c r="G432" s="36">
        <f t="shared" si="59"/>
        <v>6.6260000312468037E-4</v>
      </c>
      <c r="H432" s="36"/>
      <c r="I432" s="36"/>
      <c r="J432" s="36"/>
      <c r="K432" s="36">
        <f t="shared" si="60"/>
        <v>6.6260000312468037E-4</v>
      </c>
      <c r="M432" s="36"/>
      <c r="N432" s="36"/>
      <c r="O432" s="36">
        <f t="shared" ca="1" si="56"/>
        <v>-3.3444590988381808E-4</v>
      </c>
      <c r="P432" s="36"/>
      <c r="Q432" s="38">
        <f t="shared" si="57"/>
        <v>40007.885600000001</v>
      </c>
      <c r="R432" s="36"/>
    </row>
    <row r="433" spans="1:18" ht="12.75" customHeight="1">
      <c r="A433" s="57" t="s">
        <v>156</v>
      </c>
      <c r="B433" s="58" t="s">
        <v>126</v>
      </c>
      <c r="C433" s="59">
        <v>55336.746899999998</v>
      </c>
      <c r="D433" s="59">
        <v>4.0000000000000002E-4</v>
      </c>
      <c r="E433" s="49">
        <f t="shared" si="54"/>
        <v>12463.000606553884</v>
      </c>
      <c r="F433" s="36">
        <f t="shared" si="55"/>
        <v>12463</v>
      </c>
      <c r="G433" s="36">
        <f t="shared" si="59"/>
        <v>1.0787999926833436E-3</v>
      </c>
      <c r="H433" s="36"/>
      <c r="I433" s="36"/>
      <c r="J433" s="36"/>
      <c r="K433" s="36">
        <f t="shared" si="60"/>
        <v>1.0787999926833436E-3</v>
      </c>
      <c r="M433" s="36"/>
      <c r="O433" s="36">
        <f t="shared" ca="1" si="56"/>
        <v>-3.6629925841398384E-4</v>
      </c>
      <c r="P433" s="36"/>
      <c r="Q433" s="38">
        <f t="shared" si="57"/>
        <v>40318.246899999998</v>
      </c>
    </row>
    <row r="434" spans="1:18" ht="12.75" customHeight="1">
      <c r="A434" s="60" t="s">
        <v>159</v>
      </c>
      <c r="B434" s="61" t="s">
        <v>126</v>
      </c>
      <c r="C434" s="62">
        <v>55336.746899999998</v>
      </c>
      <c r="D434" s="62">
        <v>4.0000000000000002E-4</v>
      </c>
      <c r="E434" s="49">
        <f t="shared" si="54"/>
        <v>12463.000606553884</v>
      </c>
      <c r="F434" s="36">
        <f t="shared" si="55"/>
        <v>12463</v>
      </c>
      <c r="G434" s="36">
        <f t="shared" si="59"/>
        <v>1.0787999926833436E-3</v>
      </c>
      <c r="H434" s="36"/>
      <c r="I434" s="36"/>
      <c r="J434" s="36"/>
      <c r="K434" s="36">
        <f t="shared" si="60"/>
        <v>1.0787999926833436E-3</v>
      </c>
      <c r="M434" s="36"/>
      <c r="O434" s="36">
        <f t="shared" ca="1" si="56"/>
        <v>-3.6629925841398384E-4</v>
      </c>
      <c r="P434" s="36"/>
      <c r="Q434" s="38">
        <f t="shared" si="57"/>
        <v>40318.246899999998</v>
      </c>
    </row>
    <row r="435" spans="1:18" ht="12.75" customHeight="1">
      <c r="A435" s="100" t="s">
        <v>1400</v>
      </c>
      <c r="B435" s="101" t="s">
        <v>126</v>
      </c>
      <c r="C435" s="102">
        <v>55493.260499999997</v>
      </c>
      <c r="D435" s="102">
        <v>1E-4</v>
      </c>
      <c r="E435" s="11">
        <f t="shared" si="54"/>
        <v>12551.000172947693</v>
      </c>
      <c r="F435" s="36">
        <f t="shared" si="55"/>
        <v>12551</v>
      </c>
      <c r="G435" s="36">
        <f t="shared" si="59"/>
        <v>3.0759999208385125E-4</v>
      </c>
      <c r="H435" s="36"/>
      <c r="I435" s="36"/>
      <c r="J435" s="36"/>
      <c r="K435" s="36">
        <f t="shared" si="60"/>
        <v>3.0759999208385125E-4</v>
      </c>
      <c r="M435" s="36"/>
      <c r="O435" s="36">
        <f t="shared" ca="1" si="56"/>
        <v>-3.8236283818850886E-4</v>
      </c>
      <c r="P435" s="36"/>
      <c r="Q435" s="38">
        <f t="shared" si="57"/>
        <v>40474.760499999997</v>
      </c>
    </row>
    <row r="436" spans="1:18" ht="12.75" customHeight="1">
      <c r="A436" s="60" t="s">
        <v>156</v>
      </c>
      <c r="B436" s="61" t="s">
        <v>126</v>
      </c>
      <c r="C436" s="62">
        <v>55795.616999999998</v>
      </c>
      <c r="D436" s="62">
        <v>2.0000000000000001E-4</v>
      </c>
      <c r="E436" s="49">
        <f t="shared" si="54"/>
        <v>12720.999718650753</v>
      </c>
      <c r="F436" s="36">
        <f t="shared" si="55"/>
        <v>12721</v>
      </c>
      <c r="G436" s="36">
        <f t="shared" si="59"/>
        <v>-5.0040000496665016E-4</v>
      </c>
      <c r="H436" s="36"/>
      <c r="I436" s="36"/>
      <c r="J436" s="36"/>
      <c r="K436" s="36">
        <f t="shared" si="60"/>
        <v>-5.0040000496665016E-4</v>
      </c>
      <c r="M436" s="36"/>
      <c r="O436" s="36">
        <f t="shared" ca="1" si="56"/>
        <v>-4.1339475366202263E-4</v>
      </c>
      <c r="P436" s="36"/>
      <c r="Q436" s="38">
        <f t="shared" si="57"/>
        <v>40777.116999999998</v>
      </c>
    </row>
    <row r="437" spans="1:18">
      <c r="A437" s="60" t="s">
        <v>159</v>
      </c>
      <c r="B437" s="61" t="s">
        <v>126</v>
      </c>
      <c r="C437" s="62">
        <v>55795.616999999998</v>
      </c>
      <c r="D437" s="62">
        <v>2.0000000000000001E-4</v>
      </c>
      <c r="E437" s="49">
        <f t="shared" ref="E437:E454" si="61">+(C437-C$7)/C$8</f>
        <v>12720.999718650753</v>
      </c>
      <c r="F437" s="36">
        <f t="shared" ref="F437:F455" si="62">ROUND(2*E437,0)/2</f>
        <v>12721</v>
      </c>
      <c r="G437" s="36">
        <f t="shared" ref="G437:G450" si="63">+C437-(C$7+F437*C$8)</f>
        <v>-5.0040000496665016E-4</v>
      </c>
      <c r="H437" s="36"/>
      <c r="I437" s="36"/>
      <c r="J437" s="36"/>
      <c r="K437" s="36">
        <f t="shared" ref="K437:K443" si="64">+G437</f>
        <v>-5.0040000496665016E-4</v>
      </c>
      <c r="M437" s="36"/>
      <c r="O437" s="36">
        <f t="shared" ref="O437:O454" ca="1" si="65">+C$11+C$12*F437</f>
        <v>-4.1339475366202263E-4</v>
      </c>
      <c r="P437" s="36"/>
      <c r="Q437" s="38">
        <f t="shared" ref="Q437:Q454" si="66">+C437-15018.5</f>
        <v>40777.116999999998</v>
      </c>
    </row>
    <row r="438" spans="1:18" ht="12.75" customHeight="1">
      <c r="A438" s="79" t="s">
        <v>1373</v>
      </c>
      <c r="B438" s="80" t="s">
        <v>126</v>
      </c>
      <c r="C438" s="79">
        <v>56058.846299999997</v>
      </c>
      <c r="D438" s="79" t="s">
        <v>147</v>
      </c>
      <c r="E438" s="49">
        <f t="shared" si="61"/>
        <v>12869.000047453786</v>
      </c>
      <c r="F438" s="36">
        <f t="shared" si="62"/>
        <v>12869</v>
      </c>
      <c r="G438" s="36">
        <f t="shared" si="63"/>
        <v>8.439999510301277E-5</v>
      </c>
      <c r="H438" s="36"/>
      <c r="I438" s="36"/>
      <c r="J438" s="36"/>
      <c r="K438" s="36">
        <f t="shared" si="64"/>
        <v>8.439999510301277E-5</v>
      </c>
      <c r="M438" s="36"/>
      <c r="O438" s="36">
        <f t="shared" ca="1" si="65"/>
        <v>-4.4041077419190505E-4</v>
      </c>
      <c r="P438" s="36"/>
      <c r="Q438" s="38">
        <f t="shared" si="66"/>
        <v>41040.346299999997</v>
      </c>
    </row>
    <row r="439" spans="1:18" ht="12.75" customHeight="1">
      <c r="A439" s="60" t="s">
        <v>160</v>
      </c>
      <c r="B439" s="61" t="s">
        <v>126</v>
      </c>
      <c r="C439" s="62">
        <v>56058.846400000002</v>
      </c>
      <c r="D439" s="62">
        <v>1E-4</v>
      </c>
      <c r="E439" s="11">
        <f t="shared" si="61"/>
        <v>12869.000103678658</v>
      </c>
      <c r="F439" s="36">
        <f t="shared" si="62"/>
        <v>12869</v>
      </c>
      <c r="G439" s="36">
        <f t="shared" si="63"/>
        <v>1.843999998527579E-4</v>
      </c>
      <c r="H439" s="36"/>
      <c r="I439" s="36"/>
      <c r="J439" s="36"/>
      <c r="K439" s="36">
        <f t="shared" si="64"/>
        <v>1.843999998527579E-4</v>
      </c>
      <c r="M439" s="36"/>
      <c r="O439" s="36">
        <f t="shared" ca="1" si="65"/>
        <v>-4.4041077419190505E-4</v>
      </c>
      <c r="P439" s="36"/>
      <c r="Q439" s="38">
        <f t="shared" si="66"/>
        <v>41040.346400000002</v>
      </c>
    </row>
    <row r="440" spans="1:18" ht="12.75" customHeight="1">
      <c r="A440" s="63" t="s">
        <v>161</v>
      </c>
      <c r="B440" s="64" t="s">
        <v>126</v>
      </c>
      <c r="C440" s="62">
        <v>56495.488799999999</v>
      </c>
      <c r="D440" s="65">
        <v>3.5000000000000001E-3</v>
      </c>
      <c r="E440" s="11">
        <f t="shared" si="61"/>
        <v>13114.501720593436</v>
      </c>
      <c r="F440" s="36">
        <f t="shared" si="62"/>
        <v>13114.5</v>
      </c>
      <c r="G440" s="36">
        <f t="shared" si="63"/>
        <v>3.0601999969803728E-3</v>
      </c>
      <c r="H440" s="36"/>
      <c r="I440" s="36"/>
      <c r="J440" s="36"/>
      <c r="K440" s="36">
        <f t="shared" si="64"/>
        <v>3.0601999969803728E-3</v>
      </c>
      <c r="M440" s="36"/>
      <c r="N440" s="36"/>
      <c r="O440" s="36">
        <f t="shared" ca="1" si="65"/>
        <v>-4.8522451094924453E-4</v>
      </c>
      <c r="P440" s="36"/>
      <c r="Q440" s="38">
        <f t="shared" si="66"/>
        <v>41476.988799999999</v>
      </c>
      <c r="R440" s="36"/>
    </row>
    <row r="441" spans="1:18" ht="12.75" customHeight="1">
      <c r="A441" s="81" t="s">
        <v>163</v>
      </c>
      <c r="B441" s="82" t="s">
        <v>121</v>
      </c>
      <c r="C441" s="83">
        <v>56792.506000000001</v>
      </c>
      <c r="D441" s="83">
        <v>5.0000000000000001E-3</v>
      </c>
      <c r="E441" s="11">
        <f t="shared" si="61"/>
        <v>13281.499251871894</v>
      </c>
      <c r="F441" s="36">
        <f t="shared" si="62"/>
        <v>13281.5</v>
      </c>
      <c r="G441" s="36">
        <f t="shared" si="63"/>
        <v>-1.3305999964359216E-3</v>
      </c>
      <c r="H441" s="36"/>
      <c r="I441" s="36"/>
      <c r="J441" s="36"/>
      <c r="K441" s="36">
        <f t="shared" si="64"/>
        <v>-1.3305999964359216E-3</v>
      </c>
      <c r="M441" s="36"/>
      <c r="O441" s="36">
        <f t="shared" ca="1" si="65"/>
        <v>-5.1570880438499061E-4</v>
      </c>
      <c r="P441" s="36"/>
      <c r="Q441" s="38">
        <f t="shared" si="66"/>
        <v>41774.006000000001</v>
      </c>
    </row>
    <row r="442" spans="1:18" ht="12.75" customHeight="1">
      <c r="A442" s="84" t="s">
        <v>162</v>
      </c>
      <c r="B442" s="85" t="s">
        <v>126</v>
      </c>
      <c r="C442" s="84">
        <v>56808.515099999997</v>
      </c>
      <c r="D442" s="84">
        <v>3.7000000000000002E-3</v>
      </c>
      <c r="E442" s="11">
        <f t="shared" si="61"/>
        <v>13290.500347357238</v>
      </c>
      <c r="F442" s="36">
        <f t="shared" si="62"/>
        <v>13290.5</v>
      </c>
      <c r="G442" s="36">
        <f t="shared" si="63"/>
        <v>6.1779999668942764E-4</v>
      </c>
      <c r="H442" s="36"/>
      <c r="I442" s="36"/>
      <c r="J442" s="36"/>
      <c r="K442" s="36">
        <f t="shared" si="64"/>
        <v>6.1779999668942764E-4</v>
      </c>
      <c r="M442" s="36"/>
      <c r="N442" s="36"/>
      <c r="O442" s="36">
        <f t="shared" ca="1" si="65"/>
        <v>-5.1735167049829413E-4</v>
      </c>
      <c r="P442" s="36"/>
      <c r="Q442" s="38">
        <f t="shared" si="66"/>
        <v>41790.015099999997</v>
      </c>
      <c r="R442" s="36"/>
    </row>
    <row r="443" spans="1:18">
      <c r="A443" s="84" t="s">
        <v>162</v>
      </c>
      <c r="B443" s="85" t="s">
        <v>126</v>
      </c>
      <c r="C443" s="84">
        <v>56809.402099999999</v>
      </c>
      <c r="D443" s="84">
        <v>3.2000000000000002E-3</v>
      </c>
      <c r="E443" s="11">
        <f t="shared" si="61"/>
        <v>13290.999061944287</v>
      </c>
      <c r="F443" s="36">
        <f t="shared" si="62"/>
        <v>13291</v>
      </c>
      <c r="G443" s="36">
        <f t="shared" si="63"/>
        <v>-1.6684000074747019E-3</v>
      </c>
      <c r="H443" s="36"/>
      <c r="I443" s="36"/>
      <c r="J443" s="36"/>
      <c r="K443" s="36">
        <f t="shared" si="64"/>
        <v>-1.6684000074747019E-3</v>
      </c>
      <c r="M443" s="36"/>
      <c r="N443" s="36"/>
      <c r="O443" s="36">
        <f t="shared" ca="1" si="65"/>
        <v>-5.1744294083792223E-4</v>
      </c>
      <c r="P443" s="36"/>
      <c r="Q443" s="38">
        <f t="shared" si="66"/>
        <v>41790.902099999999</v>
      </c>
      <c r="R443" s="36"/>
    </row>
    <row r="444" spans="1:18">
      <c r="A444" s="86" t="s">
        <v>3</v>
      </c>
      <c r="B444" s="87" t="s">
        <v>126</v>
      </c>
      <c r="C444" s="88">
        <v>56873.434600000001</v>
      </c>
      <c r="D444" s="88">
        <v>7.0000000000000001E-3</v>
      </c>
      <c r="E444" s="11">
        <f t="shared" si="61"/>
        <v>13327.001251115782</v>
      </c>
      <c r="F444" s="36">
        <f t="shared" si="62"/>
        <v>13327</v>
      </c>
      <c r="G444" s="36">
        <f t="shared" si="63"/>
        <v>2.2251999980653636E-3</v>
      </c>
      <c r="H444" s="36"/>
      <c r="I444" s="36">
        <f>+G444</f>
        <v>2.2251999980653636E-3</v>
      </c>
      <c r="J444" s="36"/>
      <c r="M444" s="36"/>
      <c r="N444" s="36"/>
      <c r="O444" s="36">
        <f t="shared" ca="1" si="65"/>
        <v>-5.2401440529113675E-4</v>
      </c>
      <c r="P444" s="36"/>
      <c r="Q444" s="38">
        <f t="shared" si="66"/>
        <v>41854.934600000001</v>
      </c>
    </row>
    <row r="445" spans="1:18">
      <c r="A445" s="89" t="s">
        <v>1395</v>
      </c>
      <c r="B445" s="90" t="s">
        <v>121</v>
      </c>
      <c r="C445" s="89">
        <v>57178.457600000002</v>
      </c>
      <c r="D445" s="89" t="s">
        <v>147</v>
      </c>
      <c r="E445" s="49">
        <f t="shared" si="61"/>
        <v>13498.500032947773</v>
      </c>
      <c r="F445" s="36">
        <f t="shared" si="62"/>
        <v>13498.5</v>
      </c>
      <c r="G445" s="36">
        <f t="shared" si="63"/>
        <v>5.860000237589702E-5</v>
      </c>
      <c r="H445" s="36"/>
      <c r="I445" s="36">
        <f>+G445</f>
        <v>5.860000237589702E-5</v>
      </c>
      <c r="J445" s="36"/>
      <c r="K445" s="36"/>
      <c r="M445" s="36"/>
      <c r="N445" s="36"/>
      <c r="O445" s="36">
        <f t="shared" ca="1" si="65"/>
        <v>-5.5532013178353481E-4</v>
      </c>
      <c r="P445" s="36"/>
      <c r="Q445" s="38">
        <f t="shared" si="66"/>
        <v>42159.957600000002</v>
      </c>
    </row>
    <row r="446" spans="1:18">
      <c r="A446" s="89" t="s">
        <v>1396</v>
      </c>
      <c r="B446" s="90"/>
      <c r="C446" s="89">
        <v>57178.457600000002</v>
      </c>
      <c r="D446" s="89">
        <v>3.7000000000000002E-3</v>
      </c>
      <c r="E446" s="11">
        <f t="shared" si="61"/>
        <v>13498.500032947773</v>
      </c>
      <c r="F446" s="36">
        <f t="shared" si="62"/>
        <v>13498.5</v>
      </c>
      <c r="G446" s="36">
        <f t="shared" si="63"/>
        <v>5.860000237589702E-5</v>
      </c>
      <c r="H446" s="36"/>
      <c r="I446" s="36"/>
      <c r="J446" s="36"/>
      <c r="K446" s="36">
        <f>+G446</f>
        <v>5.860000237589702E-5</v>
      </c>
      <c r="M446" s="36"/>
      <c r="N446" s="36"/>
      <c r="O446" s="36">
        <f t="shared" ca="1" si="65"/>
        <v>-5.5532013178353481E-4</v>
      </c>
      <c r="P446" s="36"/>
      <c r="Q446" s="38">
        <f t="shared" si="66"/>
        <v>42159.957600000002</v>
      </c>
    </row>
    <row r="447" spans="1:18">
      <c r="A447" s="91" t="s">
        <v>4</v>
      </c>
      <c r="B447" s="92" t="s">
        <v>121</v>
      </c>
      <c r="C447" s="93">
        <v>57210.471689999998</v>
      </c>
      <c r="D447" s="93">
        <v>2.0000000000000001E-4</v>
      </c>
      <c r="E447" s="11">
        <f t="shared" si="61"/>
        <v>13516.499913076352</v>
      </c>
      <c r="F447" s="36">
        <f t="shared" si="62"/>
        <v>13516.5</v>
      </c>
      <c r="G447" s="36">
        <f t="shared" si="63"/>
        <v>-1.5460000577149913E-4</v>
      </c>
      <c r="H447" s="36"/>
      <c r="I447" s="36"/>
      <c r="J447" s="36"/>
      <c r="K447" s="36">
        <f>+G447</f>
        <v>-1.5460000577149913E-4</v>
      </c>
      <c r="M447" s="36"/>
      <c r="N447" s="36"/>
      <c r="O447" s="36">
        <f t="shared" ca="1" si="65"/>
        <v>-5.5860586401014186E-4</v>
      </c>
      <c r="P447" s="36"/>
      <c r="Q447" s="38">
        <f t="shared" si="66"/>
        <v>42191.971689999998</v>
      </c>
    </row>
    <row r="448" spans="1:18">
      <c r="A448" s="97" t="s">
        <v>1397</v>
      </c>
      <c r="B448" s="98" t="s">
        <v>126</v>
      </c>
      <c r="C448" s="99">
        <v>57257.603999999999</v>
      </c>
      <c r="D448" s="99">
        <v>2.0000000000000001E-4</v>
      </c>
      <c r="E448" s="11">
        <f t="shared" si="61"/>
        <v>13542.999992578316</v>
      </c>
      <c r="F448" s="36">
        <f t="shared" si="62"/>
        <v>13543</v>
      </c>
      <c r="G448" s="36">
        <f t="shared" si="63"/>
        <v>-1.32000059238635E-5</v>
      </c>
      <c r="H448" s="36"/>
      <c r="I448" s="36"/>
      <c r="J448" s="36"/>
      <c r="K448" s="36">
        <f>+G448</f>
        <v>-1.32000059238635E-5</v>
      </c>
      <c r="M448" s="36"/>
      <c r="O448" s="36">
        <f t="shared" ca="1" si="65"/>
        <v>-5.634431920104252E-4</v>
      </c>
      <c r="P448" s="36"/>
      <c r="Q448" s="38">
        <f t="shared" si="66"/>
        <v>42239.103999999999</v>
      </c>
    </row>
    <row r="449" spans="1:21">
      <c r="A449" s="94" t="s">
        <v>2</v>
      </c>
      <c r="B449" s="95" t="s">
        <v>126</v>
      </c>
      <c r="C449" s="96">
        <v>57579.524899999997</v>
      </c>
      <c r="D449" s="96">
        <v>1.2999999999999999E-3</v>
      </c>
      <c r="E449" s="11">
        <f t="shared" si="61"/>
        <v>13723.999596530339</v>
      </c>
      <c r="F449" s="36">
        <f t="shared" si="62"/>
        <v>13724</v>
      </c>
      <c r="G449" s="36">
        <f t="shared" si="63"/>
        <v>-7.175999999162741E-4</v>
      </c>
      <c r="H449" s="36"/>
      <c r="I449" s="36"/>
      <c r="J449" s="36"/>
      <c r="K449" s="36">
        <f>+G449</f>
        <v>-7.175999999162741E-4</v>
      </c>
      <c r="M449" s="36"/>
      <c r="O449" s="36">
        <f t="shared" ca="1" si="65"/>
        <v>-5.9648305495575444E-4</v>
      </c>
      <c r="P449" s="36"/>
      <c r="Q449" s="38">
        <f t="shared" si="66"/>
        <v>42561.024899999997</v>
      </c>
    </row>
    <row r="450" spans="1:21">
      <c r="A450" s="97" t="s">
        <v>1398</v>
      </c>
      <c r="B450" s="98" t="s">
        <v>126</v>
      </c>
      <c r="C450" s="99">
        <v>57586.639799999997</v>
      </c>
      <c r="D450" s="99">
        <v>1E-4</v>
      </c>
      <c r="E450" s="11">
        <f t="shared" si="61"/>
        <v>13727.999939726938</v>
      </c>
      <c r="F450" s="36">
        <f t="shared" si="62"/>
        <v>13728</v>
      </c>
      <c r="G450" s="36">
        <f t="shared" si="63"/>
        <v>-1.072000086423941E-4</v>
      </c>
      <c r="H450" s="36"/>
      <c r="I450" s="36"/>
      <c r="J450" s="36"/>
      <c r="K450" s="36">
        <f>+G450</f>
        <v>-1.072000086423941E-4</v>
      </c>
      <c r="M450" s="36"/>
      <c r="O450" s="36">
        <f t="shared" ca="1" si="65"/>
        <v>-5.9721321767277832E-4</v>
      </c>
      <c r="P450" s="36"/>
      <c r="Q450" s="38">
        <f t="shared" si="66"/>
        <v>42568.139799999997</v>
      </c>
    </row>
    <row r="451" spans="1:21">
      <c r="A451" s="103" t="s">
        <v>1</v>
      </c>
      <c r="B451" s="103" t="s">
        <v>126</v>
      </c>
      <c r="C451" s="104">
        <v>57604.438000000002</v>
      </c>
      <c r="D451" s="104">
        <v>0.01</v>
      </c>
      <c r="E451" s="11">
        <f t="shared" si="61"/>
        <v>13738.006954341583</v>
      </c>
      <c r="F451" s="36">
        <f t="shared" si="62"/>
        <v>13738</v>
      </c>
      <c r="H451" s="36"/>
      <c r="I451" s="36"/>
      <c r="J451" s="36"/>
      <c r="K451" s="36"/>
      <c r="M451" s="36"/>
      <c r="O451" s="36">
        <f t="shared" ca="1" si="65"/>
        <v>-5.9903862446533803E-4</v>
      </c>
      <c r="P451" s="36"/>
      <c r="Q451" s="38">
        <f t="shared" si="66"/>
        <v>42585.938000000002</v>
      </c>
      <c r="U451" s="36">
        <f>+C451-(C$7+F451*C$8)</f>
        <v>1.236879999487428E-2</v>
      </c>
    </row>
    <row r="452" spans="1:21">
      <c r="A452" s="97" t="s">
        <v>1399</v>
      </c>
      <c r="B452" s="98" t="s">
        <v>126</v>
      </c>
      <c r="C452" s="99">
        <v>57634.660900000003</v>
      </c>
      <c r="D452" s="99">
        <v>6.9999999999999999E-4</v>
      </c>
      <c r="E452" s="11">
        <f t="shared" si="61"/>
        <v>13754.999740241106</v>
      </c>
      <c r="F452" s="36">
        <f t="shared" si="62"/>
        <v>13755</v>
      </c>
      <c r="G452" s="36">
        <f>+C452-(C$7+F452*C$8)</f>
        <v>-4.619999963324517E-4</v>
      </c>
      <c r="H452" s="36"/>
      <c r="I452" s="36"/>
      <c r="J452" s="36"/>
      <c r="K452" s="36">
        <f>+G452</f>
        <v>-4.619999963324517E-4</v>
      </c>
      <c r="M452" s="36"/>
      <c r="O452" s="36">
        <f t="shared" ca="1" si="65"/>
        <v>-6.0214181601268933E-4</v>
      </c>
      <c r="P452" s="36"/>
      <c r="Q452" s="38">
        <f t="shared" si="66"/>
        <v>42616.160900000003</v>
      </c>
    </row>
    <row r="453" spans="1:21">
      <c r="A453" s="103" t="s">
        <v>1</v>
      </c>
      <c r="B453" s="103" t="s">
        <v>126</v>
      </c>
      <c r="C453" s="104">
        <v>57661.337</v>
      </c>
      <c r="D453" s="104">
        <v>7.0000000000000001E-3</v>
      </c>
      <c r="E453" s="11">
        <f t="shared" si="61"/>
        <v>13769.998342490864</v>
      </c>
      <c r="F453" s="36">
        <f t="shared" si="62"/>
        <v>13770</v>
      </c>
      <c r="G453" s="36">
        <f>+C453-(C$7+F453*C$8)</f>
        <v>-2.9480000011972152E-3</v>
      </c>
      <c r="H453" s="36"/>
      <c r="I453" s="36"/>
      <c r="J453" s="36"/>
      <c r="K453" s="36">
        <f>+G453</f>
        <v>-2.9480000011972152E-3</v>
      </c>
      <c r="M453" s="36"/>
      <c r="O453" s="36">
        <f t="shared" ca="1" si="65"/>
        <v>-6.0487992620152911E-4</v>
      </c>
      <c r="P453" s="36"/>
      <c r="Q453" s="38">
        <f t="shared" si="66"/>
        <v>42642.837</v>
      </c>
    </row>
    <row r="454" spans="1:21" ht="12" customHeight="1">
      <c r="A454" s="104" t="s">
        <v>0</v>
      </c>
      <c r="B454" s="105" t="s">
        <v>126</v>
      </c>
      <c r="C454" s="105">
        <v>57909.450900000003</v>
      </c>
      <c r="D454" s="105">
        <v>1.6000000000000001E-3</v>
      </c>
      <c r="E454" s="11">
        <f t="shared" si="61"/>
        <v>13909.500057461817</v>
      </c>
      <c r="F454" s="36">
        <f t="shared" si="62"/>
        <v>13909.5</v>
      </c>
      <c r="G454" s="36">
        <f>+C454-(C$7+F454*C$8)</f>
        <v>1.021999996737577E-4</v>
      </c>
      <c r="H454" s="36"/>
      <c r="I454" s="36"/>
      <c r="J454" s="36"/>
      <c r="K454" s="36">
        <f>+G454</f>
        <v>1.021999996737577E-4</v>
      </c>
      <c r="M454" s="36"/>
      <c r="O454" s="36">
        <f t="shared" ca="1" si="65"/>
        <v>-6.3034435095773609E-4</v>
      </c>
      <c r="P454" s="36"/>
      <c r="Q454" s="38">
        <f t="shared" si="66"/>
        <v>42890.950900000003</v>
      </c>
    </row>
    <row r="455" spans="1:21" ht="12" customHeight="1">
      <c r="A455" s="106" t="s">
        <v>1401</v>
      </c>
      <c r="B455" s="107" t="s">
        <v>126</v>
      </c>
      <c r="C455" s="108">
        <v>59080.640599999999</v>
      </c>
      <c r="D455" s="108">
        <v>1E-4</v>
      </c>
      <c r="E455" s="11">
        <f>+(C455-C$7)/C$8</f>
        <v>14567.999930730959</v>
      </c>
      <c r="F455" s="36">
        <f t="shared" si="62"/>
        <v>14568</v>
      </c>
      <c r="G455" s="36">
        <f>+C455-(C$7+F455*C$8)</f>
        <v>-1.2320000678300858E-4</v>
      </c>
      <c r="H455" s="36"/>
      <c r="I455" s="36"/>
      <c r="J455" s="36"/>
      <c r="K455" s="36">
        <f>+G455</f>
        <v>-1.2320000678300858E-4</v>
      </c>
      <c r="M455" s="36"/>
      <c r="O455" s="36">
        <f ca="1">+C$11+C$12*F455</f>
        <v>-7.5054738824778837E-4</v>
      </c>
      <c r="P455" s="36"/>
      <c r="Q455" s="38">
        <f>+C455-15018.5</f>
        <v>44062.140599999999</v>
      </c>
    </row>
    <row r="456" spans="1:21" ht="12" customHeight="1">
      <c r="A456" s="109" t="s">
        <v>1402</v>
      </c>
      <c r="B456" s="110" t="s">
        <v>126</v>
      </c>
      <c r="C456" s="111">
        <v>59080.640599999999</v>
      </c>
      <c r="D456" s="109">
        <v>1E-4</v>
      </c>
      <c r="E456" s="11">
        <f t="shared" ref="E456:E457" si="67">+(C456-C$7)/C$8</f>
        <v>14567.999930730959</v>
      </c>
      <c r="F456" s="36">
        <f t="shared" ref="F456:F457" si="68">ROUND(2*E456,0)/2</f>
        <v>14568</v>
      </c>
      <c r="G456" s="36">
        <f t="shared" ref="G456:G457" si="69">+C456-(C$7+F456*C$8)</f>
        <v>-1.2320000678300858E-4</v>
      </c>
      <c r="H456" s="36"/>
      <c r="I456" s="36"/>
      <c r="J456" s="36"/>
      <c r="K456" s="36">
        <f t="shared" ref="K456:K457" si="70">+G456</f>
        <v>-1.2320000678300858E-4</v>
      </c>
      <c r="M456" s="36"/>
      <c r="O456" s="36">
        <f t="shared" ref="O456:O457" ca="1" si="71">+C$11+C$12*F456</f>
        <v>-7.5054738824778837E-4</v>
      </c>
      <c r="P456" s="36"/>
      <c r="Q456" s="38">
        <f t="shared" ref="Q456:Q457" si="72">+C456-15018.5</f>
        <v>44062.140599999999</v>
      </c>
    </row>
    <row r="457" spans="1:21" ht="12" customHeight="1">
      <c r="A457" s="112" t="s">
        <v>1403</v>
      </c>
      <c r="B457" s="110" t="s">
        <v>126</v>
      </c>
      <c r="C457" s="111">
        <v>59443.468999999997</v>
      </c>
      <c r="D457" s="109">
        <v>2.9999999999999997E-4</v>
      </c>
      <c r="E457" s="11">
        <f t="shared" si="67"/>
        <v>14771.999722923843</v>
      </c>
      <c r="F457" s="36">
        <f t="shared" si="68"/>
        <v>14772</v>
      </c>
      <c r="G457" s="36">
        <f t="shared" si="69"/>
        <v>-4.9280000530416146E-4</v>
      </c>
      <c r="H457" s="36"/>
      <c r="I457" s="36"/>
      <c r="J457" s="36"/>
      <c r="K457" s="36">
        <f t="shared" si="70"/>
        <v>-4.9280000530416146E-4</v>
      </c>
      <c r="M457" s="36"/>
      <c r="O457" s="36">
        <f t="shared" ca="1" si="71"/>
        <v>-7.8778568681600516E-4</v>
      </c>
      <c r="P457" s="36"/>
      <c r="Q457" s="38">
        <f t="shared" si="72"/>
        <v>44424.968999999997</v>
      </c>
    </row>
    <row r="458" spans="1:21" ht="12" customHeight="1">
      <c r="A458" s="12"/>
      <c r="B458" s="10"/>
      <c r="C458" s="17"/>
      <c r="D458" s="17"/>
    </row>
    <row r="459" spans="1:21" ht="12" customHeight="1">
      <c r="A459" s="12"/>
      <c r="B459" s="10"/>
      <c r="C459" s="17"/>
      <c r="D459" s="17"/>
    </row>
    <row r="460" spans="1:21">
      <c r="A460" s="12"/>
      <c r="B460" s="10"/>
      <c r="C460" s="17"/>
      <c r="D460" s="17"/>
    </row>
    <row r="461" spans="1:21">
      <c r="A461" s="12"/>
      <c r="B461" s="10"/>
      <c r="C461" s="17"/>
      <c r="D461" s="17"/>
    </row>
    <row r="462" spans="1:21">
      <c r="A462" s="12"/>
      <c r="B462" s="10"/>
      <c r="C462" s="17"/>
      <c r="D462" s="17"/>
    </row>
    <row r="463" spans="1:21">
      <c r="A463" s="12"/>
      <c r="B463" s="10"/>
      <c r="C463" s="17"/>
      <c r="D463" s="17"/>
    </row>
    <row r="464" spans="1:21">
      <c r="A464" s="12"/>
      <c r="B464" s="10"/>
      <c r="C464" s="17"/>
      <c r="D464" s="17"/>
    </row>
    <row r="465" spans="1:4">
      <c r="A465" s="12"/>
      <c r="B465" s="10"/>
      <c r="C465" s="17"/>
      <c r="D465" s="17"/>
    </row>
    <row r="466" spans="1:4">
      <c r="A466" s="12"/>
      <c r="B466" s="10"/>
      <c r="C466" s="17"/>
      <c r="D466" s="17"/>
    </row>
    <row r="467" spans="1:4">
      <c r="A467" s="12"/>
      <c r="B467" s="10"/>
      <c r="C467" s="17"/>
      <c r="D467" s="17"/>
    </row>
    <row r="468" spans="1:4">
      <c r="A468" s="12"/>
      <c r="B468" s="10"/>
      <c r="C468" s="17"/>
      <c r="D468" s="17"/>
    </row>
    <row r="469" spans="1:4">
      <c r="A469" s="12"/>
      <c r="B469" s="10"/>
      <c r="C469" s="17"/>
      <c r="D469" s="17"/>
    </row>
    <row r="470" spans="1:4">
      <c r="A470" s="12"/>
      <c r="B470" s="10"/>
      <c r="C470" s="17"/>
      <c r="D470" s="17"/>
    </row>
    <row r="471" spans="1:4">
      <c r="A471" s="12"/>
      <c r="B471" s="10"/>
      <c r="C471" s="17"/>
      <c r="D471" s="17"/>
    </row>
    <row r="472" spans="1:4">
      <c r="A472" s="12"/>
      <c r="B472" s="10"/>
      <c r="C472" s="17"/>
      <c r="D472" s="17"/>
    </row>
    <row r="473" spans="1:4">
      <c r="A473" s="12"/>
      <c r="B473" s="10"/>
      <c r="C473" s="17"/>
      <c r="D473" s="17"/>
    </row>
    <row r="474" spans="1:4">
      <c r="A474" s="12"/>
      <c r="B474" s="10"/>
      <c r="C474" s="17"/>
      <c r="D474" s="17"/>
    </row>
    <row r="475" spans="1:4">
      <c r="A475" s="12"/>
      <c r="B475" s="10"/>
      <c r="C475" s="17"/>
      <c r="D475" s="17"/>
    </row>
    <row r="476" spans="1:4">
      <c r="A476" s="12"/>
      <c r="B476" s="10"/>
      <c r="C476" s="17"/>
      <c r="D476" s="17"/>
    </row>
    <row r="477" spans="1:4">
      <c r="A477" s="12"/>
      <c r="B477" s="10"/>
      <c r="C477" s="17"/>
      <c r="D477" s="17"/>
    </row>
    <row r="478" spans="1:4">
      <c r="A478" s="12"/>
      <c r="B478" s="10"/>
      <c r="C478" s="17"/>
      <c r="D478" s="17"/>
    </row>
    <row r="479" spans="1:4">
      <c r="A479" s="12"/>
      <c r="B479" s="10"/>
      <c r="C479" s="17"/>
      <c r="D479" s="17"/>
    </row>
    <row r="480" spans="1:4">
      <c r="A480" s="12"/>
      <c r="B480" s="10"/>
      <c r="C480" s="17"/>
      <c r="D480" s="17"/>
    </row>
    <row r="481" spans="1:4">
      <c r="A481" s="12"/>
      <c r="B481" s="10"/>
      <c r="C481" s="17"/>
      <c r="D481" s="17"/>
    </row>
    <row r="482" spans="1:4">
      <c r="A482" s="12"/>
      <c r="B482" s="10"/>
      <c r="C482" s="17"/>
      <c r="D482" s="17"/>
    </row>
    <row r="483" spans="1:4">
      <c r="A483" s="12"/>
      <c r="B483" s="10"/>
      <c r="C483" s="17"/>
      <c r="D483" s="17"/>
    </row>
    <row r="484" spans="1:4">
      <c r="A484" s="12"/>
      <c r="B484" s="10"/>
      <c r="C484" s="17"/>
      <c r="D484" s="17"/>
    </row>
    <row r="485" spans="1:4">
      <c r="A485" s="12"/>
      <c r="B485" s="10"/>
      <c r="C485" s="17"/>
      <c r="D485" s="17"/>
    </row>
    <row r="486" spans="1:4">
      <c r="A486" s="12"/>
      <c r="B486" s="10"/>
      <c r="C486" s="17"/>
      <c r="D486" s="17"/>
    </row>
    <row r="487" spans="1:4">
      <c r="A487" s="12"/>
      <c r="B487" s="10"/>
      <c r="C487" s="17"/>
      <c r="D487" s="17"/>
    </row>
    <row r="488" spans="1:4">
      <c r="A488" s="12"/>
      <c r="B488" s="10"/>
      <c r="C488" s="17"/>
      <c r="D488" s="17"/>
    </row>
    <row r="489" spans="1:4">
      <c r="A489" s="12"/>
      <c r="B489" s="10"/>
      <c r="C489" s="17"/>
      <c r="D489" s="17"/>
    </row>
    <row r="490" spans="1:4">
      <c r="A490" s="12"/>
      <c r="B490" s="10"/>
      <c r="C490" s="17"/>
      <c r="D490" s="17"/>
    </row>
    <row r="491" spans="1:4">
      <c r="A491" s="12"/>
      <c r="B491" s="10"/>
      <c r="C491" s="17"/>
      <c r="D491" s="17"/>
    </row>
    <row r="492" spans="1:4">
      <c r="A492" s="12"/>
      <c r="B492" s="10"/>
      <c r="C492" s="17"/>
      <c r="D492" s="17"/>
    </row>
    <row r="493" spans="1:4">
      <c r="A493" s="12"/>
      <c r="B493" s="10"/>
      <c r="C493" s="17"/>
      <c r="D493" s="17"/>
    </row>
    <row r="494" spans="1:4">
      <c r="A494" s="12"/>
      <c r="B494" s="10"/>
      <c r="C494" s="17"/>
      <c r="D494" s="17"/>
    </row>
    <row r="495" spans="1:4">
      <c r="A495" s="12"/>
      <c r="B495" s="10"/>
      <c r="C495" s="17"/>
      <c r="D495" s="17"/>
    </row>
    <row r="496" spans="1:4">
      <c r="A496" s="12"/>
      <c r="B496" s="10"/>
      <c r="C496" s="17"/>
      <c r="D496" s="17"/>
    </row>
    <row r="497" spans="1:4">
      <c r="A497" s="12"/>
      <c r="B497" s="10"/>
      <c r="C497" s="17"/>
      <c r="D497" s="17"/>
    </row>
    <row r="498" spans="1:4">
      <c r="A498" s="12"/>
      <c r="B498" s="10"/>
      <c r="C498" s="17"/>
      <c r="D498" s="17"/>
    </row>
    <row r="499" spans="1:4">
      <c r="A499" s="12"/>
      <c r="B499" s="10"/>
      <c r="C499" s="17"/>
      <c r="D499" s="17"/>
    </row>
    <row r="500" spans="1:4">
      <c r="A500" s="12"/>
      <c r="B500" s="10"/>
      <c r="C500" s="17"/>
      <c r="D500" s="17"/>
    </row>
    <row r="501" spans="1:4">
      <c r="A501" s="12"/>
      <c r="B501" s="10"/>
      <c r="C501" s="17"/>
      <c r="D501" s="17"/>
    </row>
    <row r="502" spans="1:4">
      <c r="A502" s="12"/>
      <c r="B502" s="10"/>
      <c r="C502" s="17"/>
      <c r="D502" s="17"/>
    </row>
    <row r="503" spans="1:4">
      <c r="A503" s="12"/>
      <c r="B503" s="10"/>
      <c r="C503" s="17"/>
      <c r="D503" s="17"/>
    </row>
    <row r="504" spans="1:4">
      <c r="A504" s="12"/>
      <c r="B504" s="10"/>
      <c r="C504" s="17"/>
      <c r="D504" s="17"/>
    </row>
    <row r="505" spans="1:4">
      <c r="A505" s="12"/>
      <c r="B505" s="10"/>
      <c r="C505" s="17"/>
      <c r="D505" s="17"/>
    </row>
    <row r="506" spans="1:4">
      <c r="A506" s="12"/>
      <c r="B506" s="10"/>
      <c r="C506" s="17"/>
      <c r="D506" s="17"/>
    </row>
    <row r="507" spans="1:4">
      <c r="A507" s="12"/>
      <c r="B507" s="10"/>
      <c r="C507" s="17"/>
      <c r="D507" s="17"/>
    </row>
    <row r="508" spans="1:4">
      <c r="A508" s="12"/>
      <c r="B508" s="10"/>
      <c r="C508" s="17"/>
      <c r="D508" s="17"/>
    </row>
    <row r="509" spans="1:4">
      <c r="A509" s="12"/>
      <c r="B509" s="10"/>
      <c r="C509" s="17"/>
      <c r="D509" s="17"/>
    </row>
    <row r="510" spans="1:4">
      <c r="A510" s="12"/>
      <c r="B510" s="10"/>
      <c r="C510" s="17"/>
      <c r="D510" s="17"/>
    </row>
    <row r="511" spans="1:4">
      <c r="A511" s="12"/>
      <c r="B511" s="10"/>
      <c r="C511" s="17"/>
      <c r="D511" s="17"/>
    </row>
    <row r="512" spans="1:4">
      <c r="A512" s="12"/>
      <c r="B512" s="10"/>
      <c r="C512" s="17"/>
      <c r="D512" s="17"/>
    </row>
    <row r="513" spans="1:4">
      <c r="A513" s="12"/>
      <c r="B513" s="10"/>
      <c r="C513" s="17"/>
      <c r="D513" s="17"/>
    </row>
    <row r="514" spans="1:4">
      <c r="A514" s="12"/>
      <c r="B514" s="10"/>
      <c r="C514" s="17"/>
      <c r="D514" s="17"/>
    </row>
    <row r="515" spans="1:4">
      <c r="A515" s="12"/>
      <c r="B515" s="10"/>
      <c r="C515" s="17"/>
      <c r="D515" s="17"/>
    </row>
    <row r="516" spans="1:4">
      <c r="A516" s="12"/>
      <c r="B516" s="10"/>
      <c r="C516" s="17"/>
      <c r="D516" s="17"/>
    </row>
    <row r="517" spans="1:4">
      <c r="A517" s="12"/>
      <c r="B517" s="10"/>
      <c r="C517" s="17"/>
      <c r="D517" s="17"/>
    </row>
    <row r="518" spans="1:4">
      <c r="A518" s="12"/>
      <c r="B518" s="10"/>
      <c r="C518" s="17"/>
      <c r="D518" s="17"/>
    </row>
    <row r="519" spans="1:4">
      <c r="A519" s="12"/>
      <c r="B519" s="10"/>
      <c r="C519" s="17"/>
      <c r="D519" s="17"/>
    </row>
    <row r="520" spans="1:4">
      <c r="A520" s="12"/>
      <c r="B520" s="10"/>
      <c r="C520" s="17"/>
      <c r="D520" s="17"/>
    </row>
    <row r="521" spans="1:4">
      <c r="A521" s="12"/>
      <c r="B521" s="10"/>
      <c r="C521" s="17"/>
      <c r="D521" s="17"/>
    </row>
    <row r="522" spans="1:4">
      <c r="A522" s="12"/>
      <c r="B522" s="10"/>
      <c r="C522" s="17"/>
      <c r="D522" s="17"/>
    </row>
    <row r="523" spans="1:4">
      <c r="A523" s="12"/>
      <c r="B523" s="10"/>
      <c r="C523" s="17"/>
      <c r="D523" s="17"/>
    </row>
    <row r="524" spans="1:4">
      <c r="A524" s="12"/>
      <c r="B524" s="10"/>
      <c r="C524" s="17"/>
      <c r="D524" s="17"/>
    </row>
    <row r="525" spans="1:4">
      <c r="A525" s="12"/>
      <c r="B525" s="10"/>
      <c r="C525" s="17"/>
      <c r="D525" s="17"/>
    </row>
    <row r="526" spans="1:4">
      <c r="A526" s="12"/>
      <c r="B526" s="10"/>
      <c r="C526" s="17"/>
      <c r="D526" s="17"/>
    </row>
    <row r="527" spans="1:4">
      <c r="A527" s="12"/>
      <c r="B527" s="10"/>
      <c r="C527" s="17"/>
      <c r="D527" s="17"/>
    </row>
    <row r="528" spans="1:4">
      <c r="A528" s="12"/>
      <c r="B528" s="10"/>
      <c r="C528" s="17"/>
      <c r="D528" s="17"/>
    </row>
    <row r="529" spans="1:4">
      <c r="A529" s="12"/>
      <c r="B529" s="10"/>
      <c r="C529" s="17"/>
      <c r="D529" s="17"/>
    </row>
    <row r="530" spans="1:4">
      <c r="A530" s="12"/>
      <c r="B530" s="10"/>
      <c r="C530" s="17"/>
      <c r="D530" s="17"/>
    </row>
    <row r="531" spans="1:4">
      <c r="A531" s="12"/>
      <c r="B531" s="10"/>
      <c r="C531" s="17"/>
      <c r="D531" s="17"/>
    </row>
    <row r="532" spans="1:4">
      <c r="A532" s="12"/>
      <c r="B532" s="10"/>
      <c r="C532" s="17"/>
      <c r="D532" s="17"/>
    </row>
    <row r="533" spans="1:4">
      <c r="A533" s="12"/>
      <c r="B533" s="10"/>
      <c r="C533" s="17"/>
      <c r="D533" s="17"/>
    </row>
    <row r="534" spans="1:4">
      <c r="A534" s="12"/>
      <c r="B534" s="10"/>
      <c r="C534" s="17"/>
      <c r="D534" s="17"/>
    </row>
    <row r="535" spans="1:4">
      <c r="A535" s="12"/>
      <c r="B535" s="10"/>
      <c r="C535" s="17"/>
      <c r="D535" s="17"/>
    </row>
    <row r="536" spans="1:4">
      <c r="A536" s="12"/>
      <c r="B536" s="10"/>
      <c r="C536" s="17"/>
      <c r="D536" s="17"/>
    </row>
    <row r="537" spans="1:4">
      <c r="A537" s="12"/>
      <c r="B537" s="10"/>
      <c r="C537" s="17"/>
      <c r="D537" s="17"/>
    </row>
    <row r="538" spans="1:4">
      <c r="A538" s="12"/>
      <c r="B538" s="10"/>
      <c r="C538" s="17"/>
      <c r="D538" s="17"/>
    </row>
    <row r="539" spans="1:4">
      <c r="A539" s="12"/>
      <c r="B539" s="10"/>
      <c r="C539" s="17"/>
      <c r="D539" s="17"/>
    </row>
    <row r="540" spans="1:4">
      <c r="A540" s="12"/>
      <c r="B540" s="10"/>
      <c r="C540" s="17"/>
      <c r="D540" s="17"/>
    </row>
    <row r="541" spans="1:4">
      <c r="A541" s="12"/>
      <c r="B541" s="10"/>
      <c r="C541" s="17"/>
      <c r="D541" s="17"/>
    </row>
    <row r="542" spans="1:4">
      <c r="A542" s="12"/>
      <c r="B542" s="10"/>
      <c r="C542" s="17"/>
      <c r="D542" s="17"/>
    </row>
    <row r="543" spans="1:4">
      <c r="A543" s="12"/>
      <c r="B543" s="10"/>
      <c r="C543" s="17"/>
      <c r="D543" s="17"/>
    </row>
    <row r="544" spans="1:4">
      <c r="A544" s="12"/>
      <c r="B544" s="10"/>
      <c r="C544" s="17"/>
      <c r="D544" s="17"/>
    </row>
    <row r="545" spans="1:4">
      <c r="A545" s="12"/>
      <c r="B545" s="10"/>
      <c r="C545" s="17"/>
      <c r="D545" s="17"/>
    </row>
    <row r="546" spans="1:4">
      <c r="A546" s="12"/>
      <c r="B546" s="10"/>
      <c r="C546" s="17"/>
      <c r="D546" s="17"/>
    </row>
    <row r="547" spans="1:4">
      <c r="A547" s="12"/>
      <c r="B547" s="10"/>
      <c r="C547" s="17"/>
      <c r="D547" s="17"/>
    </row>
    <row r="548" spans="1:4">
      <c r="A548" s="12"/>
      <c r="B548" s="10"/>
      <c r="C548" s="17"/>
      <c r="D548" s="17"/>
    </row>
    <row r="549" spans="1:4">
      <c r="A549" s="12"/>
      <c r="B549" s="10"/>
      <c r="C549" s="17"/>
      <c r="D549" s="17"/>
    </row>
    <row r="550" spans="1:4">
      <c r="A550" s="12"/>
      <c r="B550" s="10"/>
      <c r="C550" s="17"/>
      <c r="D550" s="17"/>
    </row>
    <row r="551" spans="1:4">
      <c r="A551" s="12"/>
      <c r="B551" s="10"/>
      <c r="C551" s="17"/>
      <c r="D551" s="17"/>
    </row>
    <row r="552" spans="1:4">
      <c r="A552" s="12"/>
      <c r="B552" s="10"/>
      <c r="C552" s="17"/>
      <c r="D552" s="17"/>
    </row>
    <row r="553" spans="1:4">
      <c r="A553" s="12"/>
      <c r="B553" s="10"/>
      <c r="C553" s="17"/>
      <c r="D553" s="17"/>
    </row>
    <row r="554" spans="1:4">
      <c r="A554" s="12"/>
      <c r="B554" s="10"/>
      <c r="C554" s="17"/>
      <c r="D554" s="17"/>
    </row>
    <row r="555" spans="1:4">
      <c r="A555" s="12"/>
      <c r="B555" s="10"/>
      <c r="C555" s="17"/>
      <c r="D555" s="17"/>
    </row>
    <row r="556" spans="1:4">
      <c r="A556" s="12"/>
      <c r="B556" s="10"/>
      <c r="C556" s="17"/>
      <c r="D556" s="17"/>
    </row>
    <row r="557" spans="1:4">
      <c r="A557" s="12"/>
      <c r="B557" s="10"/>
      <c r="C557" s="17"/>
      <c r="D557" s="17"/>
    </row>
    <row r="558" spans="1:4">
      <c r="A558" s="12"/>
      <c r="B558" s="10"/>
      <c r="C558" s="17"/>
      <c r="D558" s="17"/>
    </row>
    <row r="559" spans="1:4">
      <c r="A559" s="12"/>
      <c r="B559" s="10"/>
      <c r="C559" s="17"/>
      <c r="D559" s="17"/>
    </row>
    <row r="560" spans="1:4">
      <c r="A560" s="12"/>
      <c r="B560" s="10"/>
      <c r="C560" s="17"/>
      <c r="D560" s="17"/>
    </row>
    <row r="561" spans="1:4">
      <c r="A561" s="12"/>
      <c r="B561" s="10"/>
      <c r="C561" s="17"/>
      <c r="D561" s="17"/>
    </row>
    <row r="562" spans="1:4">
      <c r="A562" s="12"/>
      <c r="B562" s="10"/>
      <c r="C562" s="17"/>
      <c r="D562" s="17"/>
    </row>
    <row r="563" spans="1:4">
      <c r="A563" s="12"/>
      <c r="B563" s="10"/>
      <c r="C563" s="17"/>
      <c r="D563" s="17"/>
    </row>
    <row r="564" spans="1:4">
      <c r="A564" s="12"/>
      <c r="B564" s="10"/>
      <c r="C564" s="17"/>
      <c r="D564" s="17"/>
    </row>
    <row r="565" spans="1:4">
      <c r="A565" s="12"/>
      <c r="B565" s="10"/>
      <c r="C565" s="17"/>
      <c r="D565" s="17"/>
    </row>
    <row r="566" spans="1:4">
      <c r="A566" s="12"/>
      <c r="B566" s="10"/>
      <c r="C566" s="17"/>
      <c r="D566" s="17"/>
    </row>
    <row r="567" spans="1:4">
      <c r="A567" s="12"/>
      <c r="B567" s="10"/>
      <c r="C567" s="17"/>
      <c r="D567" s="17"/>
    </row>
    <row r="568" spans="1:4">
      <c r="A568" s="12"/>
      <c r="B568" s="10"/>
      <c r="C568" s="17"/>
      <c r="D568" s="17"/>
    </row>
    <row r="569" spans="1:4">
      <c r="A569" s="12"/>
      <c r="B569" s="10"/>
      <c r="C569" s="17"/>
      <c r="D569" s="17"/>
    </row>
    <row r="570" spans="1:4">
      <c r="A570" s="12"/>
      <c r="B570" s="10"/>
      <c r="C570" s="17"/>
      <c r="D570" s="17"/>
    </row>
    <row r="571" spans="1:4">
      <c r="A571" s="12"/>
      <c r="B571" s="10"/>
      <c r="C571" s="17"/>
      <c r="D571" s="17"/>
    </row>
    <row r="572" spans="1:4">
      <c r="A572" s="12"/>
      <c r="B572" s="10"/>
      <c r="C572" s="17"/>
      <c r="D572" s="17"/>
    </row>
    <row r="573" spans="1:4">
      <c r="A573" s="12"/>
      <c r="B573" s="10"/>
      <c r="C573" s="17"/>
      <c r="D573" s="17"/>
    </row>
    <row r="574" spans="1:4">
      <c r="A574" s="12"/>
      <c r="B574" s="10"/>
      <c r="C574" s="17"/>
      <c r="D574" s="17"/>
    </row>
    <row r="575" spans="1:4">
      <c r="A575" s="12"/>
      <c r="B575" s="10"/>
      <c r="C575" s="17"/>
      <c r="D575" s="17"/>
    </row>
    <row r="576" spans="1:4">
      <c r="A576" s="12"/>
      <c r="B576" s="10"/>
      <c r="C576" s="17"/>
      <c r="D576" s="17"/>
    </row>
    <row r="577" spans="1:4">
      <c r="A577" s="12"/>
      <c r="B577" s="10"/>
      <c r="C577" s="17"/>
      <c r="D577" s="17"/>
    </row>
    <row r="578" spans="1:4">
      <c r="A578" s="12"/>
      <c r="B578" s="10"/>
      <c r="C578" s="17"/>
      <c r="D578" s="17"/>
    </row>
    <row r="579" spans="1:4">
      <c r="A579" s="12"/>
      <c r="B579" s="10"/>
      <c r="C579" s="17"/>
      <c r="D579" s="17"/>
    </row>
    <row r="580" spans="1:4">
      <c r="A580" s="12"/>
      <c r="B580" s="10"/>
      <c r="C580" s="17"/>
      <c r="D580" s="17"/>
    </row>
    <row r="581" spans="1:4">
      <c r="A581" s="12"/>
      <c r="B581" s="10"/>
      <c r="C581" s="17"/>
      <c r="D581" s="17"/>
    </row>
    <row r="582" spans="1:4">
      <c r="A582" s="12"/>
      <c r="B582" s="10"/>
      <c r="C582" s="17"/>
      <c r="D582" s="17"/>
    </row>
    <row r="583" spans="1:4">
      <c r="A583" s="12"/>
      <c r="B583" s="10"/>
      <c r="C583" s="17"/>
      <c r="D583" s="17"/>
    </row>
    <row r="584" spans="1:4">
      <c r="A584" s="12"/>
      <c r="B584" s="10"/>
      <c r="C584" s="17"/>
      <c r="D584" s="17"/>
    </row>
    <row r="585" spans="1:4">
      <c r="A585" s="12"/>
      <c r="B585" s="10"/>
      <c r="C585" s="17"/>
      <c r="D585" s="17"/>
    </row>
    <row r="586" spans="1:4">
      <c r="A586" s="12"/>
      <c r="C586" s="17"/>
      <c r="D586" s="17"/>
    </row>
    <row r="587" spans="1:4">
      <c r="A587" s="12"/>
      <c r="C587" s="17"/>
      <c r="D587" s="17"/>
    </row>
    <row r="588" spans="1:4">
      <c r="A588" s="12"/>
      <c r="C588" s="17"/>
      <c r="D588" s="17"/>
    </row>
    <row r="589" spans="1:4">
      <c r="A589" s="12"/>
      <c r="C589" s="17"/>
      <c r="D589" s="17"/>
    </row>
    <row r="590" spans="1:4">
      <c r="A590" s="12"/>
      <c r="C590" s="17"/>
      <c r="D590" s="17"/>
    </row>
    <row r="591" spans="1:4">
      <c r="A591" s="12"/>
      <c r="C591" s="17"/>
      <c r="D591" s="17"/>
    </row>
    <row r="592" spans="1:4">
      <c r="A592" s="12"/>
      <c r="C592" s="17"/>
      <c r="D592" s="17"/>
    </row>
    <row r="593" spans="1:4">
      <c r="A593" s="12"/>
      <c r="C593" s="17"/>
      <c r="D593" s="17"/>
    </row>
    <row r="594" spans="1:4">
      <c r="A594" s="12"/>
      <c r="C594" s="17"/>
      <c r="D594" s="17"/>
    </row>
    <row r="595" spans="1:4">
      <c r="A595" s="12"/>
      <c r="C595" s="17"/>
      <c r="D595" s="17"/>
    </row>
    <row r="596" spans="1:4">
      <c r="A596" s="12"/>
      <c r="C596" s="17"/>
      <c r="D596" s="17"/>
    </row>
    <row r="597" spans="1:4">
      <c r="A597" s="12"/>
      <c r="C597" s="17"/>
      <c r="D597" s="17"/>
    </row>
    <row r="598" spans="1:4">
      <c r="A598" s="12"/>
      <c r="C598" s="17"/>
      <c r="D598" s="17"/>
    </row>
    <row r="599" spans="1:4">
      <c r="A599" s="12"/>
      <c r="C599" s="17"/>
      <c r="D599" s="17"/>
    </row>
    <row r="600" spans="1:4">
      <c r="A600" s="12"/>
      <c r="C600" s="17"/>
      <c r="D600" s="17"/>
    </row>
    <row r="601" spans="1:4">
      <c r="A601" s="12"/>
      <c r="C601" s="17"/>
      <c r="D601" s="17"/>
    </row>
    <row r="602" spans="1:4">
      <c r="A602" s="12"/>
      <c r="C602" s="17"/>
      <c r="D602" s="17"/>
    </row>
    <row r="603" spans="1:4">
      <c r="A603" s="12"/>
      <c r="C603" s="17"/>
      <c r="D603" s="17"/>
    </row>
    <row r="604" spans="1:4">
      <c r="A604" s="12"/>
      <c r="C604" s="17"/>
      <c r="D604" s="17"/>
    </row>
    <row r="605" spans="1:4">
      <c r="A605" s="12"/>
      <c r="C605" s="17"/>
      <c r="D605" s="17"/>
    </row>
    <row r="606" spans="1:4">
      <c r="A606" s="12"/>
      <c r="C606" s="17"/>
      <c r="D606" s="17"/>
    </row>
    <row r="607" spans="1:4">
      <c r="A607" s="12"/>
      <c r="C607" s="17"/>
      <c r="D607" s="17"/>
    </row>
    <row r="608" spans="1:4">
      <c r="A608" s="12"/>
      <c r="C608" s="17"/>
      <c r="D608" s="17"/>
    </row>
    <row r="609" spans="1:4">
      <c r="A609" s="12"/>
      <c r="C609" s="17"/>
      <c r="D609" s="17"/>
    </row>
    <row r="610" spans="1:4">
      <c r="A610" s="12"/>
      <c r="C610" s="17"/>
      <c r="D610" s="17"/>
    </row>
    <row r="611" spans="1:4">
      <c r="A611" s="12"/>
      <c r="C611" s="17"/>
      <c r="D611" s="17"/>
    </row>
    <row r="612" spans="1:4">
      <c r="A612" s="12"/>
      <c r="C612" s="17"/>
      <c r="D612" s="17"/>
    </row>
    <row r="613" spans="1:4">
      <c r="A613" s="12"/>
      <c r="C613" s="17"/>
      <c r="D613" s="17"/>
    </row>
    <row r="614" spans="1:4">
      <c r="A614" s="12"/>
      <c r="C614" s="17"/>
      <c r="D614" s="17"/>
    </row>
    <row r="615" spans="1:4">
      <c r="A615" s="12"/>
      <c r="C615" s="17"/>
      <c r="D615" s="17"/>
    </row>
    <row r="616" spans="1:4">
      <c r="A616" s="12"/>
      <c r="C616" s="17"/>
      <c r="D616" s="17"/>
    </row>
    <row r="617" spans="1:4">
      <c r="A617" s="12"/>
      <c r="C617" s="17"/>
      <c r="D617" s="17"/>
    </row>
    <row r="618" spans="1:4">
      <c r="A618" s="12"/>
      <c r="C618" s="17"/>
      <c r="D618" s="17"/>
    </row>
    <row r="619" spans="1:4">
      <c r="A619" s="12"/>
      <c r="C619" s="17"/>
      <c r="D619" s="17"/>
    </row>
    <row r="620" spans="1:4">
      <c r="A620" s="12"/>
      <c r="C620" s="17"/>
      <c r="D620" s="17"/>
    </row>
    <row r="621" spans="1:4">
      <c r="A621" s="12"/>
      <c r="C621" s="17"/>
      <c r="D621" s="17"/>
    </row>
    <row r="622" spans="1:4">
      <c r="A622" s="12"/>
      <c r="C622" s="17"/>
      <c r="D622" s="17"/>
    </row>
    <row r="623" spans="1:4">
      <c r="A623" s="12"/>
      <c r="C623" s="17"/>
      <c r="D623" s="17"/>
    </row>
    <row r="624" spans="1:4">
      <c r="A624" s="12"/>
      <c r="C624" s="17"/>
      <c r="D624" s="17"/>
    </row>
    <row r="625" spans="1:4">
      <c r="A625" s="12"/>
      <c r="C625" s="17"/>
      <c r="D625" s="17"/>
    </row>
    <row r="626" spans="1:4">
      <c r="A626" s="12"/>
      <c r="C626" s="17"/>
      <c r="D626" s="17"/>
    </row>
    <row r="627" spans="1:4">
      <c r="A627" s="12"/>
      <c r="C627" s="17"/>
      <c r="D627" s="17"/>
    </row>
    <row r="628" spans="1:4">
      <c r="A628" s="12"/>
      <c r="C628" s="17"/>
      <c r="D628" s="17"/>
    </row>
    <row r="629" spans="1:4">
      <c r="A629" s="12"/>
      <c r="C629" s="17"/>
      <c r="D629" s="17"/>
    </row>
    <row r="630" spans="1:4">
      <c r="A630" s="12"/>
      <c r="C630" s="17"/>
      <c r="D630" s="17"/>
    </row>
    <row r="631" spans="1:4">
      <c r="A631" s="12"/>
      <c r="C631" s="17"/>
      <c r="D631" s="17"/>
    </row>
    <row r="632" spans="1:4">
      <c r="A632" s="12"/>
      <c r="C632" s="17"/>
      <c r="D632" s="17"/>
    </row>
    <row r="633" spans="1:4">
      <c r="A633" s="12"/>
      <c r="C633" s="17"/>
      <c r="D633" s="17"/>
    </row>
    <row r="634" spans="1:4">
      <c r="A634" s="12"/>
      <c r="C634" s="17"/>
      <c r="D634" s="17"/>
    </row>
    <row r="635" spans="1:4">
      <c r="A635" s="12"/>
      <c r="C635" s="17"/>
      <c r="D635" s="17"/>
    </row>
    <row r="636" spans="1:4">
      <c r="A636" s="12"/>
      <c r="C636" s="17"/>
      <c r="D636" s="17"/>
    </row>
    <row r="637" spans="1:4">
      <c r="A637" s="12"/>
      <c r="C637" s="17"/>
      <c r="D637" s="17"/>
    </row>
    <row r="638" spans="1:4">
      <c r="A638" s="12"/>
      <c r="C638" s="17"/>
      <c r="D638" s="17"/>
    </row>
    <row r="639" spans="1:4">
      <c r="A639" s="12"/>
      <c r="C639" s="17"/>
      <c r="D639" s="17"/>
    </row>
    <row r="640" spans="1:4">
      <c r="A640" s="12"/>
      <c r="C640" s="17"/>
      <c r="D640" s="17"/>
    </row>
    <row r="641" spans="1:4">
      <c r="A641" s="12"/>
      <c r="C641" s="17"/>
      <c r="D641" s="17"/>
    </row>
    <row r="642" spans="1:4">
      <c r="A642" s="12"/>
      <c r="C642" s="17"/>
      <c r="D642" s="17"/>
    </row>
    <row r="643" spans="1:4">
      <c r="A643" s="12"/>
      <c r="C643" s="17"/>
      <c r="D643" s="17"/>
    </row>
    <row r="644" spans="1:4">
      <c r="A644" s="12"/>
      <c r="C644" s="17"/>
      <c r="D644" s="17"/>
    </row>
    <row r="645" spans="1:4">
      <c r="A645" s="12"/>
      <c r="C645" s="17"/>
      <c r="D645" s="17"/>
    </row>
    <row r="646" spans="1:4">
      <c r="A646" s="12"/>
      <c r="C646" s="17"/>
      <c r="D646" s="17"/>
    </row>
    <row r="647" spans="1:4">
      <c r="A647" s="12"/>
      <c r="C647" s="17"/>
      <c r="D647" s="17"/>
    </row>
    <row r="648" spans="1:4">
      <c r="A648" s="12"/>
      <c r="C648" s="17"/>
      <c r="D648" s="17"/>
    </row>
    <row r="649" spans="1:4">
      <c r="A649" s="12"/>
      <c r="C649" s="17"/>
      <c r="D649" s="17"/>
    </row>
    <row r="650" spans="1:4">
      <c r="A650" s="12"/>
      <c r="C650" s="17"/>
      <c r="D650" s="17"/>
    </row>
    <row r="651" spans="1:4">
      <c r="A651" s="12"/>
      <c r="C651" s="17"/>
      <c r="D651" s="17"/>
    </row>
    <row r="652" spans="1:4">
      <c r="A652" s="12"/>
      <c r="C652" s="17"/>
      <c r="D652" s="17"/>
    </row>
    <row r="653" spans="1:4">
      <c r="A653" s="12"/>
      <c r="C653" s="17"/>
      <c r="D653" s="17"/>
    </row>
    <row r="654" spans="1:4">
      <c r="A654" s="12"/>
      <c r="C654" s="17"/>
      <c r="D654" s="17"/>
    </row>
    <row r="655" spans="1:4">
      <c r="A655" s="12"/>
      <c r="C655" s="17"/>
      <c r="D655" s="17"/>
    </row>
    <row r="656" spans="1:4">
      <c r="A656" s="12"/>
      <c r="C656" s="17"/>
      <c r="D656" s="17"/>
    </row>
    <row r="657" spans="1:4">
      <c r="A657" s="12"/>
      <c r="C657" s="17"/>
      <c r="D657" s="17"/>
    </row>
    <row r="658" spans="1:4">
      <c r="A658" s="12"/>
      <c r="C658" s="17"/>
      <c r="D658" s="17"/>
    </row>
    <row r="659" spans="1:4">
      <c r="A659" s="12"/>
      <c r="C659" s="17"/>
      <c r="D659" s="17"/>
    </row>
    <row r="660" spans="1:4">
      <c r="A660" s="12"/>
      <c r="C660" s="17"/>
      <c r="D660" s="17"/>
    </row>
    <row r="661" spans="1:4">
      <c r="A661" s="12"/>
      <c r="C661" s="17"/>
      <c r="D661" s="17"/>
    </row>
    <row r="662" spans="1:4">
      <c r="A662" s="12"/>
      <c r="C662" s="17"/>
      <c r="D662" s="17"/>
    </row>
    <row r="663" spans="1:4">
      <c r="A663" s="12"/>
      <c r="C663" s="17"/>
      <c r="D663" s="17"/>
    </row>
    <row r="664" spans="1:4">
      <c r="A664" s="12"/>
      <c r="C664" s="17"/>
      <c r="D664" s="17"/>
    </row>
    <row r="665" spans="1:4">
      <c r="A665" s="12"/>
      <c r="C665" s="17"/>
      <c r="D665" s="17"/>
    </row>
    <row r="666" spans="1:4">
      <c r="A666" s="12"/>
      <c r="C666" s="17"/>
      <c r="D666" s="17"/>
    </row>
    <row r="667" spans="1:4">
      <c r="A667" s="12"/>
      <c r="C667" s="17"/>
      <c r="D667" s="17"/>
    </row>
    <row r="668" spans="1:4">
      <c r="A668" s="12"/>
      <c r="C668" s="17"/>
      <c r="D668" s="17"/>
    </row>
    <row r="669" spans="1:4">
      <c r="A669" s="12"/>
      <c r="C669" s="17"/>
      <c r="D669" s="17"/>
    </row>
    <row r="670" spans="1:4">
      <c r="A670" s="12"/>
      <c r="C670" s="17"/>
      <c r="D670" s="17"/>
    </row>
    <row r="671" spans="1:4">
      <c r="A671" s="12"/>
      <c r="C671" s="17"/>
      <c r="D671" s="17"/>
    </row>
    <row r="672" spans="1:4">
      <c r="A672" s="12"/>
      <c r="C672" s="17"/>
      <c r="D672" s="17"/>
    </row>
    <row r="673" spans="1:4">
      <c r="A673" s="12"/>
      <c r="C673" s="17"/>
      <c r="D673" s="17"/>
    </row>
    <row r="674" spans="1:4">
      <c r="A674" s="12"/>
      <c r="C674" s="17"/>
      <c r="D674" s="17"/>
    </row>
    <row r="675" spans="1:4">
      <c r="A675" s="12"/>
      <c r="C675" s="17"/>
      <c r="D675" s="17"/>
    </row>
    <row r="676" spans="1:4">
      <c r="A676" s="12"/>
      <c r="C676" s="17"/>
      <c r="D676" s="17"/>
    </row>
    <row r="677" spans="1:4">
      <c r="A677" s="12"/>
      <c r="C677" s="17"/>
      <c r="D677" s="17"/>
    </row>
    <row r="678" spans="1:4">
      <c r="A678" s="12"/>
      <c r="C678" s="17"/>
      <c r="D678" s="17"/>
    </row>
    <row r="679" spans="1:4">
      <c r="A679" s="12"/>
      <c r="C679" s="17"/>
      <c r="D679" s="17"/>
    </row>
    <row r="680" spans="1:4">
      <c r="A680" s="12"/>
      <c r="C680" s="17"/>
      <c r="D680" s="17"/>
    </row>
    <row r="681" spans="1:4">
      <c r="A681" s="12"/>
      <c r="C681" s="17"/>
      <c r="D681" s="17"/>
    </row>
    <row r="682" spans="1:4">
      <c r="A682" s="12"/>
      <c r="C682" s="17"/>
      <c r="D682" s="17"/>
    </row>
    <row r="683" spans="1:4">
      <c r="A683" s="12"/>
      <c r="C683" s="17"/>
      <c r="D683" s="17"/>
    </row>
    <row r="684" spans="1:4">
      <c r="A684" s="12"/>
      <c r="C684" s="17"/>
      <c r="D684" s="17"/>
    </row>
    <row r="685" spans="1:4">
      <c r="A685" s="12"/>
      <c r="C685" s="17"/>
      <c r="D685" s="17"/>
    </row>
    <row r="686" spans="1:4">
      <c r="A686" s="12"/>
      <c r="C686" s="17"/>
      <c r="D686" s="17"/>
    </row>
    <row r="687" spans="1:4">
      <c r="A687" s="12"/>
      <c r="C687" s="17"/>
      <c r="D687" s="17"/>
    </row>
    <row r="688" spans="1:4">
      <c r="A688" s="12"/>
      <c r="C688" s="17"/>
      <c r="D688" s="17"/>
    </row>
    <row r="689" spans="1:4">
      <c r="A689" s="12"/>
      <c r="C689" s="17"/>
      <c r="D689" s="17"/>
    </row>
    <row r="690" spans="1:4">
      <c r="A690" s="12"/>
      <c r="C690" s="17"/>
      <c r="D690" s="17"/>
    </row>
    <row r="691" spans="1:4">
      <c r="A691" s="12"/>
      <c r="C691" s="17"/>
      <c r="D691" s="17"/>
    </row>
    <row r="692" spans="1:4">
      <c r="A692" s="12"/>
      <c r="C692" s="17"/>
      <c r="D692" s="17"/>
    </row>
    <row r="693" spans="1:4">
      <c r="A693" s="12"/>
      <c r="C693" s="17"/>
      <c r="D693" s="17"/>
    </row>
    <row r="694" spans="1:4">
      <c r="A694" s="12"/>
      <c r="C694" s="17"/>
      <c r="D694" s="17"/>
    </row>
    <row r="695" spans="1:4">
      <c r="A695" s="12"/>
      <c r="C695" s="17"/>
      <c r="D695" s="17"/>
    </row>
    <row r="696" spans="1:4">
      <c r="A696" s="12"/>
      <c r="C696" s="17"/>
      <c r="D696" s="17"/>
    </row>
    <row r="697" spans="1:4">
      <c r="A697" s="12"/>
      <c r="C697" s="17"/>
      <c r="D697" s="17"/>
    </row>
    <row r="698" spans="1:4">
      <c r="A698" s="12"/>
      <c r="C698" s="17"/>
      <c r="D698" s="17"/>
    </row>
    <row r="699" spans="1:4">
      <c r="A699" s="12"/>
      <c r="C699" s="17"/>
      <c r="D699" s="17"/>
    </row>
    <row r="700" spans="1:4">
      <c r="A700" s="12"/>
      <c r="C700" s="17"/>
      <c r="D700" s="17"/>
    </row>
    <row r="701" spans="1:4">
      <c r="A701" s="12"/>
      <c r="C701" s="17"/>
      <c r="D701" s="17"/>
    </row>
    <row r="702" spans="1:4">
      <c r="A702" s="12"/>
      <c r="C702" s="17"/>
      <c r="D702" s="17"/>
    </row>
    <row r="703" spans="1:4">
      <c r="A703" s="12"/>
      <c r="C703" s="17"/>
      <c r="D703" s="17"/>
    </row>
    <row r="704" spans="1:4">
      <c r="A704" s="12"/>
      <c r="C704" s="17"/>
      <c r="D704" s="17"/>
    </row>
    <row r="705" spans="1:4">
      <c r="A705" s="12"/>
      <c r="C705" s="17"/>
      <c r="D705" s="17"/>
    </row>
    <row r="706" spans="1:4">
      <c r="A706" s="12"/>
      <c r="C706" s="17"/>
      <c r="D706" s="17"/>
    </row>
    <row r="707" spans="1:4">
      <c r="A707" s="12"/>
      <c r="C707" s="17"/>
      <c r="D707" s="17"/>
    </row>
    <row r="708" spans="1:4">
      <c r="A708" s="12"/>
      <c r="C708" s="17"/>
      <c r="D708" s="17"/>
    </row>
    <row r="709" spans="1:4">
      <c r="A709" s="12"/>
      <c r="C709" s="17"/>
      <c r="D709" s="17"/>
    </row>
    <row r="710" spans="1:4">
      <c r="A710" s="12"/>
      <c r="C710" s="17"/>
      <c r="D710" s="17"/>
    </row>
    <row r="711" spans="1:4">
      <c r="A711" s="12"/>
      <c r="C711" s="17"/>
      <c r="D711" s="17"/>
    </row>
    <row r="712" spans="1:4">
      <c r="A712" s="12"/>
      <c r="C712" s="17"/>
      <c r="D712" s="17"/>
    </row>
    <row r="713" spans="1:4">
      <c r="A713" s="12"/>
      <c r="C713" s="17"/>
      <c r="D713" s="17"/>
    </row>
    <row r="714" spans="1:4">
      <c r="A714" s="12"/>
      <c r="C714" s="17"/>
      <c r="D714" s="17"/>
    </row>
    <row r="715" spans="1:4">
      <c r="A715" s="12"/>
      <c r="C715" s="17"/>
      <c r="D715" s="17"/>
    </row>
    <row r="716" spans="1:4">
      <c r="A716" s="12"/>
      <c r="C716" s="17"/>
      <c r="D716" s="17"/>
    </row>
    <row r="717" spans="1:4">
      <c r="A717" s="12"/>
      <c r="C717" s="17"/>
      <c r="D717" s="17"/>
    </row>
    <row r="718" spans="1:4">
      <c r="A718" s="12"/>
      <c r="C718" s="17"/>
      <c r="D718" s="17"/>
    </row>
    <row r="719" spans="1:4">
      <c r="A719" s="12"/>
      <c r="C719" s="17"/>
      <c r="D719" s="17"/>
    </row>
    <row r="720" spans="1:4">
      <c r="A720" s="12"/>
      <c r="C720" s="17"/>
      <c r="D720" s="17"/>
    </row>
    <row r="721" spans="1:4">
      <c r="A721" s="12"/>
      <c r="C721" s="17"/>
      <c r="D721" s="17"/>
    </row>
    <row r="722" spans="1:4">
      <c r="A722" s="12"/>
      <c r="C722" s="17"/>
      <c r="D722" s="17"/>
    </row>
    <row r="723" spans="1:4">
      <c r="A723" s="12"/>
      <c r="C723" s="17"/>
      <c r="D723" s="17"/>
    </row>
    <row r="724" spans="1:4">
      <c r="A724" s="12"/>
      <c r="C724" s="17"/>
      <c r="D724" s="17"/>
    </row>
    <row r="725" spans="1:4">
      <c r="A725" s="12"/>
      <c r="C725" s="17"/>
      <c r="D725" s="17"/>
    </row>
    <row r="726" spans="1:4">
      <c r="A726" s="12"/>
      <c r="C726" s="17"/>
      <c r="D726" s="17"/>
    </row>
    <row r="727" spans="1:4">
      <c r="A727" s="12"/>
      <c r="C727" s="17"/>
      <c r="D727" s="17"/>
    </row>
    <row r="728" spans="1:4">
      <c r="A728" s="12"/>
      <c r="C728" s="17"/>
      <c r="D728" s="17"/>
    </row>
    <row r="729" spans="1:4">
      <c r="A729" s="12"/>
      <c r="C729" s="17"/>
      <c r="D729" s="17"/>
    </row>
    <row r="730" spans="1:4">
      <c r="A730" s="12"/>
      <c r="C730" s="17"/>
      <c r="D730" s="17"/>
    </row>
    <row r="731" spans="1:4">
      <c r="A731" s="12"/>
      <c r="C731" s="17"/>
      <c r="D731" s="17"/>
    </row>
    <row r="732" spans="1:4">
      <c r="A732" s="12"/>
      <c r="C732" s="17"/>
      <c r="D732" s="17"/>
    </row>
    <row r="733" spans="1:4">
      <c r="A733" s="12"/>
      <c r="C733" s="17"/>
      <c r="D733" s="17"/>
    </row>
    <row r="734" spans="1:4">
      <c r="A734" s="12"/>
      <c r="C734" s="17"/>
      <c r="D734" s="17"/>
    </row>
    <row r="735" spans="1:4">
      <c r="A735" s="12"/>
      <c r="C735" s="17"/>
      <c r="D735" s="17"/>
    </row>
    <row r="736" spans="1:4">
      <c r="A736" s="12"/>
      <c r="C736" s="17"/>
      <c r="D736" s="17"/>
    </row>
    <row r="737" spans="1:4">
      <c r="A737" s="12"/>
      <c r="C737" s="17"/>
      <c r="D737" s="17"/>
    </row>
    <row r="738" spans="1:4">
      <c r="A738" s="12"/>
      <c r="C738" s="17"/>
      <c r="D738" s="17"/>
    </row>
    <row r="739" spans="1:4">
      <c r="A739" s="12"/>
      <c r="C739" s="17"/>
      <c r="D739" s="17"/>
    </row>
    <row r="740" spans="1:4">
      <c r="A740" s="12"/>
      <c r="C740" s="17"/>
      <c r="D740" s="17"/>
    </row>
    <row r="741" spans="1:4">
      <c r="A741" s="12"/>
      <c r="C741" s="17"/>
      <c r="D741" s="17"/>
    </row>
    <row r="742" spans="1:4">
      <c r="A742" s="12"/>
      <c r="C742" s="17"/>
      <c r="D742" s="17"/>
    </row>
    <row r="743" spans="1:4">
      <c r="A743" s="12"/>
      <c r="C743" s="17"/>
      <c r="D743" s="17"/>
    </row>
    <row r="744" spans="1:4">
      <c r="A744" s="12"/>
      <c r="C744" s="17"/>
      <c r="D744" s="17"/>
    </row>
    <row r="745" spans="1:4">
      <c r="A745" s="12"/>
      <c r="C745" s="17"/>
      <c r="D745" s="17"/>
    </row>
    <row r="746" spans="1:4">
      <c r="A746" s="12"/>
      <c r="C746" s="17"/>
      <c r="D746" s="17"/>
    </row>
    <row r="747" spans="1:4">
      <c r="A747" s="12"/>
      <c r="C747" s="17"/>
      <c r="D747" s="17"/>
    </row>
    <row r="748" spans="1:4">
      <c r="A748" s="12"/>
      <c r="C748" s="17"/>
      <c r="D748" s="17"/>
    </row>
    <row r="749" spans="1:4">
      <c r="A749" s="12"/>
      <c r="C749" s="17"/>
      <c r="D749" s="17"/>
    </row>
    <row r="750" spans="1:4">
      <c r="A750" s="12"/>
      <c r="C750" s="17"/>
      <c r="D750" s="17"/>
    </row>
    <row r="751" spans="1:4">
      <c r="A751" s="12"/>
      <c r="C751" s="17"/>
      <c r="D751" s="17"/>
    </row>
    <row r="752" spans="1:4">
      <c r="A752" s="12"/>
      <c r="C752" s="17"/>
      <c r="D752" s="17"/>
    </row>
    <row r="753" spans="1:4">
      <c r="A753" s="12"/>
      <c r="C753" s="17"/>
      <c r="D753" s="17"/>
    </row>
    <row r="754" spans="1:4">
      <c r="A754" s="12"/>
      <c r="C754" s="17"/>
      <c r="D754" s="17"/>
    </row>
    <row r="755" spans="1:4">
      <c r="A755" s="12"/>
      <c r="C755" s="17"/>
      <c r="D755" s="17"/>
    </row>
    <row r="756" spans="1:4">
      <c r="A756" s="12"/>
      <c r="C756" s="17"/>
      <c r="D756" s="17"/>
    </row>
    <row r="757" spans="1:4">
      <c r="A757" s="12"/>
      <c r="C757" s="17"/>
      <c r="D757" s="17"/>
    </row>
    <row r="758" spans="1:4">
      <c r="A758" s="12"/>
      <c r="C758" s="17"/>
      <c r="D758" s="17"/>
    </row>
    <row r="759" spans="1:4">
      <c r="A759" s="12"/>
      <c r="C759" s="17"/>
      <c r="D759" s="17"/>
    </row>
    <row r="760" spans="1:4">
      <c r="A760" s="12"/>
      <c r="C760" s="17"/>
      <c r="D760" s="17"/>
    </row>
    <row r="761" spans="1:4">
      <c r="A761" s="12"/>
      <c r="C761" s="17"/>
      <c r="D761" s="17"/>
    </row>
    <row r="762" spans="1:4">
      <c r="A762" s="12"/>
      <c r="C762" s="17"/>
      <c r="D762" s="17"/>
    </row>
    <row r="763" spans="1:4">
      <c r="A763" s="12"/>
      <c r="C763" s="17"/>
      <c r="D763" s="17"/>
    </row>
    <row r="764" spans="1:4">
      <c r="A764" s="12"/>
      <c r="C764" s="17"/>
      <c r="D764" s="17"/>
    </row>
    <row r="765" spans="1:4">
      <c r="A765" s="12"/>
      <c r="C765" s="17"/>
      <c r="D765" s="17"/>
    </row>
    <row r="766" spans="1:4">
      <c r="A766" s="12"/>
      <c r="C766" s="17"/>
      <c r="D766" s="17"/>
    </row>
    <row r="767" spans="1:4">
      <c r="A767" s="12"/>
      <c r="C767" s="17"/>
      <c r="D767" s="17"/>
    </row>
    <row r="768" spans="1:4">
      <c r="A768" s="12"/>
      <c r="C768" s="17"/>
      <c r="D768" s="17"/>
    </row>
    <row r="769" spans="1:4">
      <c r="A769" s="12"/>
      <c r="C769" s="17"/>
      <c r="D769" s="17"/>
    </row>
    <row r="770" spans="1:4">
      <c r="A770" s="12"/>
      <c r="C770" s="17"/>
      <c r="D770" s="17"/>
    </row>
    <row r="771" spans="1:4">
      <c r="A771" s="12"/>
      <c r="C771" s="17"/>
      <c r="D771" s="17"/>
    </row>
    <row r="772" spans="1:4">
      <c r="A772" s="12"/>
      <c r="C772" s="17"/>
      <c r="D772" s="17"/>
    </row>
    <row r="773" spans="1:4">
      <c r="A773" s="12"/>
      <c r="C773" s="17"/>
      <c r="D773" s="17"/>
    </row>
    <row r="774" spans="1:4">
      <c r="A774" s="12"/>
      <c r="C774" s="17"/>
      <c r="D774" s="17"/>
    </row>
    <row r="775" spans="1:4">
      <c r="A775" s="12"/>
      <c r="C775" s="17"/>
      <c r="D775" s="17"/>
    </row>
    <row r="776" spans="1:4">
      <c r="A776" s="12"/>
      <c r="C776" s="17"/>
      <c r="D776" s="17"/>
    </row>
    <row r="777" spans="1:4">
      <c r="A777" s="12"/>
      <c r="C777" s="17"/>
      <c r="D777" s="17"/>
    </row>
    <row r="778" spans="1:4">
      <c r="A778" s="12"/>
      <c r="C778" s="17"/>
      <c r="D778" s="17"/>
    </row>
    <row r="779" spans="1:4">
      <c r="A779" s="12"/>
      <c r="C779" s="17"/>
      <c r="D779" s="17"/>
    </row>
    <row r="780" spans="1:4">
      <c r="A780" s="12"/>
      <c r="C780" s="17"/>
      <c r="D780" s="17"/>
    </row>
    <row r="781" spans="1:4">
      <c r="A781" s="12"/>
      <c r="C781" s="17"/>
      <c r="D781" s="17"/>
    </row>
    <row r="782" spans="1:4">
      <c r="A782" s="12"/>
      <c r="C782" s="17"/>
      <c r="D782" s="17"/>
    </row>
    <row r="783" spans="1:4">
      <c r="A783" s="12"/>
      <c r="C783" s="17"/>
      <c r="D783" s="17"/>
    </row>
    <row r="784" spans="1:4">
      <c r="A784" s="12"/>
      <c r="C784" s="17"/>
      <c r="D784" s="17"/>
    </row>
    <row r="785" spans="1:4">
      <c r="A785" s="12"/>
      <c r="C785" s="17"/>
      <c r="D785" s="17"/>
    </row>
    <row r="786" spans="1:4">
      <c r="A786" s="12"/>
      <c r="C786" s="17"/>
      <c r="D786" s="17"/>
    </row>
    <row r="787" spans="1:4">
      <c r="A787" s="12"/>
      <c r="C787" s="17"/>
      <c r="D787" s="17"/>
    </row>
    <row r="788" spans="1:4">
      <c r="A788" s="12"/>
      <c r="C788" s="17"/>
      <c r="D788" s="17"/>
    </row>
    <row r="789" spans="1:4">
      <c r="A789" s="12"/>
      <c r="C789" s="17"/>
      <c r="D789" s="17"/>
    </row>
    <row r="790" spans="1:4">
      <c r="A790" s="12"/>
      <c r="C790" s="17"/>
      <c r="D790" s="17"/>
    </row>
    <row r="791" spans="1:4">
      <c r="A791" s="12"/>
      <c r="C791" s="17"/>
      <c r="D791" s="17"/>
    </row>
    <row r="792" spans="1:4">
      <c r="A792" s="12"/>
      <c r="C792" s="17"/>
      <c r="D792" s="17"/>
    </row>
    <row r="793" spans="1:4">
      <c r="A793" s="12"/>
      <c r="C793" s="17"/>
      <c r="D793" s="17"/>
    </row>
    <row r="794" spans="1:4">
      <c r="A794" s="12"/>
      <c r="C794" s="17"/>
      <c r="D794" s="17"/>
    </row>
    <row r="795" spans="1:4">
      <c r="A795" s="12"/>
      <c r="C795" s="17"/>
      <c r="D795" s="17"/>
    </row>
    <row r="796" spans="1:4">
      <c r="A796" s="12"/>
      <c r="C796" s="17"/>
      <c r="D796" s="17"/>
    </row>
    <row r="797" spans="1:4">
      <c r="A797" s="12"/>
      <c r="C797" s="17"/>
      <c r="D797" s="17"/>
    </row>
    <row r="798" spans="1:4">
      <c r="A798" s="12"/>
      <c r="C798" s="17"/>
      <c r="D798" s="17"/>
    </row>
    <row r="799" spans="1:4">
      <c r="A799" s="12"/>
      <c r="C799" s="17"/>
      <c r="D799" s="17"/>
    </row>
    <row r="800" spans="1:4">
      <c r="A800" s="12"/>
      <c r="C800" s="17"/>
      <c r="D800" s="17"/>
    </row>
    <row r="801" spans="1:4">
      <c r="A801" s="12"/>
      <c r="C801" s="17"/>
      <c r="D801" s="17"/>
    </row>
    <row r="802" spans="1:4">
      <c r="A802" s="12"/>
      <c r="C802" s="17"/>
      <c r="D802" s="17"/>
    </row>
    <row r="803" spans="1:4">
      <c r="A803" s="12"/>
      <c r="C803" s="17"/>
      <c r="D803" s="17"/>
    </row>
    <row r="804" spans="1:4">
      <c r="C804" s="17"/>
      <c r="D804" s="17"/>
    </row>
    <row r="805" spans="1:4">
      <c r="C805" s="17"/>
      <c r="D805" s="17"/>
    </row>
    <row r="806" spans="1:4">
      <c r="C806" s="17"/>
      <c r="D806" s="17"/>
    </row>
    <row r="807" spans="1:4">
      <c r="C807" s="17"/>
      <c r="D807" s="17"/>
    </row>
    <row r="808" spans="1:4">
      <c r="C808" s="17"/>
      <c r="D808" s="17"/>
    </row>
    <row r="809" spans="1:4">
      <c r="C809" s="17"/>
      <c r="D809" s="17"/>
    </row>
    <row r="810" spans="1:4">
      <c r="C810" s="17"/>
      <c r="D810" s="17"/>
    </row>
    <row r="811" spans="1:4">
      <c r="C811" s="17"/>
      <c r="D811" s="17"/>
    </row>
    <row r="812" spans="1:4">
      <c r="C812" s="17"/>
      <c r="D812" s="17"/>
    </row>
    <row r="813" spans="1:4">
      <c r="C813" s="17"/>
      <c r="D813" s="17"/>
    </row>
    <row r="814" spans="1:4">
      <c r="C814" s="17"/>
      <c r="D814" s="17"/>
    </row>
    <row r="815" spans="1:4">
      <c r="C815" s="17"/>
      <c r="D815" s="17"/>
    </row>
    <row r="816" spans="1:4">
      <c r="C816" s="17"/>
      <c r="D816" s="17"/>
    </row>
    <row r="817" spans="3:4">
      <c r="C817" s="17"/>
      <c r="D817" s="17"/>
    </row>
    <row r="818" spans="3:4">
      <c r="C818" s="17"/>
      <c r="D818" s="17"/>
    </row>
    <row r="819" spans="3:4">
      <c r="C819" s="17"/>
      <c r="D819" s="17"/>
    </row>
    <row r="820" spans="3:4">
      <c r="C820" s="17"/>
      <c r="D820" s="17"/>
    </row>
    <row r="821" spans="3:4">
      <c r="C821" s="17"/>
      <c r="D821" s="17"/>
    </row>
    <row r="822" spans="3:4">
      <c r="C822" s="17"/>
      <c r="D822" s="17"/>
    </row>
    <row r="823" spans="3:4">
      <c r="C823" s="17"/>
      <c r="D823" s="17"/>
    </row>
    <row r="824" spans="3:4">
      <c r="C824" s="17"/>
      <c r="D824" s="17"/>
    </row>
    <row r="825" spans="3:4">
      <c r="C825" s="17"/>
      <c r="D825" s="17"/>
    </row>
    <row r="826" spans="3:4">
      <c r="C826" s="17"/>
      <c r="D826" s="17"/>
    </row>
    <row r="827" spans="3:4">
      <c r="C827" s="17"/>
      <c r="D827" s="17"/>
    </row>
    <row r="828" spans="3:4">
      <c r="C828" s="17"/>
      <c r="D828" s="17"/>
    </row>
    <row r="829" spans="3:4">
      <c r="C829" s="17"/>
      <c r="D829" s="17"/>
    </row>
    <row r="830" spans="3:4">
      <c r="C830" s="17"/>
      <c r="D830" s="17"/>
    </row>
    <row r="831" spans="3:4">
      <c r="C831" s="17"/>
      <c r="D831" s="17"/>
    </row>
    <row r="832" spans="3:4">
      <c r="C832" s="17"/>
      <c r="D832" s="17"/>
    </row>
    <row r="833" spans="3:4">
      <c r="C833" s="17"/>
      <c r="D833" s="17"/>
    </row>
    <row r="834" spans="3:4">
      <c r="C834" s="17"/>
      <c r="D834" s="17"/>
    </row>
    <row r="835" spans="3:4">
      <c r="C835" s="17"/>
      <c r="D835" s="17"/>
    </row>
    <row r="836" spans="3:4">
      <c r="C836" s="17"/>
      <c r="D836" s="17"/>
    </row>
    <row r="837" spans="3:4">
      <c r="C837" s="17"/>
      <c r="D837" s="17"/>
    </row>
    <row r="838" spans="3:4">
      <c r="C838" s="17"/>
      <c r="D838" s="17"/>
    </row>
    <row r="839" spans="3:4">
      <c r="C839" s="17"/>
      <c r="D839" s="17"/>
    </row>
    <row r="840" spans="3:4">
      <c r="C840" s="17"/>
      <c r="D840" s="17"/>
    </row>
    <row r="841" spans="3:4">
      <c r="C841" s="17"/>
      <c r="D841" s="17"/>
    </row>
    <row r="842" spans="3:4">
      <c r="C842" s="17"/>
      <c r="D842" s="17"/>
    </row>
    <row r="843" spans="3:4">
      <c r="C843" s="17"/>
      <c r="D843" s="17"/>
    </row>
    <row r="844" spans="3:4">
      <c r="C844" s="17"/>
      <c r="D844" s="17"/>
    </row>
    <row r="845" spans="3:4">
      <c r="C845" s="17"/>
      <c r="D845" s="17"/>
    </row>
    <row r="846" spans="3:4">
      <c r="C846" s="17"/>
      <c r="D846" s="17"/>
    </row>
    <row r="847" spans="3:4">
      <c r="C847" s="17"/>
      <c r="D847" s="17"/>
    </row>
    <row r="848" spans="3:4">
      <c r="C848" s="17"/>
      <c r="D848" s="17"/>
    </row>
    <row r="849" spans="3:4">
      <c r="C849" s="17"/>
      <c r="D849" s="17"/>
    </row>
    <row r="850" spans="3:4">
      <c r="C850" s="17"/>
      <c r="D850" s="17"/>
    </row>
    <row r="851" spans="3:4">
      <c r="C851" s="17"/>
      <c r="D851" s="17"/>
    </row>
    <row r="852" spans="3:4">
      <c r="C852" s="17"/>
      <c r="D852" s="17"/>
    </row>
    <row r="853" spans="3:4">
      <c r="C853" s="17"/>
      <c r="D853" s="17"/>
    </row>
    <row r="854" spans="3:4">
      <c r="C854" s="17"/>
      <c r="D854" s="17"/>
    </row>
    <row r="855" spans="3:4">
      <c r="C855" s="17"/>
      <c r="D855" s="17"/>
    </row>
    <row r="856" spans="3:4">
      <c r="C856" s="17"/>
      <c r="D856" s="17"/>
    </row>
    <row r="857" spans="3:4">
      <c r="C857" s="17"/>
      <c r="D857" s="17"/>
    </row>
    <row r="858" spans="3:4">
      <c r="C858" s="17"/>
      <c r="D858" s="17"/>
    </row>
    <row r="859" spans="3:4">
      <c r="C859" s="17"/>
      <c r="D859" s="17"/>
    </row>
    <row r="860" spans="3:4">
      <c r="C860" s="17"/>
      <c r="D860" s="17"/>
    </row>
    <row r="861" spans="3:4">
      <c r="C861" s="17"/>
      <c r="D861" s="17"/>
    </row>
    <row r="862" spans="3:4">
      <c r="C862" s="17"/>
      <c r="D862" s="17"/>
    </row>
    <row r="863" spans="3:4">
      <c r="C863" s="17"/>
      <c r="D863" s="17"/>
    </row>
    <row r="864" spans="3:4">
      <c r="C864" s="17"/>
      <c r="D864" s="17"/>
    </row>
    <row r="865" spans="3:4">
      <c r="C865" s="17"/>
      <c r="D865" s="17"/>
    </row>
    <row r="866" spans="3:4">
      <c r="C866" s="17"/>
      <c r="D866" s="17"/>
    </row>
    <row r="867" spans="3:4">
      <c r="C867" s="17"/>
      <c r="D867" s="17"/>
    </row>
    <row r="868" spans="3:4">
      <c r="C868" s="17"/>
      <c r="D868" s="17"/>
    </row>
    <row r="869" spans="3:4">
      <c r="C869" s="17"/>
      <c r="D869" s="17"/>
    </row>
    <row r="870" spans="3:4">
      <c r="C870" s="17"/>
      <c r="D870" s="17"/>
    </row>
    <row r="871" spans="3:4">
      <c r="C871" s="17"/>
      <c r="D871" s="17"/>
    </row>
    <row r="872" spans="3:4">
      <c r="C872" s="17"/>
      <c r="D872" s="17"/>
    </row>
    <row r="873" spans="3:4">
      <c r="C873" s="17"/>
      <c r="D873" s="17"/>
    </row>
    <row r="874" spans="3:4">
      <c r="C874" s="17"/>
      <c r="D874" s="17"/>
    </row>
    <row r="875" spans="3:4">
      <c r="C875" s="17"/>
      <c r="D875" s="17"/>
    </row>
    <row r="876" spans="3:4">
      <c r="C876" s="17"/>
      <c r="D876" s="17"/>
    </row>
    <row r="877" spans="3:4">
      <c r="C877" s="17"/>
      <c r="D877" s="17"/>
    </row>
    <row r="878" spans="3:4">
      <c r="C878" s="17"/>
      <c r="D878" s="17"/>
    </row>
    <row r="879" spans="3:4">
      <c r="C879" s="17"/>
      <c r="D879" s="17"/>
    </row>
    <row r="880" spans="3:4">
      <c r="C880" s="17"/>
      <c r="D880" s="17"/>
    </row>
    <row r="881" spans="3:4">
      <c r="C881" s="17"/>
      <c r="D881" s="17"/>
    </row>
    <row r="882" spans="3:4">
      <c r="C882" s="17"/>
      <c r="D882" s="17"/>
    </row>
    <row r="883" spans="3:4">
      <c r="C883" s="17"/>
      <c r="D883" s="17"/>
    </row>
    <row r="884" spans="3:4">
      <c r="C884" s="17"/>
      <c r="D884" s="17"/>
    </row>
    <row r="885" spans="3:4">
      <c r="C885" s="17"/>
      <c r="D885" s="17"/>
    </row>
    <row r="886" spans="3:4">
      <c r="C886" s="17"/>
      <c r="D886" s="17"/>
    </row>
    <row r="887" spans="3:4">
      <c r="C887" s="17"/>
      <c r="D887" s="17"/>
    </row>
    <row r="888" spans="3:4">
      <c r="C888" s="17"/>
      <c r="D888" s="17"/>
    </row>
    <row r="889" spans="3:4">
      <c r="C889" s="17"/>
      <c r="D889" s="17"/>
    </row>
    <row r="890" spans="3:4">
      <c r="C890" s="17"/>
      <c r="D890" s="17"/>
    </row>
    <row r="891" spans="3:4">
      <c r="C891" s="17"/>
      <c r="D891" s="17"/>
    </row>
    <row r="892" spans="3:4">
      <c r="C892" s="17"/>
      <c r="D892" s="17"/>
    </row>
    <row r="893" spans="3:4">
      <c r="C893" s="17"/>
      <c r="D893" s="17"/>
    </row>
    <row r="894" spans="3:4">
      <c r="C894" s="17"/>
      <c r="D894" s="17"/>
    </row>
    <row r="895" spans="3:4">
      <c r="C895" s="17"/>
      <c r="D895" s="17"/>
    </row>
    <row r="896" spans="3:4">
      <c r="C896" s="17"/>
      <c r="D896" s="17"/>
    </row>
    <row r="897" spans="3:4">
      <c r="C897" s="17"/>
      <c r="D897" s="17"/>
    </row>
    <row r="898" spans="3:4">
      <c r="C898" s="17"/>
      <c r="D898" s="17"/>
    </row>
    <row r="899" spans="3:4">
      <c r="C899" s="17"/>
      <c r="D899" s="17"/>
    </row>
    <row r="900" spans="3:4">
      <c r="C900" s="17"/>
      <c r="D900" s="17"/>
    </row>
    <row r="901" spans="3:4">
      <c r="C901" s="17"/>
      <c r="D901" s="17"/>
    </row>
    <row r="902" spans="3:4">
      <c r="C902" s="17"/>
      <c r="D902" s="17"/>
    </row>
    <row r="903" spans="3:4">
      <c r="C903" s="17"/>
      <c r="D903" s="17"/>
    </row>
    <row r="904" spans="3:4">
      <c r="C904" s="17"/>
      <c r="D904" s="17"/>
    </row>
    <row r="905" spans="3:4">
      <c r="C905" s="17"/>
      <c r="D905" s="17"/>
    </row>
    <row r="906" spans="3:4">
      <c r="C906" s="17"/>
      <c r="D906" s="17"/>
    </row>
    <row r="907" spans="3:4">
      <c r="C907" s="17"/>
      <c r="D907" s="17"/>
    </row>
    <row r="908" spans="3:4">
      <c r="C908" s="17"/>
      <c r="D908" s="17"/>
    </row>
    <row r="909" spans="3:4">
      <c r="C909" s="17"/>
      <c r="D909" s="17"/>
    </row>
    <row r="910" spans="3:4">
      <c r="C910" s="17"/>
      <c r="D910" s="17"/>
    </row>
    <row r="911" spans="3:4">
      <c r="C911" s="17"/>
      <c r="D911" s="17"/>
    </row>
    <row r="912" spans="3:4">
      <c r="C912" s="17"/>
      <c r="D912" s="17"/>
    </row>
    <row r="913" spans="3:4">
      <c r="C913" s="17"/>
      <c r="D913" s="17"/>
    </row>
    <row r="914" spans="3:4">
      <c r="C914" s="17"/>
      <c r="D914" s="17"/>
    </row>
    <row r="915" spans="3:4">
      <c r="C915" s="17"/>
      <c r="D915" s="17"/>
    </row>
    <row r="916" spans="3:4">
      <c r="C916" s="17"/>
      <c r="D916" s="17"/>
    </row>
    <row r="917" spans="3:4">
      <c r="C917" s="17"/>
      <c r="D917" s="17"/>
    </row>
    <row r="918" spans="3:4">
      <c r="C918" s="17"/>
      <c r="D918" s="17"/>
    </row>
    <row r="919" spans="3:4">
      <c r="C919" s="17"/>
      <c r="D919" s="17"/>
    </row>
    <row r="920" spans="3:4">
      <c r="C920" s="17"/>
      <c r="D920" s="17"/>
    </row>
    <row r="921" spans="3:4">
      <c r="C921" s="17"/>
      <c r="D921" s="17"/>
    </row>
    <row r="922" spans="3:4">
      <c r="C922" s="17"/>
      <c r="D922" s="17"/>
    </row>
    <row r="923" spans="3:4">
      <c r="C923" s="17"/>
      <c r="D923" s="17"/>
    </row>
    <row r="924" spans="3:4">
      <c r="C924" s="17"/>
      <c r="D924" s="17"/>
    </row>
    <row r="925" spans="3:4">
      <c r="C925" s="17"/>
      <c r="D925" s="17"/>
    </row>
    <row r="926" spans="3:4">
      <c r="C926" s="17"/>
      <c r="D926" s="17"/>
    </row>
    <row r="927" spans="3:4">
      <c r="C927" s="17"/>
      <c r="D927" s="17"/>
    </row>
    <row r="928" spans="3:4">
      <c r="C928" s="17"/>
      <c r="D928" s="17"/>
    </row>
    <row r="929" spans="3:4">
      <c r="C929" s="17"/>
      <c r="D929" s="17"/>
    </row>
    <row r="930" spans="3:4">
      <c r="C930" s="17"/>
      <c r="D930" s="17"/>
    </row>
    <row r="931" spans="3:4">
      <c r="C931" s="17"/>
      <c r="D931" s="17"/>
    </row>
    <row r="932" spans="3:4">
      <c r="C932" s="17"/>
      <c r="D932" s="17"/>
    </row>
    <row r="933" spans="3:4">
      <c r="C933" s="17"/>
      <c r="D933" s="17"/>
    </row>
    <row r="934" spans="3:4">
      <c r="C934" s="17"/>
      <c r="D934" s="17"/>
    </row>
    <row r="935" spans="3:4">
      <c r="C935" s="17"/>
      <c r="D935" s="17"/>
    </row>
    <row r="936" spans="3:4">
      <c r="C936" s="17"/>
      <c r="D936" s="17"/>
    </row>
    <row r="937" spans="3:4">
      <c r="C937" s="17"/>
      <c r="D937" s="17"/>
    </row>
    <row r="938" spans="3:4">
      <c r="C938" s="17"/>
      <c r="D938" s="17"/>
    </row>
    <row r="939" spans="3:4">
      <c r="C939" s="17"/>
      <c r="D939" s="17"/>
    </row>
    <row r="940" spans="3:4">
      <c r="C940" s="17"/>
      <c r="D940" s="17"/>
    </row>
    <row r="941" spans="3:4">
      <c r="C941" s="17"/>
      <c r="D941" s="17"/>
    </row>
    <row r="942" spans="3:4">
      <c r="C942" s="17"/>
      <c r="D942" s="17"/>
    </row>
    <row r="943" spans="3:4">
      <c r="C943" s="17"/>
      <c r="D943" s="17"/>
    </row>
    <row r="944" spans="3:4">
      <c r="C944" s="17"/>
      <c r="D944" s="17"/>
    </row>
    <row r="945" spans="3:4">
      <c r="C945" s="17"/>
      <c r="D945" s="17"/>
    </row>
    <row r="946" spans="3:4">
      <c r="C946" s="17"/>
      <c r="D946" s="17"/>
    </row>
    <row r="947" spans="3:4">
      <c r="C947" s="17"/>
      <c r="D947" s="17"/>
    </row>
    <row r="948" spans="3:4">
      <c r="C948" s="17"/>
      <c r="D948" s="17"/>
    </row>
    <row r="949" spans="3:4">
      <c r="C949" s="17"/>
      <c r="D949" s="17"/>
    </row>
    <row r="950" spans="3:4">
      <c r="C950" s="17"/>
      <c r="D950" s="17"/>
    </row>
    <row r="951" spans="3:4">
      <c r="C951" s="17"/>
      <c r="D951" s="17"/>
    </row>
    <row r="952" spans="3:4">
      <c r="C952" s="17"/>
      <c r="D952" s="17"/>
    </row>
    <row r="953" spans="3:4">
      <c r="C953" s="17"/>
      <c r="D953" s="17"/>
    </row>
    <row r="954" spans="3:4">
      <c r="C954" s="17"/>
      <c r="D954" s="17"/>
    </row>
    <row r="955" spans="3:4">
      <c r="C955" s="17"/>
      <c r="D955" s="17"/>
    </row>
    <row r="956" spans="3:4">
      <c r="C956" s="17"/>
      <c r="D956" s="17"/>
    </row>
    <row r="957" spans="3:4">
      <c r="C957" s="17"/>
      <c r="D957" s="17"/>
    </row>
    <row r="958" spans="3:4">
      <c r="C958" s="17"/>
      <c r="D958" s="17"/>
    </row>
    <row r="959" spans="3:4">
      <c r="C959" s="17"/>
      <c r="D959" s="17"/>
    </row>
    <row r="960" spans="3:4">
      <c r="C960" s="17"/>
      <c r="D960" s="17"/>
    </row>
    <row r="961" spans="3:4">
      <c r="C961" s="17"/>
      <c r="D961" s="17"/>
    </row>
    <row r="962" spans="3:4">
      <c r="C962" s="17"/>
      <c r="D962" s="17"/>
    </row>
    <row r="963" spans="3:4">
      <c r="C963" s="17"/>
      <c r="D963" s="17"/>
    </row>
    <row r="964" spans="3:4">
      <c r="C964" s="17"/>
      <c r="D964" s="17"/>
    </row>
    <row r="965" spans="3:4">
      <c r="C965" s="17"/>
      <c r="D965" s="17"/>
    </row>
    <row r="966" spans="3:4">
      <c r="C966" s="17"/>
      <c r="D966" s="17"/>
    </row>
    <row r="967" spans="3:4">
      <c r="C967" s="17"/>
      <c r="D967" s="17"/>
    </row>
    <row r="968" spans="3:4">
      <c r="C968" s="17"/>
      <c r="D968" s="17"/>
    </row>
    <row r="969" spans="3:4">
      <c r="C969" s="17"/>
      <c r="D969" s="17"/>
    </row>
    <row r="970" spans="3:4">
      <c r="C970" s="17"/>
      <c r="D970" s="17"/>
    </row>
    <row r="971" spans="3:4">
      <c r="C971" s="17"/>
      <c r="D971" s="17"/>
    </row>
    <row r="972" spans="3:4">
      <c r="C972" s="17"/>
      <c r="D972" s="17"/>
    </row>
    <row r="973" spans="3:4">
      <c r="C973" s="17"/>
      <c r="D973" s="17"/>
    </row>
    <row r="974" spans="3:4">
      <c r="C974" s="17"/>
      <c r="D974" s="17"/>
    </row>
    <row r="975" spans="3:4">
      <c r="C975" s="17"/>
      <c r="D975" s="17"/>
    </row>
    <row r="976" spans="3:4">
      <c r="C976" s="17"/>
      <c r="D976" s="17"/>
    </row>
    <row r="977" spans="3:4">
      <c r="C977" s="17"/>
      <c r="D977" s="17"/>
    </row>
    <row r="978" spans="3:4">
      <c r="C978" s="17"/>
      <c r="D978" s="17"/>
    </row>
    <row r="979" spans="3:4">
      <c r="C979" s="17"/>
      <c r="D979" s="17"/>
    </row>
    <row r="980" spans="3:4">
      <c r="C980" s="17"/>
      <c r="D980" s="17"/>
    </row>
    <row r="981" spans="3:4">
      <c r="C981" s="17"/>
      <c r="D981" s="17"/>
    </row>
    <row r="982" spans="3:4">
      <c r="C982" s="17"/>
      <c r="D982" s="17"/>
    </row>
    <row r="983" spans="3:4">
      <c r="C983" s="17"/>
      <c r="D983" s="17"/>
    </row>
    <row r="984" spans="3:4">
      <c r="C984" s="17"/>
      <c r="D984" s="17"/>
    </row>
    <row r="985" spans="3:4">
      <c r="C985" s="17"/>
      <c r="D985" s="17"/>
    </row>
    <row r="986" spans="3:4">
      <c r="C986" s="17"/>
      <c r="D986" s="17"/>
    </row>
    <row r="987" spans="3:4">
      <c r="C987" s="17"/>
      <c r="D987" s="17"/>
    </row>
    <row r="988" spans="3:4">
      <c r="C988" s="17"/>
      <c r="D988" s="17"/>
    </row>
    <row r="989" spans="3:4">
      <c r="C989" s="17"/>
      <c r="D989" s="17"/>
    </row>
    <row r="990" spans="3:4">
      <c r="C990" s="17"/>
      <c r="D990" s="17"/>
    </row>
    <row r="991" spans="3:4">
      <c r="C991" s="17"/>
      <c r="D991" s="17"/>
    </row>
    <row r="992" spans="3:4">
      <c r="C992" s="17"/>
      <c r="D992" s="17"/>
    </row>
    <row r="993" spans="3:4">
      <c r="C993" s="17"/>
      <c r="D993" s="17"/>
    </row>
    <row r="994" spans="3:4">
      <c r="C994" s="17"/>
      <c r="D994" s="17"/>
    </row>
    <row r="995" spans="3:4">
      <c r="C995" s="17"/>
      <c r="D995" s="17"/>
    </row>
    <row r="996" spans="3:4">
      <c r="C996" s="17"/>
      <c r="D996" s="17"/>
    </row>
    <row r="997" spans="3:4">
      <c r="C997" s="17"/>
      <c r="D997" s="17"/>
    </row>
    <row r="998" spans="3:4">
      <c r="C998" s="17"/>
      <c r="D998" s="17"/>
    </row>
    <row r="999" spans="3:4">
      <c r="C999" s="17"/>
      <c r="D999" s="17"/>
    </row>
    <row r="1000" spans="3:4">
      <c r="C1000" s="17"/>
      <c r="D1000" s="17"/>
    </row>
    <row r="1001" spans="3:4">
      <c r="C1001" s="17"/>
      <c r="D1001" s="17"/>
    </row>
    <row r="1002" spans="3:4">
      <c r="C1002" s="17"/>
      <c r="D1002" s="17"/>
    </row>
    <row r="1003" spans="3:4">
      <c r="C1003" s="17"/>
      <c r="D1003" s="17"/>
    </row>
    <row r="1004" spans="3:4">
      <c r="C1004" s="17"/>
      <c r="D1004" s="17"/>
    </row>
    <row r="1005" spans="3:4">
      <c r="C1005" s="17"/>
      <c r="D1005" s="17"/>
    </row>
    <row r="1006" spans="3:4">
      <c r="C1006" s="17"/>
      <c r="D1006" s="17"/>
    </row>
    <row r="1007" spans="3:4">
      <c r="C1007" s="17"/>
      <c r="D1007" s="17"/>
    </row>
    <row r="1008" spans="3:4">
      <c r="C1008" s="17"/>
      <c r="D1008" s="17"/>
    </row>
    <row r="1009" spans="3:4">
      <c r="C1009" s="17"/>
      <c r="D1009" s="17"/>
    </row>
    <row r="1010" spans="3:4">
      <c r="C1010" s="17"/>
      <c r="D1010" s="17"/>
    </row>
    <row r="1011" spans="3:4">
      <c r="C1011" s="17"/>
      <c r="D1011" s="17"/>
    </row>
    <row r="1012" spans="3:4">
      <c r="C1012" s="17"/>
      <c r="D1012" s="17"/>
    </row>
    <row r="1013" spans="3:4">
      <c r="C1013" s="17"/>
      <c r="D1013" s="17"/>
    </row>
    <row r="1014" spans="3:4">
      <c r="C1014" s="17"/>
      <c r="D1014" s="17"/>
    </row>
    <row r="1015" spans="3:4">
      <c r="C1015" s="17"/>
      <c r="D1015" s="17"/>
    </row>
    <row r="1016" spans="3:4">
      <c r="C1016" s="17"/>
      <c r="D1016" s="17"/>
    </row>
    <row r="1017" spans="3:4">
      <c r="C1017" s="17"/>
      <c r="D1017" s="17"/>
    </row>
    <row r="1018" spans="3:4">
      <c r="C1018" s="17"/>
      <c r="D1018" s="17"/>
    </row>
    <row r="1019" spans="3:4">
      <c r="C1019" s="17"/>
      <c r="D1019" s="17"/>
    </row>
    <row r="1020" spans="3:4">
      <c r="C1020" s="17"/>
      <c r="D1020" s="17"/>
    </row>
    <row r="1021" spans="3:4">
      <c r="C1021" s="17"/>
      <c r="D1021" s="17"/>
    </row>
    <row r="1022" spans="3:4">
      <c r="C1022" s="17"/>
      <c r="D1022" s="17"/>
    </row>
    <row r="1023" spans="3:4">
      <c r="C1023" s="17"/>
      <c r="D1023" s="17"/>
    </row>
    <row r="1024" spans="3:4">
      <c r="C1024" s="17"/>
      <c r="D1024" s="17"/>
    </row>
    <row r="1025" spans="3:4">
      <c r="C1025" s="17"/>
      <c r="D1025" s="17"/>
    </row>
    <row r="1026" spans="3:4">
      <c r="C1026" s="17"/>
      <c r="D1026" s="17"/>
    </row>
    <row r="1027" spans="3:4">
      <c r="C1027" s="17"/>
      <c r="D1027" s="17"/>
    </row>
    <row r="1028" spans="3:4">
      <c r="C1028" s="17"/>
      <c r="D1028" s="17"/>
    </row>
    <row r="1029" spans="3:4">
      <c r="C1029" s="17"/>
      <c r="D1029" s="17"/>
    </row>
    <row r="1030" spans="3:4">
      <c r="C1030" s="17"/>
      <c r="D1030" s="17"/>
    </row>
    <row r="1031" spans="3:4">
      <c r="C1031" s="17"/>
      <c r="D1031" s="17"/>
    </row>
    <row r="1032" spans="3:4">
      <c r="C1032" s="17"/>
      <c r="D1032" s="17"/>
    </row>
    <row r="1033" spans="3:4">
      <c r="C1033" s="17"/>
      <c r="D1033" s="17"/>
    </row>
    <row r="1034" spans="3:4">
      <c r="C1034" s="17"/>
      <c r="D1034" s="17"/>
    </row>
    <row r="1035" spans="3:4">
      <c r="C1035" s="17"/>
      <c r="D1035" s="17"/>
    </row>
    <row r="1036" spans="3:4">
      <c r="C1036" s="17"/>
      <c r="D1036" s="17"/>
    </row>
    <row r="1037" spans="3:4">
      <c r="C1037" s="17"/>
      <c r="D1037" s="17"/>
    </row>
    <row r="1038" spans="3:4">
      <c r="C1038" s="17"/>
      <c r="D1038" s="17"/>
    </row>
    <row r="1039" spans="3:4">
      <c r="C1039" s="17"/>
      <c r="D1039" s="17"/>
    </row>
    <row r="1040" spans="3:4">
      <c r="C1040" s="17"/>
      <c r="D1040" s="17"/>
    </row>
    <row r="1041" spans="3:4">
      <c r="C1041" s="17"/>
      <c r="D1041" s="17"/>
    </row>
    <row r="1042" spans="3:4">
      <c r="C1042" s="17"/>
      <c r="D1042" s="17"/>
    </row>
    <row r="1043" spans="3:4">
      <c r="C1043" s="17"/>
      <c r="D1043" s="17"/>
    </row>
    <row r="1044" spans="3:4">
      <c r="C1044" s="17"/>
      <c r="D1044" s="17"/>
    </row>
    <row r="1045" spans="3:4">
      <c r="C1045" s="17"/>
      <c r="D1045" s="17"/>
    </row>
    <row r="1046" spans="3:4">
      <c r="C1046" s="17"/>
      <c r="D1046" s="17"/>
    </row>
    <row r="1047" spans="3:4">
      <c r="C1047" s="17"/>
      <c r="D1047" s="17"/>
    </row>
    <row r="1048" spans="3:4">
      <c r="C1048" s="17"/>
      <c r="D1048" s="17"/>
    </row>
    <row r="1049" spans="3:4">
      <c r="C1049" s="17"/>
      <c r="D1049" s="17"/>
    </row>
    <row r="1050" spans="3:4">
      <c r="C1050" s="17"/>
      <c r="D1050" s="17"/>
    </row>
    <row r="1051" spans="3:4">
      <c r="C1051" s="17"/>
      <c r="D1051" s="17"/>
    </row>
    <row r="1052" spans="3:4">
      <c r="C1052" s="17"/>
      <c r="D1052" s="17"/>
    </row>
    <row r="1053" spans="3:4">
      <c r="C1053" s="17"/>
      <c r="D1053" s="17"/>
    </row>
    <row r="1054" spans="3:4">
      <c r="C1054" s="17"/>
      <c r="D1054" s="17"/>
    </row>
    <row r="1055" spans="3:4">
      <c r="C1055" s="17"/>
      <c r="D1055" s="17"/>
    </row>
    <row r="1056" spans="3:4">
      <c r="C1056" s="17"/>
      <c r="D1056" s="17"/>
    </row>
    <row r="1057" spans="3:4">
      <c r="C1057" s="17"/>
      <c r="D1057" s="17"/>
    </row>
    <row r="1058" spans="3:4">
      <c r="C1058" s="17"/>
      <c r="D1058" s="17"/>
    </row>
    <row r="1059" spans="3:4">
      <c r="C1059" s="17"/>
      <c r="D1059" s="17"/>
    </row>
    <row r="1060" spans="3:4">
      <c r="C1060" s="17"/>
      <c r="D1060" s="17"/>
    </row>
    <row r="1061" spans="3:4">
      <c r="C1061" s="17"/>
      <c r="D1061" s="17"/>
    </row>
    <row r="1062" spans="3:4">
      <c r="C1062" s="17"/>
      <c r="D1062" s="17"/>
    </row>
    <row r="1063" spans="3:4">
      <c r="C1063" s="17"/>
      <c r="D1063" s="17"/>
    </row>
    <row r="1064" spans="3:4">
      <c r="C1064" s="17"/>
      <c r="D1064" s="17"/>
    </row>
    <row r="1065" spans="3:4">
      <c r="C1065" s="17"/>
      <c r="D1065" s="17"/>
    </row>
    <row r="1066" spans="3:4">
      <c r="C1066" s="17"/>
      <c r="D1066" s="17"/>
    </row>
    <row r="1067" spans="3:4">
      <c r="C1067" s="17"/>
      <c r="D1067" s="17"/>
    </row>
    <row r="1068" spans="3:4">
      <c r="C1068" s="17"/>
      <c r="D1068" s="17"/>
    </row>
    <row r="1069" spans="3:4">
      <c r="C1069" s="17"/>
      <c r="D1069" s="17"/>
    </row>
    <row r="1070" spans="3:4">
      <c r="C1070" s="17"/>
      <c r="D1070" s="17"/>
    </row>
    <row r="1071" spans="3:4">
      <c r="C1071" s="17"/>
      <c r="D1071" s="17"/>
    </row>
    <row r="1072" spans="3:4">
      <c r="C1072" s="17"/>
      <c r="D1072" s="17"/>
    </row>
    <row r="1073" spans="3:4">
      <c r="C1073" s="17"/>
      <c r="D1073" s="17"/>
    </row>
    <row r="1074" spans="3:4">
      <c r="C1074" s="17"/>
      <c r="D1074" s="17"/>
    </row>
    <row r="1075" spans="3:4">
      <c r="C1075" s="17"/>
      <c r="D1075" s="17"/>
    </row>
    <row r="1076" spans="3:4">
      <c r="C1076" s="17"/>
      <c r="D1076" s="17"/>
    </row>
    <row r="1077" spans="3:4">
      <c r="C1077" s="17"/>
      <c r="D1077" s="17"/>
    </row>
    <row r="1078" spans="3:4">
      <c r="C1078" s="17"/>
      <c r="D1078" s="17"/>
    </row>
    <row r="1079" spans="3:4">
      <c r="C1079" s="17"/>
      <c r="D1079" s="17"/>
    </row>
    <row r="1080" spans="3:4">
      <c r="C1080" s="17"/>
      <c r="D1080" s="17"/>
    </row>
    <row r="1081" spans="3:4">
      <c r="C1081" s="17"/>
      <c r="D1081" s="17"/>
    </row>
    <row r="1082" spans="3:4">
      <c r="C1082" s="17"/>
      <c r="D1082" s="17"/>
    </row>
    <row r="1083" spans="3:4">
      <c r="C1083" s="17"/>
      <c r="D1083" s="17"/>
    </row>
    <row r="1084" spans="3:4">
      <c r="C1084" s="17"/>
      <c r="D1084" s="17"/>
    </row>
    <row r="1085" spans="3:4">
      <c r="C1085" s="17"/>
      <c r="D1085" s="17"/>
    </row>
    <row r="1086" spans="3:4">
      <c r="C1086" s="17"/>
      <c r="D1086" s="17"/>
    </row>
    <row r="1087" spans="3:4">
      <c r="C1087" s="17"/>
      <c r="D1087" s="17"/>
    </row>
    <row r="1088" spans="3:4">
      <c r="C1088" s="17"/>
      <c r="D1088" s="17"/>
    </row>
    <row r="1089" spans="3:4">
      <c r="C1089" s="17"/>
      <c r="D1089" s="17"/>
    </row>
    <row r="1090" spans="3:4">
      <c r="C1090" s="17"/>
      <c r="D1090" s="17"/>
    </row>
    <row r="1091" spans="3:4">
      <c r="C1091" s="17"/>
      <c r="D1091" s="17"/>
    </row>
    <row r="1092" spans="3:4">
      <c r="C1092" s="17"/>
      <c r="D1092" s="17"/>
    </row>
    <row r="1093" spans="3:4">
      <c r="C1093" s="17"/>
      <c r="D1093" s="17"/>
    </row>
    <row r="1094" spans="3:4">
      <c r="C1094" s="17"/>
      <c r="D1094" s="17"/>
    </row>
    <row r="1095" spans="3:4">
      <c r="C1095" s="17"/>
      <c r="D1095" s="17"/>
    </row>
    <row r="1096" spans="3:4">
      <c r="C1096" s="17"/>
      <c r="D1096" s="17"/>
    </row>
    <row r="1097" spans="3:4">
      <c r="C1097" s="17"/>
      <c r="D1097" s="17"/>
    </row>
    <row r="1098" spans="3:4">
      <c r="C1098" s="17"/>
      <c r="D1098" s="17"/>
    </row>
    <row r="1099" spans="3:4">
      <c r="C1099" s="17"/>
      <c r="D1099" s="17"/>
    </row>
    <row r="1100" spans="3:4">
      <c r="C1100" s="17"/>
      <c r="D1100" s="17"/>
    </row>
    <row r="1101" spans="3:4">
      <c r="C1101" s="17"/>
      <c r="D1101" s="17"/>
    </row>
    <row r="1102" spans="3:4">
      <c r="C1102" s="17"/>
      <c r="D1102" s="17"/>
    </row>
    <row r="1103" spans="3:4">
      <c r="C1103" s="17"/>
      <c r="D1103" s="17"/>
    </row>
    <row r="1104" spans="3:4">
      <c r="C1104" s="17"/>
      <c r="D1104" s="17"/>
    </row>
    <row r="1105" spans="3:4">
      <c r="C1105" s="17"/>
      <c r="D1105" s="17"/>
    </row>
    <row r="1106" spans="3:4">
      <c r="C1106" s="17"/>
      <c r="D1106" s="17"/>
    </row>
    <row r="1107" spans="3:4">
      <c r="C1107" s="17"/>
      <c r="D1107" s="17"/>
    </row>
    <row r="1108" spans="3:4">
      <c r="C1108" s="17"/>
      <c r="D1108" s="17"/>
    </row>
    <row r="1109" spans="3:4">
      <c r="C1109" s="17"/>
      <c r="D1109" s="17"/>
    </row>
    <row r="1110" spans="3:4">
      <c r="C1110" s="17"/>
      <c r="D1110" s="17"/>
    </row>
    <row r="1111" spans="3:4">
      <c r="C1111" s="17"/>
      <c r="D1111" s="17"/>
    </row>
    <row r="1112" spans="3:4">
      <c r="C1112" s="17"/>
      <c r="D1112" s="17"/>
    </row>
    <row r="1113" spans="3:4">
      <c r="C1113" s="17"/>
      <c r="D1113" s="17"/>
    </row>
    <row r="1114" spans="3:4">
      <c r="C1114" s="17"/>
      <c r="D1114" s="17"/>
    </row>
    <row r="1115" spans="3:4">
      <c r="C1115" s="17"/>
      <c r="D1115" s="17"/>
    </row>
    <row r="1116" spans="3:4">
      <c r="C1116" s="17"/>
      <c r="D1116" s="17"/>
    </row>
    <row r="1117" spans="3:4">
      <c r="C1117" s="17"/>
      <c r="D1117" s="17"/>
    </row>
    <row r="1118" spans="3:4">
      <c r="C1118" s="17"/>
      <c r="D1118" s="17"/>
    </row>
    <row r="1119" spans="3:4">
      <c r="C1119" s="17"/>
      <c r="D1119" s="17"/>
    </row>
    <row r="1120" spans="3:4">
      <c r="C1120" s="17"/>
      <c r="D1120" s="17"/>
    </row>
    <row r="1121" spans="3:4">
      <c r="C1121" s="17"/>
      <c r="D1121" s="17"/>
    </row>
    <row r="1122" spans="3:4">
      <c r="C1122" s="17"/>
      <c r="D1122" s="17"/>
    </row>
    <row r="1123" spans="3:4">
      <c r="C1123" s="17"/>
      <c r="D1123" s="17"/>
    </row>
    <row r="1124" spans="3:4">
      <c r="C1124" s="17"/>
      <c r="D1124" s="17"/>
    </row>
    <row r="1125" spans="3:4">
      <c r="C1125" s="17"/>
      <c r="D1125" s="17"/>
    </row>
    <row r="1126" spans="3:4">
      <c r="C1126" s="17"/>
      <c r="D1126" s="17"/>
    </row>
    <row r="1127" spans="3:4">
      <c r="C1127" s="17"/>
      <c r="D1127" s="17"/>
    </row>
    <row r="1128" spans="3:4">
      <c r="C1128" s="17"/>
      <c r="D1128" s="17"/>
    </row>
    <row r="1129" spans="3:4">
      <c r="C1129" s="17"/>
      <c r="D1129" s="17"/>
    </row>
    <row r="1130" spans="3:4">
      <c r="C1130" s="17"/>
      <c r="D1130" s="17"/>
    </row>
    <row r="1131" spans="3:4">
      <c r="C1131" s="17"/>
      <c r="D1131" s="17"/>
    </row>
    <row r="1132" spans="3:4">
      <c r="C1132" s="17"/>
      <c r="D1132" s="17"/>
    </row>
    <row r="1133" spans="3:4">
      <c r="C1133" s="17"/>
      <c r="D1133" s="17"/>
    </row>
    <row r="1134" spans="3:4">
      <c r="C1134" s="17"/>
      <c r="D1134" s="17"/>
    </row>
    <row r="1135" spans="3:4">
      <c r="C1135" s="17"/>
      <c r="D1135" s="17"/>
    </row>
    <row r="1136" spans="3:4">
      <c r="C1136" s="17"/>
      <c r="D1136" s="17"/>
    </row>
    <row r="1137" spans="3:4">
      <c r="C1137" s="17"/>
      <c r="D1137" s="17"/>
    </row>
    <row r="1138" spans="3:4">
      <c r="C1138" s="17"/>
      <c r="D1138" s="17"/>
    </row>
    <row r="1139" spans="3:4">
      <c r="C1139" s="17"/>
      <c r="D1139" s="17"/>
    </row>
    <row r="1140" spans="3:4">
      <c r="C1140" s="17"/>
      <c r="D1140" s="17"/>
    </row>
    <row r="1141" spans="3:4">
      <c r="C1141" s="17"/>
      <c r="D1141" s="17"/>
    </row>
    <row r="1142" spans="3:4">
      <c r="C1142" s="17"/>
      <c r="D1142" s="17"/>
    </row>
    <row r="1143" spans="3:4">
      <c r="C1143" s="17"/>
      <c r="D1143" s="17"/>
    </row>
    <row r="1144" spans="3:4">
      <c r="C1144" s="17"/>
      <c r="D1144" s="17"/>
    </row>
    <row r="1145" spans="3:4">
      <c r="C1145" s="17"/>
      <c r="D1145" s="17"/>
    </row>
    <row r="1146" spans="3:4">
      <c r="C1146" s="17"/>
      <c r="D1146" s="17"/>
    </row>
    <row r="1147" spans="3:4">
      <c r="C1147" s="17"/>
      <c r="D1147" s="17"/>
    </row>
    <row r="1148" spans="3:4">
      <c r="C1148" s="17"/>
      <c r="D1148" s="17"/>
    </row>
    <row r="1149" spans="3:4">
      <c r="C1149" s="17"/>
      <c r="D1149" s="17"/>
    </row>
    <row r="1150" spans="3:4">
      <c r="C1150" s="17"/>
      <c r="D1150" s="17"/>
    </row>
    <row r="1151" spans="3:4">
      <c r="C1151" s="17"/>
      <c r="D1151" s="17"/>
    </row>
    <row r="1152" spans="3:4">
      <c r="C1152" s="17"/>
      <c r="D1152" s="17"/>
    </row>
    <row r="1153" spans="3:4">
      <c r="C1153" s="17"/>
      <c r="D1153" s="17"/>
    </row>
    <row r="1154" spans="3:4">
      <c r="C1154" s="17"/>
      <c r="D1154" s="17"/>
    </row>
    <row r="1155" spans="3:4">
      <c r="C1155" s="17"/>
      <c r="D1155" s="17"/>
    </row>
    <row r="1156" spans="3:4">
      <c r="C1156" s="17"/>
      <c r="D1156" s="17"/>
    </row>
    <row r="1157" spans="3:4">
      <c r="C1157" s="17"/>
      <c r="D1157" s="17"/>
    </row>
    <row r="1158" spans="3:4">
      <c r="C1158" s="17"/>
      <c r="D1158" s="17"/>
    </row>
    <row r="1159" spans="3:4">
      <c r="C1159" s="17"/>
      <c r="D1159" s="17"/>
    </row>
    <row r="1160" spans="3:4">
      <c r="C1160" s="17"/>
      <c r="D1160" s="17"/>
    </row>
    <row r="1161" spans="3:4">
      <c r="C1161" s="17"/>
      <c r="D1161" s="17"/>
    </row>
    <row r="1162" spans="3:4">
      <c r="C1162" s="17"/>
      <c r="D1162" s="17"/>
    </row>
    <row r="1163" spans="3:4">
      <c r="C1163" s="17"/>
      <c r="D1163" s="17"/>
    </row>
    <row r="1164" spans="3:4">
      <c r="C1164" s="17"/>
      <c r="D1164" s="17"/>
    </row>
    <row r="1165" spans="3:4">
      <c r="C1165" s="17"/>
      <c r="D1165" s="17"/>
    </row>
    <row r="1166" spans="3:4">
      <c r="C1166" s="17"/>
      <c r="D1166" s="17"/>
    </row>
    <row r="1167" spans="3:4">
      <c r="C1167" s="17"/>
      <c r="D1167" s="17"/>
    </row>
    <row r="1168" spans="3:4">
      <c r="C1168" s="17"/>
      <c r="D1168" s="17"/>
    </row>
    <row r="1169" spans="3:4">
      <c r="C1169" s="17"/>
      <c r="D1169" s="17"/>
    </row>
    <row r="1170" spans="3:4">
      <c r="C1170" s="17"/>
      <c r="D1170" s="17"/>
    </row>
    <row r="1171" spans="3:4">
      <c r="C1171" s="17"/>
      <c r="D1171" s="17"/>
    </row>
    <row r="1172" spans="3:4">
      <c r="C1172" s="17"/>
      <c r="D1172" s="17"/>
    </row>
    <row r="1173" spans="3:4">
      <c r="C1173" s="17"/>
      <c r="D1173" s="17"/>
    </row>
    <row r="1174" spans="3:4">
      <c r="C1174" s="17"/>
      <c r="D1174" s="17"/>
    </row>
    <row r="1175" spans="3:4">
      <c r="C1175" s="17"/>
      <c r="D1175" s="17"/>
    </row>
    <row r="1176" spans="3:4">
      <c r="C1176" s="17"/>
      <c r="D1176" s="17"/>
    </row>
    <row r="1177" spans="3:4">
      <c r="C1177" s="17"/>
      <c r="D1177" s="17"/>
    </row>
    <row r="1178" spans="3:4">
      <c r="C1178" s="17"/>
      <c r="D1178" s="17"/>
    </row>
    <row r="1179" spans="3:4">
      <c r="C1179" s="17"/>
      <c r="D1179" s="17"/>
    </row>
    <row r="1180" spans="3:4">
      <c r="C1180" s="17"/>
      <c r="D1180" s="17"/>
    </row>
    <row r="1181" spans="3:4">
      <c r="C1181" s="17"/>
      <c r="D1181" s="17"/>
    </row>
    <row r="1182" spans="3:4">
      <c r="C1182" s="17"/>
      <c r="D1182" s="17"/>
    </row>
    <row r="1183" spans="3:4">
      <c r="C1183" s="17"/>
      <c r="D1183" s="17"/>
    </row>
    <row r="1184" spans="3:4">
      <c r="C1184" s="17"/>
      <c r="D1184" s="17"/>
    </row>
    <row r="1185" spans="3:4">
      <c r="C1185" s="17"/>
      <c r="D1185" s="17"/>
    </row>
    <row r="1186" spans="3:4">
      <c r="C1186" s="17"/>
      <c r="D1186" s="17"/>
    </row>
    <row r="1187" spans="3:4">
      <c r="C1187" s="17"/>
      <c r="D1187" s="17"/>
    </row>
    <row r="1188" spans="3:4">
      <c r="C1188" s="17"/>
      <c r="D1188" s="17"/>
    </row>
    <row r="1189" spans="3:4">
      <c r="C1189" s="17"/>
      <c r="D1189" s="17"/>
    </row>
    <row r="1190" spans="3:4">
      <c r="C1190" s="17"/>
      <c r="D1190" s="17"/>
    </row>
    <row r="1191" spans="3:4">
      <c r="C1191" s="17"/>
      <c r="D1191" s="17"/>
    </row>
    <row r="1192" spans="3:4">
      <c r="C1192" s="17"/>
      <c r="D1192" s="17"/>
    </row>
    <row r="1193" spans="3:4">
      <c r="C1193" s="17"/>
      <c r="D1193" s="17"/>
    </row>
    <row r="1194" spans="3:4">
      <c r="C1194" s="17"/>
      <c r="D1194" s="17"/>
    </row>
    <row r="1195" spans="3:4">
      <c r="C1195" s="17"/>
      <c r="D1195" s="17"/>
    </row>
    <row r="1196" spans="3:4">
      <c r="C1196" s="17"/>
      <c r="D1196" s="17"/>
    </row>
    <row r="1197" spans="3:4">
      <c r="C1197" s="17"/>
      <c r="D1197" s="17"/>
    </row>
    <row r="1198" spans="3:4">
      <c r="C1198" s="17"/>
      <c r="D1198" s="17"/>
    </row>
    <row r="1199" spans="3:4">
      <c r="C1199" s="17"/>
      <c r="D1199" s="17"/>
    </row>
    <row r="1200" spans="3:4">
      <c r="C1200" s="17"/>
      <c r="D1200" s="17"/>
    </row>
    <row r="1201" spans="3:4">
      <c r="C1201" s="17"/>
      <c r="D1201" s="17"/>
    </row>
    <row r="1202" spans="3:4">
      <c r="C1202" s="17"/>
      <c r="D1202" s="17"/>
    </row>
    <row r="1203" spans="3:4">
      <c r="C1203" s="17"/>
      <c r="D1203" s="17"/>
    </row>
    <row r="1204" spans="3:4">
      <c r="C1204" s="17"/>
      <c r="D1204" s="17"/>
    </row>
    <row r="1205" spans="3:4">
      <c r="C1205" s="17"/>
      <c r="D1205" s="17"/>
    </row>
    <row r="1206" spans="3:4">
      <c r="C1206" s="17"/>
      <c r="D1206" s="17"/>
    </row>
    <row r="1207" spans="3:4">
      <c r="C1207" s="17"/>
      <c r="D1207" s="17"/>
    </row>
    <row r="1208" spans="3:4">
      <c r="C1208" s="17"/>
      <c r="D1208" s="17"/>
    </row>
    <row r="1209" spans="3:4">
      <c r="C1209" s="17"/>
      <c r="D1209" s="17"/>
    </row>
    <row r="1210" spans="3:4">
      <c r="C1210" s="17"/>
      <c r="D1210" s="17"/>
    </row>
    <row r="1211" spans="3:4">
      <c r="C1211" s="17"/>
      <c r="D1211" s="17"/>
    </row>
    <row r="1212" spans="3:4">
      <c r="C1212" s="17"/>
      <c r="D1212" s="17"/>
    </row>
    <row r="1213" spans="3:4">
      <c r="C1213" s="17"/>
      <c r="D1213" s="17"/>
    </row>
    <row r="1214" spans="3:4">
      <c r="C1214" s="17"/>
      <c r="D1214" s="17"/>
    </row>
    <row r="1215" spans="3:4">
      <c r="C1215" s="17"/>
      <c r="D1215" s="17"/>
    </row>
    <row r="1216" spans="3:4">
      <c r="C1216" s="17"/>
      <c r="D1216" s="17"/>
    </row>
    <row r="1217" spans="3:4">
      <c r="C1217" s="17"/>
      <c r="D1217" s="17"/>
    </row>
    <row r="1218" spans="3:4">
      <c r="C1218" s="17"/>
      <c r="D1218" s="17"/>
    </row>
    <row r="1219" spans="3:4">
      <c r="C1219" s="17"/>
      <c r="D1219" s="17"/>
    </row>
    <row r="1220" spans="3:4">
      <c r="C1220" s="17"/>
      <c r="D1220" s="17"/>
    </row>
    <row r="1221" spans="3:4">
      <c r="C1221" s="17"/>
      <c r="D1221" s="17"/>
    </row>
    <row r="1222" spans="3:4">
      <c r="C1222" s="17"/>
      <c r="D1222" s="17"/>
    </row>
    <row r="1223" spans="3:4">
      <c r="C1223" s="17"/>
      <c r="D1223" s="17"/>
    </row>
    <row r="1224" spans="3:4">
      <c r="C1224" s="17"/>
      <c r="D1224" s="17"/>
    </row>
    <row r="1225" spans="3:4">
      <c r="C1225" s="17"/>
      <c r="D1225" s="17"/>
    </row>
    <row r="1226" spans="3:4">
      <c r="C1226" s="17"/>
      <c r="D1226" s="17"/>
    </row>
    <row r="1227" spans="3:4">
      <c r="C1227" s="17"/>
      <c r="D1227" s="17"/>
    </row>
    <row r="1228" spans="3:4">
      <c r="C1228" s="17"/>
      <c r="D1228" s="17"/>
    </row>
    <row r="1229" spans="3:4">
      <c r="C1229" s="17"/>
      <c r="D1229" s="17"/>
    </row>
    <row r="1230" spans="3:4">
      <c r="C1230" s="17"/>
      <c r="D1230" s="17"/>
    </row>
    <row r="1231" spans="3:4">
      <c r="C1231" s="17"/>
      <c r="D1231" s="17"/>
    </row>
    <row r="1232" spans="3:4">
      <c r="C1232" s="17"/>
      <c r="D1232" s="17"/>
    </row>
    <row r="1233" spans="3:4">
      <c r="C1233" s="17"/>
      <c r="D1233" s="17"/>
    </row>
    <row r="1234" spans="3:4">
      <c r="C1234" s="17"/>
      <c r="D1234" s="17"/>
    </row>
    <row r="1235" spans="3:4">
      <c r="C1235" s="17"/>
      <c r="D1235" s="17"/>
    </row>
    <row r="1236" spans="3:4">
      <c r="C1236" s="17"/>
      <c r="D1236" s="17"/>
    </row>
    <row r="1237" spans="3:4">
      <c r="C1237" s="17"/>
      <c r="D1237" s="17"/>
    </row>
    <row r="1238" spans="3:4">
      <c r="C1238" s="17"/>
      <c r="D1238" s="17"/>
    </row>
    <row r="1239" spans="3:4">
      <c r="C1239" s="17"/>
      <c r="D1239" s="17"/>
    </row>
    <row r="1240" spans="3:4">
      <c r="C1240" s="17"/>
      <c r="D1240" s="17"/>
    </row>
    <row r="1241" spans="3:4">
      <c r="C1241" s="17"/>
      <c r="D1241" s="17"/>
    </row>
    <row r="1242" spans="3:4">
      <c r="C1242" s="17"/>
      <c r="D1242" s="17"/>
    </row>
    <row r="1243" spans="3:4">
      <c r="C1243" s="17"/>
      <c r="D1243" s="17"/>
    </row>
    <row r="1244" spans="3:4">
      <c r="C1244" s="17"/>
      <c r="D1244" s="17"/>
    </row>
    <row r="1245" spans="3:4">
      <c r="C1245" s="17"/>
      <c r="D1245" s="17"/>
    </row>
    <row r="1246" spans="3:4">
      <c r="C1246" s="17"/>
      <c r="D1246" s="17"/>
    </row>
    <row r="1247" spans="3:4">
      <c r="C1247" s="17"/>
      <c r="D1247" s="17"/>
    </row>
    <row r="1248" spans="3:4">
      <c r="C1248" s="17"/>
      <c r="D1248" s="17"/>
    </row>
    <row r="1249" spans="3:4">
      <c r="C1249" s="17"/>
      <c r="D1249" s="17"/>
    </row>
    <row r="1250" spans="3:4">
      <c r="C1250" s="17"/>
      <c r="D1250" s="17"/>
    </row>
    <row r="1251" spans="3:4">
      <c r="C1251" s="17"/>
      <c r="D1251" s="17"/>
    </row>
    <row r="1252" spans="3:4">
      <c r="C1252" s="17"/>
      <c r="D1252" s="17"/>
    </row>
    <row r="1253" spans="3:4">
      <c r="C1253" s="17"/>
      <c r="D1253" s="17"/>
    </row>
    <row r="1254" spans="3:4">
      <c r="C1254" s="17"/>
      <c r="D1254" s="17"/>
    </row>
    <row r="1255" spans="3:4">
      <c r="C1255" s="17"/>
      <c r="D1255" s="17"/>
    </row>
    <row r="1256" spans="3:4">
      <c r="C1256" s="17"/>
      <c r="D1256" s="17"/>
    </row>
    <row r="1257" spans="3:4">
      <c r="C1257" s="17"/>
      <c r="D1257" s="17"/>
    </row>
    <row r="1258" spans="3:4">
      <c r="C1258" s="17"/>
      <c r="D1258" s="17"/>
    </row>
    <row r="1259" spans="3:4">
      <c r="C1259" s="17"/>
      <c r="D1259" s="17"/>
    </row>
    <row r="1260" spans="3:4">
      <c r="C1260" s="17"/>
      <c r="D1260" s="17"/>
    </row>
    <row r="1261" spans="3:4">
      <c r="C1261" s="17"/>
      <c r="D1261" s="17"/>
    </row>
    <row r="1262" spans="3:4">
      <c r="C1262" s="17"/>
      <c r="D1262" s="17"/>
    </row>
    <row r="1263" spans="3:4">
      <c r="C1263" s="17"/>
      <c r="D1263" s="17"/>
    </row>
    <row r="1264" spans="3:4">
      <c r="C1264" s="17"/>
      <c r="D1264" s="17"/>
    </row>
    <row r="1265" spans="3:4">
      <c r="C1265" s="17"/>
      <c r="D1265" s="17"/>
    </row>
    <row r="1266" spans="3:4">
      <c r="C1266" s="17"/>
      <c r="D1266" s="17"/>
    </row>
    <row r="1267" spans="3:4">
      <c r="C1267" s="17"/>
      <c r="D1267" s="17"/>
    </row>
    <row r="1268" spans="3:4">
      <c r="C1268" s="17"/>
      <c r="D1268" s="17"/>
    </row>
    <row r="1269" spans="3:4">
      <c r="C1269" s="17"/>
      <c r="D1269" s="17"/>
    </row>
    <row r="1270" spans="3:4">
      <c r="C1270" s="17"/>
      <c r="D1270" s="17"/>
    </row>
    <row r="1271" spans="3:4">
      <c r="C1271" s="17"/>
      <c r="D1271" s="17"/>
    </row>
    <row r="1272" spans="3:4">
      <c r="C1272" s="17"/>
      <c r="D1272" s="17"/>
    </row>
    <row r="1273" spans="3:4">
      <c r="C1273" s="17"/>
      <c r="D1273" s="17"/>
    </row>
    <row r="1274" spans="3:4">
      <c r="C1274" s="17"/>
      <c r="D1274" s="17"/>
    </row>
    <row r="1275" spans="3:4">
      <c r="C1275" s="17"/>
      <c r="D1275" s="17"/>
    </row>
    <row r="1276" spans="3:4">
      <c r="C1276" s="17"/>
      <c r="D1276" s="17"/>
    </row>
    <row r="1277" spans="3:4">
      <c r="C1277" s="17"/>
      <c r="D1277" s="17"/>
    </row>
    <row r="1278" spans="3:4">
      <c r="C1278" s="17"/>
      <c r="D1278" s="17"/>
    </row>
    <row r="1279" spans="3:4">
      <c r="C1279" s="17"/>
      <c r="D1279" s="17"/>
    </row>
    <row r="1280" spans="3:4">
      <c r="C1280" s="17"/>
      <c r="D1280" s="17"/>
    </row>
    <row r="1281" spans="3:4">
      <c r="C1281" s="17"/>
      <c r="D1281" s="17"/>
    </row>
    <row r="1282" spans="3:4">
      <c r="C1282" s="17"/>
      <c r="D1282" s="17"/>
    </row>
    <row r="1283" spans="3:4">
      <c r="C1283" s="17"/>
      <c r="D1283" s="17"/>
    </row>
    <row r="1284" spans="3:4">
      <c r="C1284" s="17"/>
      <c r="D1284" s="17"/>
    </row>
    <row r="1285" spans="3:4">
      <c r="C1285" s="17"/>
      <c r="D1285" s="17"/>
    </row>
    <row r="1286" spans="3:4">
      <c r="C1286" s="17"/>
      <c r="D1286" s="17"/>
    </row>
    <row r="1287" spans="3:4">
      <c r="C1287" s="17"/>
      <c r="D1287" s="17"/>
    </row>
    <row r="1288" spans="3:4">
      <c r="C1288" s="17"/>
      <c r="D1288" s="17"/>
    </row>
    <row r="1289" spans="3:4">
      <c r="C1289" s="17"/>
      <c r="D1289" s="17"/>
    </row>
    <row r="1290" spans="3:4">
      <c r="C1290" s="17"/>
      <c r="D1290" s="17"/>
    </row>
    <row r="1291" spans="3:4">
      <c r="C1291" s="17"/>
      <c r="D1291" s="17"/>
    </row>
    <row r="1292" spans="3:4">
      <c r="C1292" s="17"/>
      <c r="D1292" s="17"/>
    </row>
    <row r="1293" spans="3:4">
      <c r="C1293" s="17"/>
      <c r="D1293" s="17"/>
    </row>
    <row r="1294" spans="3:4">
      <c r="C1294" s="17"/>
      <c r="D1294" s="17"/>
    </row>
    <row r="1295" spans="3:4">
      <c r="C1295" s="17"/>
      <c r="D1295" s="17"/>
    </row>
    <row r="1296" spans="3:4">
      <c r="C1296" s="17"/>
      <c r="D1296" s="17"/>
    </row>
    <row r="1297" spans="3:4">
      <c r="C1297" s="17"/>
      <c r="D1297" s="17"/>
    </row>
    <row r="1298" spans="3:4">
      <c r="C1298" s="17"/>
      <c r="D1298" s="17"/>
    </row>
    <row r="1299" spans="3:4">
      <c r="C1299" s="17"/>
      <c r="D1299" s="17"/>
    </row>
    <row r="1300" spans="3:4">
      <c r="C1300" s="17"/>
      <c r="D1300" s="17"/>
    </row>
    <row r="1301" spans="3:4">
      <c r="C1301" s="17"/>
      <c r="D1301" s="17"/>
    </row>
    <row r="1302" spans="3:4">
      <c r="C1302" s="17"/>
      <c r="D1302" s="17"/>
    </row>
    <row r="1303" spans="3:4">
      <c r="C1303" s="17"/>
      <c r="D1303" s="17"/>
    </row>
    <row r="1304" spans="3:4">
      <c r="C1304" s="17"/>
      <c r="D1304" s="17"/>
    </row>
    <row r="1305" spans="3:4">
      <c r="C1305" s="17"/>
      <c r="D1305" s="17"/>
    </row>
    <row r="1306" spans="3:4">
      <c r="C1306" s="17"/>
      <c r="D1306" s="17"/>
    </row>
    <row r="1307" spans="3:4">
      <c r="C1307" s="17"/>
      <c r="D1307" s="17"/>
    </row>
    <row r="1308" spans="3:4">
      <c r="C1308" s="17"/>
      <c r="D1308" s="17"/>
    </row>
    <row r="1309" spans="3:4">
      <c r="C1309" s="17"/>
      <c r="D1309" s="17"/>
    </row>
    <row r="1310" spans="3:4">
      <c r="C1310" s="17"/>
      <c r="D1310" s="17"/>
    </row>
    <row r="1311" spans="3:4">
      <c r="C1311" s="17"/>
      <c r="D1311" s="17"/>
    </row>
    <row r="1312" spans="3:4">
      <c r="C1312" s="17"/>
      <c r="D1312" s="17"/>
    </row>
    <row r="1313" spans="3:4">
      <c r="C1313" s="17"/>
      <c r="D1313" s="17"/>
    </row>
    <row r="1314" spans="3:4">
      <c r="C1314" s="17"/>
      <c r="D1314" s="17"/>
    </row>
    <row r="1315" spans="3:4">
      <c r="C1315" s="17"/>
      <c r="D1315" s="17"/>
    </row>
    <row r="1316" spans="3:4">
      <c r="C1316" s="17"/>
      <c r="D1316" s="17"/>
    </row>
    <row r="1317" spans="3:4">
      <c r="C1317" s="17"/>
      <c r="D1317" s="17"/>
    </row>
    <row r="1318" spans="3:4">
      <c r="C1318" s="17"/>
      <c r="D1318" s="17"/>
    </row>
    <row r="1319" spans="3:4">
      <c r="C1319" s="17"/>
      <c r="D1319" s="17"/>
    </row>
    <row r="1320" spans="3:4">
      <c r="C1320" s="17"/>
      <c r="D1320" s="17"/>
    </row>
    <row r="1321" spans="3:4">
      <c r="C1321" s="17"/>
      <c r="D1321" s="17"/>
    </row>
    <row r="1322" spans="3:4">
      <c r="C1322" s="17"/>
      <c r="D1322" s="17"/>
    </row>
    <row r="1323" spans="3:4">
      <c r="C1323" s="17"/>
      <c r="D1323" s="17"/>
    </row>
    <row r="1324" spans="3:4">
      <c r="C1324" s="17"/>
      <c r="D1324" s="17"/>
    </row>
    <row r="1325" spans="3:4">
      <c r="C1325" s="17"/>
      <c r="D1325" s="17"/>
    </row>
    <row r="1326" spans="3:4">
      <c r="C1326" s="17"/>
      <c r="D1326" s="17"/>
    </row>
    <row r="1327" spans="3:4">
      <c r="C1327" s="17"/>
      <c r="D1327" s="17"/>
    </row>
    <row r="1328" spans="3:4">
      <c r="C1328" s="17"/>
      <c r="D1328" s="17"/>
    </row>
    <row r="1329" spans="3:4">
      <c r="C1329" s="17"/>
      <c r="D1329" s="17"/>
    </row>
    <row r="1330" spans="3:4">
      <c r="C1330" s="17"/>
      <c r="D1330" s="17"/>
    </row>
    <row r="1331" spans="3:4">
      <c r="C1331" s="17"/>
      <c r="D1331" s="17"/>
    </row>
    <row r="1332" spans="3:4">
      <c r="C1332" s="17"/>
      <c r="D1332" s="17"/>
    </row>
    <row r="1333" spans="3:4">
      <c r="C1333" s="17"/>
      <c r="D1333" s="17"/>
    </row>
    <row r="1334" spans="3:4">
      <c r="C1334" s="17"/>
      <c r="D1334" s="17"/>
    </row>
    <row r="1335" spans="3:4">
      <c r="C1335" s="17"/>
      <c r="D1335" s="17"/>
    </row>
    <row r="1336" spans="3:4">
      <c r="C1336" s="17"/>
      <c r="D1336" s="17"/>
    </row>
    <row r="1337" spans="3:4">
      <c r="C1337" s="17"/>
      <c r="D1337" s="17"/>
    </row>
    <row r="1338" spans="3:4">
      <c r="C1338" s="17"/>
      <c r="D1338" s="17"/>
    </row>
    <row r="1339" spans="3:4">
      <c r="C1339" s="17"/>
      <c r="D1339" s="17"/>
    </row>
    <row r="1340" spans="3:4">
      <c r="C1340" s="17"/>
      <c r="D1340" s="17"/>
    </row>
    <row r="1341" spans="3:4">
      <c r="C1341" s="17"/>
      <c r="D1341" s="17"/>
    </row>
    <row r="1342" spans="3:4">
      <c r="C1342" s="17"/>
      <c r="D1342" s="17"/>
    </row>
    <row r="1343" spans="3:4">
      <c r="C1343" s="17"/>
      <c r="D1343" s="17"/>
    </row>
    <row r="1344" spans="3:4">
      <c r="C1344" s="17"/>
      <c r="D1344" s="17"/>
    </row>
    <row r="1345" spans="3:4">
      <c r="C1345" s="17"/>
      <c r="D1345" s="17"/>
    </row>
    <row r="1346" spans="3:4">
      <c r="C1346" s="17"/>
      <c r="D1346" s="17"/>
    </row>
    <row r="1347" spans="3:4">
      <c r="C1347" s="17"/>
      <c r="D1347" s="17"/>
    </row>
    <row r="1348" spans="3:4">
      <c r="C1348" s="17"/>
      <c r="D1348" s="17"/>
    </row>
    <row r="1349" spans="3:4">
      <c r="C1349" s="17"/>
      <c r="D1349" s="17"/>
    </row>
    <row r="1350" spans="3:4">
      <c r="C1350" s="17"/>
      <c r="D1350" s="17"/>
    </row>
    <row r="1351" spans="3:4">
      <c r="C1351" s="17"/>
      <c r="D1351" s="17"/>
    </row>
    <row r="1352" spans="3:4">
      <c r="C1352" s="17"/>
      <c r="D1352" s="17"/>
    </row>
    <row r="1353" spans="3:4">
      <c r="C1353" s="17"/>
      <c r="D1353" s="17"/>
    </row>
    <row r="1354" spans="3:4">
      <c r="C1354" s="17"/>
      <c r="D1354" s="17"/>
    </row>
    <row r="1355" spans="3:4">
      <c r="C1355" s="17"/>
      <c r="D1355" s="17"/>
    </row>
    <row r="1356" spans="3:4">
      <c r="C1356" s="17"/>
      <c r="D1356" s="17"/>
    </row>
    <row r="1357" spans="3:4">
      <c r="C1357" s="17"/>
      <c r="D1357" s="17"/>
    </row>
    <row r="1358" spans="3:4">
      <c r="C1358" s="17"/>
      <c r="D1358" s="17"/>
    </row>
    <row r="1359" spans="3:4">
      <c r="C1359" s="17"/>
      <c r="D1359" s="17"/>
    </row>
    <row r="1360" spans="3:4">
      <c r="C1360" s="17"/>
      <c r="D1360" s="17"/>
    </row>
    <row r="1361" spans="3:4">
      <c r="C1361" s="17"/>
      <c r="D1361" s="17"/>
    </row>
    <row r="1362" spans="3:4">
      <c r="C1362" s="17"/>
      <c r="D1362" s="17"/>
    </row>
    <row r="1363" spans="3:4">
      <c r="C1363" s="17"/>
      <c r="D1363" s="17"/>
    </row>
    <row r="1364" spans="3:4">
      <c r="C1364" s="17"/>
      <c r="D1364" s="17"/>
    </row>
    <row r="1365" spans="3:4">
      <c r="C1365" s="17"/>
      <c r="D1365" s="17"/>
    </row>
    <row r="1366" spans="3:4">
      <c r="C1366" s="17"/>
      <c r="D1366" s="17"/>
    </row>
    <row r="1367" spans="3:4">
      <c r="C1367" s="17"/>
      <c r="D1367" s="17"/>
    </row>
    <row r="1368" spans="3:4">
      <c r="C1368" s="17"/>
      <c r="D1368" s="17"/>
    </row>
    <row r="1369" spans="3:4">
      <c r="C1369" s="17"/>
      <c r="D1369" s="17"/>
    </row>
    <row r="1370" spans="3:4">
      <c r="C1370" s="17"/>
      <c r="D1370" s="17"/>
    </row>
    <row r="1371" spans="3:4">
      <c r="C1371" s="17"/>
      <c r="D1371" s="17"/>
    </row>
    <row r="1372" spans="3:4">
      <c r="C1372" s="17"/>
      <c r="D1372" s="17"/>
    </row>
    <row r="1373" spans="3:4">
      <c r="C1373" s="17"/>
      <c r="D1373" s="17"/>
    </row>
    <row r="1374" spans="3:4">
      <c r="C1374" s="17"/>
      <c r="D1374" s="17"/>
    </row>
    <row r="1375" spans="3:4">
      <c r="C1375" s="17"/>
      <c r="D1375" s="17"/>
    </row>
    <row r="1376" spans="3:4">
      <c r="C1376" s="17"/>
      <c r="D1376" s="17"/>
    </row>
    <row r="1377" spans="3:4">
      <c r="C1377" s="17"/>
      <c r="D1377" s="17"/>
    </row>
    <row r="1378" spans="3:4">
      <c r="C1378" s="17"/>
      <c r="D1378" s="17"/>
    </row>
    <row r="1379" spans="3:4">
      <c r="C1379" s="17"/>
      <c r="D1379" s="17"/>
    </row>
    <row r="1380" spans="3:4">
      <c r="C1380" s="17"/>
      <c r="D1380" s="17"/>
    </row>
    <row r="1381" spans="3:4">
      <c r="C1381" s="17"/>
      <c r="D1381" s="17"/>
    </row>
    <row r="1382" spans="3:4">
      <c r="C1382" s="17"/>
      <c r="D1382" s="17"/>
    </row>
    <row r="1383" spans="3:4">
      <c r="C1383" s="17"/>
      <c r="D1383" s="17"/>
    </row>
    <row r="1384" spans="3:4">
      <c r="C1384" s="17"/>
      <c r="D1384" s="17"/>
    </row>
    <row r="1385" spans="3:4">
      <c r="C1385" s="17"/>
      <c r="D1385" s="17"/>
    </row>
    <row r="1386" spans="3:4">
      <c r="C1386" s="17"/>
      <c r="D1386" s="17"/>
    </row>
    <row r="1387" spans="3:4">
      <c r="C1387" s="17"/>
      <c r="D1387" s="17"/>
    </row>
    <row r="1388" spans="3:4">
      <c r="C1388" s="17"/>
      <c r="D1388" s="17"/>
    </row>
    <row r="1389" spans="3:4">
      <c r="C1389" s="17"/>
      <c r="D1389" s="17"/>
    </row>
    <row r="1390" spans="3:4">
      <c r="C1390" s="17"/>
      <c r="D1390" s="17"/>
    </row>
    <row r="1391" spans="3:4">
      <c r="C1391" s="17"/>
      <c r="D1391" s="17"/>
    </row>
    <row r="1392" spans="3:4">
      <c r="C1392" s="17"/>
      <c r="D1392" s="17"/>
    </row>
    <row r="1393" spans="3:4">
      <c r="C1393" s="17"/>
      <c r="D1393" s="17"/>
    </row>
    <row r="1394" spans="3:4">
      <c r="C1394" s="17"/>
      <c r="D1394" s="17"/>
    </row>
    <row r="1395" spans="3:4">
      <c r="C1395" s="17"/>
      <c r="D1395" s="17"/>
    </row>
    <row r="1396" spans="3:4">
      <c r="C1396" s="17"/>
      <c r="D1396" s="17"/>
    </row>
    <row r="1397" spans="3:4">
      <c r="C1397" s="17"/>
      <c r="D1397" s="17"/>
    </row>
    <row r="1398" spans="3:4">
      <c r="C1398" s="17"/>
      <c r="D1398" s="17"/>
    </row>
    <row r="1399" spans="3:4">
      <c r="C1399" s="17"/>
      <c r="D1399" s="17"/>
    </row>
    <row r="1400" spans="3:4">
      <c r="C1400" s="17"/>
      <c r="D1400" s="17"/>
    </row>
    <row r="1401" spans="3:4">
      <c r="C1401" s="17"/>
      <c r="D1401" s="17"/>
    </row>
    <row r="1402" spans="3:4">
      <c r="C1402" s="17"/>
      <c r="D1402" s="17"/>
    </row>
    <row r="1403" spans="3:4">
      <c r="C1403" s="17"/>
      <c r="D1403" s="17"/>
    </row>
    <row r="1404" spans="3:4">
      <c r="C1404" s="17"/>
      <c r="D1404" s="17"/>
    </row>
    <row r="1405" spans="3:4">
      <c r="C1405" s="17"/>
      <c r="D1405" s="17"/>
    </row>
    <row r="1406" spans="3:4">
      <c r="C1406" s="17"/>
      <c r="D1406" s="17"/>
    </row>
    <row r="1407" spans="3:4">
      <c r="C1407" s="17"/>
      <c r="D1407" s="17"/>
    </row>
    <row r="1408" spans="3:4">
      <c r="C1408" s="17"/>
      <c r="D1408" s="17"/>
    </row>
    <row r="1409" spans="3:4">
      <c r="C1409" s="17"/>
      <c r="D1409" s="17"/>
    </row>
    <row r="1410" spans="3:4">
      <c r="C1410" s="17"/>
      <c r="D1410" s="17"/>
    </row>
    <row r="1411" spans="3:4">
      <c r="C1411" s="17"/>
      <c r="D1411" s="17"/>
    </row>
    <row r="1412" spans="3:4">
      <c r="C1412" s="17"/>
      <c r="D1412" s="17"/>
    </row>
    <row r="1413" spans="3:4">
      <c r="C1413" s="17"/>
      <c r="D1413" s="17"/>
    </row>
    <row r="1414" spans="3:4">
      <c r="C1414" s="17"/>
      <c r="D1414" s="17"/>
    </row>
    <row r="1415" spans="3:4">
      <c r="C1415" s="17"/>
      <c r="D1415" s="17"/>
    </row>
    <row r="1416" spans="3:4">
      <c r="C1416" s="17"/>
      <c r="D1416" s="17"/>
    </row>
    <row r="1417" spans="3:4">
      <c r="C1417" s="17"/>
      <c r="D1417" s="17"/>
    </row>
    <row r="1418" spans="3:4">
      <c r="C1418" s="17"/>
      <c r="D1418" s="17"/>
    </row>
    <row r="1419" spans="3:4">
      <c r="C1419" s="17"/>
      <c r="D1419" s="17"/>
    </row>
    <row r="1420" spans="3:4">
      <c r="C1420" s="17"/>
      <c r="D1420" s="17"/>
    </row>
    <row r="1421" spans="3:4">
      <c r="C1421" s="17"/>
      <c r="D1421" s="17"/>
    </row>
    <row r="1422" spans="3:4">
      <c r="C1422" s="17"/>
      <c r="D1422" s="17"/>
    </row>
    <row r="1423" spans="3:4">
      <c r="C1423" s="17"/>
      <c r="D1423" s="17"/>
    </row>
    <row r="1424" spans="3:4">
      <c r="C1424" s="17"/>
      <c r="D1424" s="17"/>
    </row>
    <row r="1425" spans="3:4">
      <c r="C1425" s="17"/>
      <c r="D1425" s="17"/>
    </row>
    <row r="1426" spans="3:4">
      <c r="C1426" s="17"/>
      <c r="D1426" s="17"/>
    </row>
    <row r="1427" spans="3:4">
      <c r="C1427" s="17"/>
      <c r="D1427" s="17"/>
    </row>
    <row r="1428" spans="3:4">
      <c r="C1428" s="17"/>
      <c r="D1428" s="17"/>
    </row>
    <row r="1429" spans="3:4">
      <c r="C1429" s="17"/>
      <c r="D1429" s="17"/>
    </row>
    <row r="1430" spans="3:4">
      <c r="C1430" s="17"/>
      <c r="D1430" s="17"/>
    </row>
    <row r="1431" spans="3:4">
      <c r="C1431" s="17"/>
      <c r="D1431" s="17"/>
    </row>
    <row r="1432" spans="3:4">
      <c r="C1432" s="17"/>
      <c r="D1432" s="17"/>
    </row>
    <row r="1433" spans="3:4">
      <c r="C1433" s="17"/>
      <c r="D1433" s="17"/>
    </row>
    <row r="1434" spans="3:4">
      <c r="C1434" s="17"/>
      <c r="D1434" s="17"/>
    </row>
    <row r="1435" spans="3:4">
      <c r="C1435" s="17"/>
      <c r="D1435" s="17"/>
    </row>
    <row r="1436" spans="3:4">
      <c r="C1436" s="17"/>
      <c r="D1436" s="17"/>
    </row>
    <row r="1437" spans="3:4">
      <c r="C1437" s="17"/>
      <c r="D1437" s="17"/>
    </row>
    <row r="1438" spans="3:4">
      <c r="C1438" s="17"/>
      <c r="D1438" s="17"/>
    </row>
    <row r="1439" spans="3:4">
      <c r="C1439" s="17"/>
      <c r="D1439" s="17"/>
    </row>
    <row r="1440" spans="3:4">
      <c r="C1440" s="17"/>
      <c r="D1440" s="17"/>
    </row>
    <row r="1441" spans="3:4">
      <c r="C1441" s="17"/>
      <c r="D1441" s="17"/>
    </row>
    <row r="1442" spans="3:4">
      <c r="C1442" s="17"/>
      <c r="D1442" s="17"/>
    </row>
    <row r="1443" spans="3:4">
      <c r="C1443" s="17"/>
      <c r="D1443" s="17"/>
    </row>
    <row r="1444" spans="3:4">
      <c r="C1444" s="17"/>
      <c r="D1444" s="17"/>
    </row>
    <row r="1445" spans="3:4">
      <c r="C1445" s="17"/>
      <c r="D1445" s="17"/>
    </row>
    <row r="1446" spans="3:4">
      <c r="C1446" s="17"/>
      <c r="D1446" s="17"/>
    </row>
    <row r="1447" spans="3:4">
      <c r="C1447" s="17"/>
      <c r="D1447" s="17"/>
    </row>
    <row r="1448" spans="3:4">
      <c r="C1448" s="17"/>
      <c r="D1448" s="17"/>
    </row>
    <row r="1449" spans="3:4">
      <c r="C1449" s="17"/>
      <c r="D1449" s="17"/>
    </row>
    <row r="1450" spans="3:4">
      <c r="C1450" s="17"/>
      <c r="D1450" s="17"/>
    </row>
    <row r="1451" spans="3:4">
      <c r="C1451" s="17"/>
      <c r="D1451" s="17"/>
    </row>
    <row r="1452" spans="3:4">
      <c r="C1452" s="17"/>
      <c r="D1452" s="17"/>
    </row>
    <row r="1453" spans="3:4">
      <c r="C1453" s="17"/>
      <c r="D1453" s="17"/>
    </row>
    <row r="1454" spans="3:4">
      <c r="C1454" s="17"/>
      <c r="D1454" s="17"/>
    </row>
    <row r="1455" spans="3:4">
      <c r="C1455" s="17"/>
      <c r="D1455" s="17"/>
    </row>
    <row r="1456" spans="3:4">
      <c r="C1456" s="17"/>
      <c r="D1456" s="17"/>
    </row>
    <row r="1457" spans="3:4">
      <c r="C1457" s="17"/>
      <c r="D1457" s="17"/>
    </row>
    <row r="1458" spans="3:4">
      <c r="C1458" s="17"/>
      <c r="D1458" s="17"/>
    </row>
    <row r="1459" spans="3:4">
      <c r="C1459" s="17"/>
      <c r="D1459" s="17"/>
    </row>
    <row r="1460" spans="3:4">
      <c r="C1460" s="17"/>
      <c r="D1460" s="17"/>
    </row>
    <row r="1461" spans="3:4">
      <c r="C1461" s="17"/>
      <c r="D1461" s="17"/>
    </row>
    <row r="1462" spans="3:4">
      <c r="C1462" s="17"/>
      <c r="D1462" s="17"/>
    </row>
    <row r="1463" spans="3:4">
      <c r="C1463" s="17"/>
      <c r="D1463" s="17"/>
    </row>
    <row r="1464" spans="3:4">
      <c r="C1464" s="17"/>
      <c r="D1464" s="17"/>
    </row>
    <row r="1465" spans="3:4">
      <c r="C1465" s="17"/>
      <c r="D1465" s="17"/>
    </row>
    <row r="1466" spans="3:4">
      <c r="C1466" s="17"/>
      <c r="D1466" s="17"/>
    </row>
    <row r="1467" spans="3:4">
      <c r="C1467" s="17"/>
      <c r="D1467" s="17"/>
    </row>
    <row r="1468" spans="3:4">
      <c r="C1468" s="17"/>
      <c r="D1468" s="17"/>
    </row>
    <row r="1469" spans="3:4">
      <c r="C1469" s="17"/>
      <c r="D1469" s="17"/>
    </row>
    <row r="1470" spans="3:4">
      <c r="C1470" s="17"/>
      <c r="D1470" s="17"/>
    </row>
    <row r="1471" spans="3:4">
      <c r="C1471" s="17"/>
      <c r="D1471" s="17"/>
    </row>
    <row r="1472" spans="3:4">
      <c r="C1472" s="17"/>
      <c r="D1472" s="17"/>
    </row>
    <row r="1473" spans="3:4">
      <c r="C1473" s="17"/>
      <c r="D1473" s="17"/>
    </row>
    <row r="1474" spans="3:4">
      <c r="C1474" s="17"/>
      <c r="D1474" s="17"/>
    </row>
    <row r="1475" spans="3:4">
      <c r="C1475" s="17"/>
      <c r="D1475" s="17"/>
    </row>
    <row r="1476" spans="3:4">
      <c r="C1476" s="17"/>
      <c r="D1476" s="17"/>
    </row>
    <row r="1477" spans="3:4">
      <c r="C1477" s="17"/>
      <c r="D1477" s="17"/>
    </row>
    <row r="1478" spans="3:4">
      <c r="C1478" s="17"/>
      <c r="D1478" s="17"/>
    </row>
    <row r="1479" spans="3:4">
      <c r="C1479" s="17"/>
      <c r="D1479" s="17"/>
    </row>
    <row r="1480" spans="3:4">
      <c r="C1480" s="17"/>
      <c r="D1480" s="17"/>
    </row>
    <row r="1481" spans="3:4">
      <c r="C1481" s="17"/>
      <c r="D1481" s="17"/>
    </row>
    <row r="1482" spans="3:4">
      <c r="C1482" s="17"/>
      <c r="D1482" s="17"/>
    </row>
    <row r="1483" spans="3:4">
      <c r="C1483" s="17"/>
      <c r="D1483" s="17"/>
    </row>
    <row r="1484" spans="3:4">
      <c r="C1484" s="17"/>
      <c r="D1484" s="17"/>
    </row>
    <row r="1485" spans="3:4">
      <c r="C1485" s="17"/>
      <c r="D1485" s="17"/>
    </row>
    <row r="1486" spans="3:4">
      <c r="C1486" s="17"/>
      <c r="D1486" s="17"/>
    </row>
    <row r="1487" spans="3:4">
      <c r="C1487" s="17"/>
      <c r="D1487" s="17"/>
    </row>
    <row r="1488" spans="3:4">
      <c r="C1488" s="17"/>
      <c r="D1488" s="17"/>
    </row>
    <row r="1489" spans="3:4">
      <c r="C1489" s="17"/>
      <c r="D1489" s="17"/>
    </row>
    <row r="1490" spans="3:4">
      <c r="C1490" s="17"/>
      <c r="D1490" s="17"/>
    </row>
    <row r="1491" spans="3:4">
      <c r="C1491" s="17"/>
      <c r="D1491" s="17"/>
    </row>
    <row r="1492" spans="3:4">
      <c r="C1492" s="17"/>
      <c r="D1492" s="17"/>
    </row>
    <row r="1493" spans="3:4">
      <c r="C1493" s="17"/>
      <c r="D1493" s="17"/>
    </row>
    <row r="1494" spans="3:4">
      <c r="C1494" s="17"/>
      <c r="D1494" s="17"/>
    </row>
    <row r="1495" spans="3:4">
      <c r="C1495" s="17"/>
      <c r="D1495" s="17"/>
    </row>
    <row r="1496" spans="3:4">
      <c r="C1496" s="17"/>
      <c r="D1496" s="17"/>
    </row>
    <row r="1497" spans="3:4">
      <c r="C1497" s="17"/>
      <c r="D1497" s="17"/>
    </row>
    <row r="1498" spans="3:4">
      <c r="C1498" s="17"/>
      <c r="D1498" s="17"/>
    </row>
    <row r="1499" spans="3:4">
      <c r="C1499" s="17"/>
      <c r="D1499" s="17"/>
    </row>
    <row r="1500" spans="3:4">
      <c r="C1500" s="17"/>
      <c r="D1500" s="17"/>
    </row>
    <row r="1501" spans="3:4">
      <c r="C1501" s="17"/>
      <c r="D1501" s="17"/>
    </row>
    <row r="1502" spans="3:4">
      <c r="C1502" s="17"/>
      <c r="D1502" s="17"/>
    </row>
    <row r="1503" spans="3:4">
      <c r="C1503" s="17"/>
      <c r="D1503" s="17"/>
    </row>
    <row r="1504" spans="3:4">
      <c r="C1504" s="17"/>
      <c r="D1504" s="17"/>
    </row>
    <row r="1505" spans="3:4">
      <c r="C1505" s="17"/>
      <c r="D1505" s="17"/>
    </row>
    <row r="1506" spans="3:4">
      <c r="C1506" s="17"/>
      <c r="D1506" s="17"/>
    </row>
    <row r="1507" spans="3:4">
      <c r="C1507" s="17"/>
      <c r="D1507" s="17"/>
    </row>
    <row r="1508" spans="3:4">
      <c r="C1508" s="17"/>
      <c r="D1508" s="17"/>
    </row>
    <row r="1509" spans="3:4">
      <c r="C1509" s="17"/>
      <c r="D1509" s="17"/>
    </row>
    <row r="1510" spans="3:4">
      <c r="C1510" s="17"/>
      <c r="D1510" s="17"/>
    </row>
    <row r="1511" spans="3:4">
      <c r="C1511" s="17"/>
      <c r="D1511" s="17"/>
    </row>
    <row r="1512" spans="3:4">
      <c r="C1512" s="17"/>
      <c r="D1512" s="17"/>
    </row>
    <row r="1513" spans="3:4">
      <c r="C1513" s="17"/>
      <c r="D1513" s="17"/>
    </row>
    <row r="1514" spans="3:4">
      <c r="C1514" s="17"/>
      <c r="D1514" s="17"/>
    </row>
    <row r="1515" spans="3:4">
      <c r="C1515" s="17"/>
      <c r="D1515" s="17"/>
    </row>
    <row r="1516" spans="3:4">
      <c r="C1516" s="17"/>
      <c r="D1516" s="17"/>
    </row>
    <row r="1517" spans="3:4">
      <c r="C1517" s="17"/>
      <c r="D1517" s="17"/>
    </row>
    <row r="1518" spans="3:4">
      <c r="C1518" s="17"/>
      <c r="D1518" s="17"/>
    </row>
    <row r="1519" spans="3:4">
      <c r="C1519" s="17"/>
      <c r="D1519" s="17"/>
    </row>
    <row r="1520" spans="3:4">
      <c r="C1520" s="17"/>
      <c r="D1520" s="17"/>
    </row>
    <row r="1521" spans="3:4">
      <c r="C1521" s="17"/>
      <c r="D1521" s="17"/>
    </row>
    <row r="1522" spans="3:4">
      <c r="C1522" s="17"/>
      <c r="D1522" s="17"/>
    </row>
    <row r="1523" spans="3:4">
      <c r="C1523" s="17"/>
      <c r="D1523" s="17"/>
    </row>
    <row r="1524" spans="3:4">
      <c r="C1524" s="17"/>
      <c r="D1524" s="17"/>
    </row>
    <row r="1525" spans="3:4">
      <c r="C1525" s="17"/>
      <c r="D1525" s="17"/>
    </row>
    <row r="1526" spans="3:4">
      <c r="C1526" s="17"/>
      <c r="D1526" s="17"/>
    </row>
    <row r="1527" spans="3:4">
      <c r="C1527" s="17"/>
      <c r="D1527" s="17"/>
    </row>
    <row r="1528" spans="3:4">
      <c r="C1528" s="17"/>
      <c r="D1528" s="17"/>
    </row>
    <row r="1529" spans="3:4">
      <c r="C1529" s="17"/>
      <c r="D1529" s="17"/>
    </row>
    <row r="1530" spans="3:4">
      <c r="C1530" s="17"/>
      <c r="D1530" s="17"/>
    </row>
    <row r="1531" spans="3:4">
      <c r="C1531" s="17"/>
      <c r="D1531" s="17"/>
    </row>
    <row r="1532" spans="3:4">
      <c r="C1532" s="17"/>
      <c r="D1532" s="17"/>
    </row>
    <row r="1533" spans="3:4">
      <c r="C1533" s="17"/>
      <c r="D1533" s="17"/>
    </row>
    <row r="1534" spans="3:4">
      <c r="C1534" s="17"/>
      <c r="D1534" s="17"/>
    </row>
    <row r="1535" spans="3:4">
      <c r="C1535" s="17"/>
      <c r="D1535" s="17"/>
    </row>
    <row r="1536" spans="3:4">
      <c r="C1536" s="17"/>
      <c r="D1536" s="17"/>
    </row>
    <row r="1537" spans="3:4">
      <c r="C1537" s="17"/>
      <c r="D1537" s="17"/>
    </row>
    <row r="1538" spans="3:4">
      <c r="C1538" s="17"/>
      <c r="D1538" s="17"/>
    </row>
    <row r="1539" spans="3:4">
      <c r="C1539" s="17"/>
      <c r="D1539" s="17"/>
    </row>
    <row r="1540" spans="3:4">
      <c r="C1540" s="17"/>
      <c r="D1540" s="17"/>
    </row>
    <row r="1541" spans="3:4">
      <c r="C1541" s="17"/>
      <c r="D1541" s="17"/>
    </row>
    <row r="1542" spans="3:4">
      <c r="C1542" s="17"/>
      <c r="D1542" s="17"/>
    </row>
    <row r="1543" spans="3:4">
      <c r="C1543" s="17"/>
      <c r="D1543" s="17"/>
    </row>
    <row r="1544" spans="3:4">
      <c r="C1544" s="17"/>
      <c r="D1544" s="17"/>
    </row>
    <row r="1545" spans="3:4">
      <c r="C1545" s="17"/>
      <c r="D1545" s="17"/>
    </row>
    <row r="1546" spans="3:4">
      <c r="C1546" s="17"/>
      <c r="D1546" s="17"/>
    </row>
    <row r="1547" spans="3:4">
      <c r="C1547" s="17"/>
      <c r="D1547" s="17"/>
    </row>
    <row r="1548" spans="3:4">
      <c r="C1548" s="17"/>
      <c r="D1548" s="17"/>
    </row>
    <row r="1549" spans="3:4">
      <c r="C1549" s="17"/>
      <c r="D1549" s="17"/>
    </row>
    <row r="1550" spans="3:4">
      <c r="C1550" s="17"/>
      <c r="D1550" s="17"/>
    </row>
    <row r="1551" spans="3:4">
      <c r="C1551" s="17"/>
      <c r="D1551" s="17"/>
    </row>
    <row r="1552" spans="3:4">
      <c r="C1552" s="17"/>
      <c r="D1552" s="17"/>
    </row>
    <row r="1553" spans="3:4">
      <c r="C1553" s="17"/>
      <c r="D1553" s="17"/>
    </row>
    <row r="1554" spans="3:4">
      <c r="C1554" s="17"/>
      <c r="D1554" s="17"/>
    </row>
    <row r="1555" spans="3:4">
      <c r="C1555" s="17"/>
      <c r="D1555" s="17"/>
    </row>
    <row r="1556" spans="3:4">
      <c r="C1556" s="17"/>
      <c r="D1556" s="17"/>
    </row>
    <row r="1557" spans="3:4">
      <c r="C1557" s="17"/>
      <c r="D1557" s="17"/>
    </row>
    <row r="1558" spans="3:4">
      <c r="C1558" s="17"/>
      <c r="D1558" s="17"/>
    </row>
    <row r="1559" spans="3:4">
      <c r="C1559" s="17"/>
      <c r="D1559" s="17"/>
    </row>
    <row r="1560" spans="3:4">
      <c r="C1560" s="17"/>
      <c r="D1560" s="17"/>
    </row>
    <row r="1561" spans="3:4">
      <c r="C1561" s="17"/>
      <c r="D1561" s="17"/>
    </row>
    <row r="1562" spans="3:4">
      <c r="C1562" s="17"/>
      <c r="D1562" s="17"/>
    </row>
    <row r="1563" spans="3:4">
      <c r="C1563" s="17"/>
      <c r="D1563" s="17"/>
    </row>
    <row r="1564" spans="3:4">
      <c r="C1564" s="17"/>
      <c r="D1564" s="17"/>
    </row>
    <row r="1565" spans="3:4">
      <c r="C1565" s="17"/>
      <c r="D1565" s="17"/>
    </row>
    <row r="1566" spans="3:4">
      <c r="C1566" s="17"/>
      <c r="D1566" s="17"/>
    </row>
    <row r="1567" spans="3:4">
      <c r="C1567" s="17"/>
      <c r="D1567" s="17"/>
    </row>
    <row r="1568" spans="3:4">
      <c r="C1568" s="17"/>
      <c r="D1568" s="17"/>
    </row>
    <row r="1569" spans="3:4">
      <c r="C1569" s="17"/>
      <c r="D1569" s="17"/>
    </row>
    <row r="1570" spans="3:4">
      <c r="C1570" s="17"/>
      <c r="D1570" s="17"/>
    </row>
    <row r="1571" spans="3:4">
      <c r="C1571" s="17"/>
      <c r="D1571" s="17"/>
    </row>
    <row r="1572" spans="3:4">
      <c r="C1572" s="17"/>
      <c r="D1572" s="17"/>
    </row>
    <row r="1573" spans="3:4">
      <c r="C1573" s="17"/>
      <c r="D1573" s="17"/>
    </row>
    <row r="1574" spans="3:4">
      <c r="C1574" s="17"/>
      <c r="D1574" s="17"/>
    </row>
    <row r="1575" spans="3:4">
      <c r="C1575" s="17"/>
      <c r="D1575" s="17"/>
    </row>
    <row r="1576" spans="3:4">
      <c r="C1576" s="17"/>
      <c r="D1576" s="17"/>
    </row>
    <row r="1577" spans="3:4">
      <c r="C1577" s="17"/>
      <c r="D1577" s="17"/>
    </row>
    <row r="1578" spans="3:4">
      <c r="C1578" s="17"/>
      <c r="D1578" s="17"/>
    </row>
    <row r="1579" spans="3:4">
      <c r="C1579" s="17"/>
      <c r="D1579" s="17"/>
    </row>
    <row r="1580" spans="3:4">
      <c r="C1580" s="17"/>
      <c r="D1580" s="17"/>
    </row>
    <row r="1581" spans="3:4">
      <c r="C1581" s="17"/>
      <c r="D1581" s="17"/>
    </row>
    <row r="1582" spans="3:4">
      <c r="C1582" s="17"/>
      <c r="D1582" s="17"/>
    </row>
    <row r="1583" spans="3:4">
      <c r="C1583" s="17"/>
      <c r="D1583" s="17"/>
    </row>
    <row r="1584" spans="3:4">
      <c r="C1584" s="17"/>
      <c r="D1584" s="17"/>
    </row>
    <row r="1585" spans="3:4">
      <c r="C1585" s="17"/>
      <c r="D1585" s="17"/>
    </row>
    <row r="1586" spans="3:4">
      <c r="C1586" s="17"/>
      <c r="D1586" s="17"/>
    </row>
    <row r="1587" spans="3:4">
      <c r="C1587" s="17"/>
      <c r="D1587" s="17"/>
    </row>
    <row r="1588" spans="3:4">
      <c r="C1588" s="17"/>
      <c r="D1588" s="17"/>
    </row>
    <row r="1589" spans="3:4">
      <c r="C1589" s="17"/>
      <c r="D1589" s="17"/>
    </row>
    <row r="1590" spans="3:4">
      <c r="C1590" s="17"/>
      <c r="D1590" s="17"/>
    </row>
    <row r="1591" spans="3:4">
      <c r="C1591" s="17"/>
      <c r="D1591" s="17"/>
    </row>
    <row r="1592" spans="3:4">
      <c r="C1592" s="17"/>
      <c r="D1592" s="17"/>
    </row>
    <row r="1593" spans="3:4">
      <c r="C1593" s="17"/>
      <c r="D1593" s="17"/>
    </row>
    <row r="1594" spans="3:4">
      <c r="C1594" s="17"/>
      <c r="D1594" s="17"/>
    </row>
    <row r="1595" spans="3:4">
      <c r="C1595" s="17"/>
      <c r="D1595" s="17"/>
    </row>
    <row r="1596" spans="3:4">
      <c r="C1596" s="17"/>
      <c r="D1596" s="17"/>
    </row>
    <row r="1597" spans="3:4">
      <c r="C1597" s="17"/>
      <c r="D1597" s="17"/>
    </row>
    <row r="1598" spans="3:4">
      <c r="C1598" s="17"/>
      <c r="D1598" s="17"/>
    </row>
    <row r="1599" spans="3:4">
      <c r="C1599" s="17"/>
      <c r="D1599" s="17"/>
    </row>
    <row r="1600" spans="3:4">
      <c r="C1600" s="17"/>
      <c r="D1600" s="17"/>
    </row>
    <row r="1601" spans="3:4">
      <c r="C1601" s="17"/>
      <c r="D1601" s="17"/>
    </row>
    <row r="1602" spans="3:4">
      <c r="C1602" s="17"/>
      <c r="D1602" s="17"/>
    </row>
    <row r="1603" spans="3:4">
      <c r="C1603" s="17"/>
      <c r="D1603" s="17"/>
    </row>
    <row r="1604" spans="3:4">
      <c r="C1604" s="17"/>
      <c r="D1604" s="17"/>
    </row>
    <row r="1605" spans="3:4">
      <c r="C1605" s="17"/>
      <c r="D1605" s="17"/>
    </row>
    <row r="1606" spans="3:4">
      <c r="C1606" s="17"/>
      <c r="D1606" s="17"/>
    </row>
    <row r="1607" spans="3:4">
      <c r="C1607" s="17"/>
      <c r="D1607" s="17"/>
    </row>
    <row r="1608" spans="3:4">
      <c r="C1608" s="17"/>
      <c r="D1608" s="17"/>
    </row>
    <row r="1609" spans="3:4">
      <c r="C1609" s="17"/>
      <c r="D1609" s="17"/>
    </row>
    <row r="1610" spans="3:4">
      <c r="C1610" s="17"/>
      <c r="D1610" s="17"/>
    </row>
    <row r="1611" spans="3:4">
      <c r="C1611" s="17"/>
      <c r="D1611" s="17"/>
    </row>
    <row r="1612" spans="3:4">
      <c r="C1612" s="17"/>
      <c r="D1612" s="17"/>
    </row>
    <row r="1613" spans="3:4">
      <c r="C1613" s="17"/>
      <c r="D1613" s="17"/>
    </row>
    <row r="1614" spans="3:4">
      <c r="C1614" s="17"/>
      <c r="D1614" s="17"/>
    </row>
    <row r="1615" spans="3:4">
      <c r="C1615" s="17"/>
      <c r="D1615" s="17"/>
    </row>
    <row r="1616" spans="3:4">
      <c r="C1616" s="17"/>
      <c r="D1616" s="17"/>
    </row>
    <row r="1617" spans="3:4">
      <c r="C1617" s="17"/>
      <c r="D1617" s="17"/>
    </row>
    <row r="1618" spans="3:4">
      <c r="C1618" s="17"/>
      <c r="D1618" s="17"/>
    </row>
    <row r="1619" spans="3:4">
      <c r="C1619" s="17"/>
      <c r="D1619" s="17"/>
    </row>
    <row r="1620" spans="3:4">
      <c r="C1620" s="17"/>
      <c r="D1620" s="17"/>
    </row>
    <row r="1621" spans="3:4">
      <c r="C1621" s="17"/>
      <c r="D1621" s="17"/>
    </row>
    <row r="1622" spans="3:4">
      <c r="C1622" s="17"/>
      <c r="D1622" s="17"/>
    </row>
    <row r="1623" spans="3:4">
      <c r="C1623" s="17"/>
      <c r="D1623" s="17"/>
    </row>
    <row r="1624" spans="3:4">
      <c r="C1624" s="17"/>
      <c r="D1624" s="17"/>
    </row>
    <row r="1625" spans="3:4">
      <c r="C1625" s="17"/>
      <c r="D1625" s="17"/>
    </row>
    <row r="1626" spans="3:4">
      <c r="C1626" s="17"/>
      <c r="D1626" s="17"/>
    </row>
    <row r="1627" spans="3:4">
      <c r="C1627" s="17"/>
      <c r="D1627" s="17"/>
    </row>
    <row r="1628" spans="3:4">
      <c r="C1628" s="17"/>
      <c r="D1628" s="17"/>
    </row>
    <row r="1629" spans="3:4">
      <c r="C1629" s="17"/>
      <c r="D1629" s="17"/>
    </row>
    <row r="1630" spans="3:4">
      <c r="C1630" s="17"/>
      <c r="D1630" s="17"/>
    </row>
    <row r="1631" spans="3:4">
      <c r="C1631" s="17"/>
      <c r="D1631" s="17"/>
    </row>
    <row r="1632" spans="3:4">
      <c r="C1632" s="17"/>
      <c r="D1632" s="17"/>
    </row>
    <row r="1633" spans="3:4">
      <c r="C1633" s="17"/>
      <c r="D1633" s="17"/>
    </row>
    <row r="1634" spans="3:4">
      <c r="C1634" s="17"/>
      <c r="D1634" s="17"/>
    </row>
    <row r="1635" spans="3:4">
      <c r="C1635" s="17"/>
      <c r="D1635" s="17"/>
    </row>
    <row r="1636" spans="3:4">
      <c r="C1636" s="17"/>
      <c r="D1636" s="17"/>
    </row>
    <row r="1637" spans="3:4">
      <c r="C1637" s="17"/>
      <c r="D1637" s="17"/>
    </row>
    <row r="1638" spans="3:4">
      <c r="C1638" s="17"/>
      <c r="D1638" s="17"/>
    </row>
    <row r="1639" spans="3:4">
      <c r="C1639" s="17"/>
      <c r="D1639" s="17"/>
    </row>
    <row r="1640" spans="3:4">
      <c r="C1640" s="17"/>
      <c r="D1640" s="17"/>
    </row>
    <row r="1641" spans="3:4">
      <c r="C1641" s="17"/>
      <c r="D1641" s="17"/>
    </row>
    <row r="1642" spans="3:4">
      <c r="C1642" s="17"/>
      <c r="D1642" s="17"/>
    </row>
    <row r="1643" spans="3:4">
      <c r="C1643" s="17"/>
      <c r="D1643" s="17"/>
    </row>
    <row r="1644" spans="3:4">
      <c r="C1644" s="17"/>
      <c r="D1644" s="17"/>
    </row>
    <row r="1645" spans="3:4">
      <c r="C1645" s="17"/>
      <c r="D1645" s="17"/>
    </row>
    <row r="1646" spans="3:4">
      <c r="C1646" s="17"/>
      <c r="D1646" s="17"/>
    </row>
    <row r="1647" spans="3:4">
      <c r="C1647" s="17"/>
      <c r="D1647" s="17"/>
    </row>
    <row r="1648" spans="3:4">
      <c r="C1648" s="17"/>
      <c r="D1648" s="17"/>
    </row>
    <row r="1649" spans="3:4">
      <c r="C1649" s="17"/>
      <c r="D1649" s="17"/>
    </row>
    <row r="1650" spans="3:4">
      <c r="C1650" s="17"/>
      <c r="D1650" s="17"/>
    </row>
    <row r="1651" spans="3:4">
      <c r="C1651" s="17"/>
      <c r="D1651" s="17"/>
    </row>
    <row r="1652" spans="3:4">
      <c r="C1652" s="17"/>
      <c r="D1652" s="17"/>
    </row>
    <row r="1653" spans="3:4">
      <c r="C1653" s="17"/>
      <c r="D1653" s="17"/>
    </row>
    <row r="1654" spans="3:4">
      <c r="C1654" s="17"/>
      <c r="D1654" s="17"/>
    </row>
    <row r="1655" spans="3:4">
      <c r="C1655" s="17"/>
      <c r="D1655" s="17"/>
    </row>
    <row r="1656" spans="3:4">
      <c r="C1656" s="17"/>
      <c r="D1656" s="17"/>
    </row>
    <row r="1657" spans="3:4">
      <c r="C1657" s="17"/>
      <c r="D1657" s="17"/>
    </row>
    <row r="1658" spans="3:4">
      <c r="C1658" s="17"/>
      <c r="D1658" s="17"/>
    </row>
    <row r="1659" spans="3:4">
      <c r="C1659" s="17"/>
      <c r="D1659" s="17"/>
    </row>
    <row r="1660" spans="3:4">
      <c r="C1660" s="17"/>
      <c r="D1660" s="17"/>
    </row>
    <row r="1661" spans="3:4">
      <c r="C1661" s="17"/>
      <c r="D1661" s="17"/>
    </row>
    <row r="1662" spans="3:4">
      <c r="C1662" s="17"/>
      <c r="D1662" s="17"/>
    </row>
    <row r="1663" spans="3:4">
      <c r="C1663" s="17"/>
      <c r="D1663" s="17"/>
    </row>
    <row r="1664" spans="3:4">
      <c r="C1664" s="17"/>
      <c r="D1664" s="17"/>
    </row>
    <row r="1665" spans="3:4">
      <c r="C1665" s="17"/>
      <c r="D1665" s="17"/>
    </row>
    <row r="1666" spans="3:4">
      <c r="C1666" s="17"/>
      <c r="D1666" s="17"/>
    </row>
    <row r="1667" spans="3:4">
      <c r="C1667" s="17"/>
      <c r="D1667" s="17"/>
    </row>
    <row r="1668" spans="3:4">
      <c r="C1668" s="17"/>
      <c r="D1668" s="17"/>
    </row>
    <row r="1669" spans="3:4">
      <c r="C1669" s="17"/>
      <c r="D1669" s="17"/>
    </row>
    <row r="1670" spans="3:4">
      <c r="C1670" s="17"/>
      <c r="D1670" s="17"/>
    </row>
    <row r="1671" spans="3:4">
      <c r="C1671" s="17"/>
      <c r="D1671" s="17"/>
    </row>
    <row r="1672" spans="3:4">
      <c r="C1672" s="17"/>
      <c r="D1672" s="17"/>
    </row>
    <row r="1673" spans="3:4">
      <c r="C1673" s="17"/>
      <c r="D1673" s="17"/>
    </row>
    <row r="1674" spans="3:4">
      <c r="C1674" s="17"/>
      <c r="D1674" s="17"/>
    </row>
    <row r="1675" spans="3:4">
      <c r="C1675" s="17"/>
      <c r="D1675" s="17"/>
    </row>
    <row r="1676" spans="3:4">
      <c r="C1676" s="17"/>
      <c r="D1676" s="17"/>
    </row>
    <row r="1677" spans="3:4">
      <c r="C1677" s="17"/>
      <c r="D1677" s="17"/>
    </row>
    <row r="1678" spans="3:4">
      <c r="C1678" s="17"/>
      <c r="D1678" s="17"/>
    </row>
    <row r="1679" spans="3:4">
      <c r="C1679" s="17"/>
      <c r="D1679" s="17"/>
    </row>
    <row r="1680" spans="3:4">
      <c r="C1680" s="17"/>
      <c r="D1680" s="17"/>
    </row>
    <row r="1681" spans="3:4">
      <c r="C1681" s="17"/>
      <c r="D1681" s="17"/>
    </row>
    <row r="1682" spans="3:4">
      <c r="C1682" s="17"/>
      <c r="D1682" s="17"/>
    </row>
    <row r="1683" spans="3:4">
      <c r="C1683" s="17"/>
      <c r="D1683" s="17"/>
    </row>
    <row r="1684" spans="3:4">
      <c r="C1684" s="17"/>
      <c r="D1684" s="17"/>
    </row>
    <row r="1685" spans="3:4">
      <c r="C1685" s="17"/>
      <c r="D1685" s="17"/>
    </row>
    <row r="1686" spans="3:4">
      <c r="C1686" s="17"/>
      <c r="D1686" s="17"/>
    </row>
    <row r="1687" spans="3:4">
      <c r="C1687" s="17"/>
      <c r="D1687" s="17"/>
    </row>
    <row r="1688" spans="3:4">
      <c r="C1688" s="17"/>
      <c r="D1688" s="17"/>
    </row>
    <row r="1689" spans="3:4">
      <c r="C1689" s="17"/>
      <c r="D1689" s="17"/>
    </row>
    <row r="1690" spans="3:4">
      <c r="C1690" s="17"/>
      <c r="D1690" s="17"/>
    </row>
    <row r="1691" spans="3:4">
      <c r="C1691" s="17"/>
      <c r="D1691" s="17"/>
    </row>
    <row r="1692" spans="3:4">
      <c r="C1692" s="17"/>
      <c r="D1692" s="17"/>
    </row>
    <row r="1693" spans="3:4">
      <c r="C1693" s="17"/>
      <c r="D1693" s="17"/>
    </row>
    <row r="1694" spans="3:4">
      <c r="C1694" s="17"/>
      <c r="D1694" s="17"/>
    </row>
    <row r="1695" spans="3:4">
      <c r="C1695" s="17"/>
      <c r="D1695" s="17"/>
    </row>
    <row r="1696" spans="3:4">
      <c r="C1696" s="17"/>
      <c r="D1696" s="17"/>
    </row>
    <row r="1697" spans="3:4">
      <c r="C1697" s="17"/>
      <c r="D1697" s="17"/>
    </row>
    <row r="1698" spans="3:4">
      <c r="C1698" s="17"/>
      <c r="D1698" s="17"/>
    </row>
    <row r="1699" spans="3:4">
      <c r="C1699" s="17"/>
      <c r="D1699" s="17"/>
    </row>
    <row r="1700" spans="3:4">
      <c r="C1700" s="17"/>
      <c r="D1700" s="17"/>
    </row>
    <row r="1701" spans="3:4">
      <c r="C1701" s="17"/>
      <c r="D1701" s="17"/>
    </row>
    <row r="1702" spans="3:4">
      <c r="C1702" s="17"/>
      <c r="D1702" s="17"/>
    </row>
    <row r="1703" spans="3:4">
      <c r="C1703" s="17"/>
      <c r="D1703" s="17"/>
    </row>
    <row r="1704" spans="3:4">
      <c r="C1704" s="17"/>
      <c r="D1704" s="17"/>
    </row>
    <row r="1705" spans="3:4">
      <c r="C1705" s="17"/>
      <c r="D1705" s="17"/>
    </row>
    <row r="1706" spans="3:4">
      <c r="C1706" s="17"/>
      <c r="D1706" s="17"/>
    </row>
    <row r="1707" spans="3:4">
      <c r="C1707" s="17"/>
      <c r="D1707" s="17"/>
    </row>
    <row r="1708" spans="3:4">
      <c r="C1708" s="17"/>
      <c r="D1708" s="17"/>
    </row>
    <row r="1709" spans="3:4">
      <c r="C1709" s="17"/>
      <c r="D1709" s="17"/>
    </row>
    <row r="1710" spans="3:4">
      <c r="C1710" s="17"/>
      <c r="D1710" s="17"/>
    </row>
    <row r="1711" spans="3:4">
      <c r="C1711" s="17"/>
      <c r="D1711" s="17"/>
    </row>
    <row r="1712" spans="3:4">
      <c r="C1712" s="17"/>
      <c r="D1712" s="17"/>
    </row>
    <row r="1713" spans="3:4">
      <c r="C1713" s="17"/>
      <c r="D1713" s="17"/>
    </row>
    <row r="1714" spans="3:4">
      <c r="C1714" s="17"/>
      <c r="D1714" s="17"/>
    </row>
    <row r="1715" spans="3:4">
      <c r="C1715" s="17"/>
      <c r="D1715" s="17"/>
    </row>
    <row r="1716" spans="3:4">
      <c r="C1716" s="17"/>
      <c r="D1716" s="17"/>
    </row>
    <row r="1717" spans="3:4">
      <c r="C1717" s="17"/>
      <c r="D1717" s="17"/>
    </row>
    <row r="1718" spans="3:4">
      <c r="C1718" s="17"/>
      <c r="D1718" s="17"/>
    </row>
    <row r="1719" spans="3:4">
      <c r="C1719" s="17"/>
      <c r="D1719" s="17"/>
    </row>
    <row r="1720" spans="3:4">
      <c r="C1720" s="17"/>
      <c r="D1720" s="17"/>
    </row>
    <row r="1721" spans="3:4">
      <c r="C1721" s="17"/>
      <c r="D1721" s="17"/>
    </row>
    <row r="1722" spans="3:4">
      <c r="C1722" s="17"/>
      <c r="D1722" s="17"/>
    </row>
    <row r="1723" spans="3:4">
      <c r="C1723" s="17"/>
      <c r="D1723" s="17"/>
    </row>
    <row r="1724" spans="3:4">
      <c r="C1724" s="17"/>
      <c r="D1724" s="17"/>
    </row>
    <row r="1725" spans="3:4">
      <c r="C1725" s="17"/>
      <c r="D1725" s="17"/>
    </row>
    <row r="1726" spans="3:4">
      <c r="C1726" s="17"/>
      <c r="D1726" s="17"/>
    </row>
    <row r="1727" spans="3:4">
      <c r="C1727" s="17"/>
      <c r="D1727" s="17"/>
    </row>
    <row r="1728" spans="3:4">
      <c r="C1728" s="17"/>
      <c r="D1728" s="17"/>
    </row>
    <row r="1729" spans="3:4">
      <c r="C1729" s="17"/>
      <c r="D1729" s="17"/>
    </row>
    <row r="1730" spans="3:4">
      <c r="C1730" s="17"/>
      <c r="D1730" s="17"/>
    </row>
    <row r="1731" spans="3:4">
      <c r="C1731" s="17"/>
      <c r="D1731" s="17"/>
    </row>
    <row r="1732" spans="3:4">
      <c r="C1732" s="17"/>
      <c r="D1732" s="17"/>
    </row>
    <row r="1733" spans="3:4">
      <c r="C1733" s="17"/>
      <c r="D1733" s="17"/>
    </row>
    <row r="1734" spans="3:4">
      <c r="C1734" s="17"/>
      <c r="D1734" s="17"/>
    </row>
    <row r="1735" spans="3:4">
      <c r="C1735" s="17"/>
      <c r="D1735" s="17"/>
    </row>
    <row r="1736" spans="3:4">
      <c r="C1736" s="17"/>
      <c r="D1736" s="17"/>
    </row>
    <row r="1737" spans="3:4">
      <c r="C1737" s="17"/>
      <c r="D1737" s="17"/>
    </row>
    <row r="1738" spans="3:4">
      <c r="C1738" s="17"/>
      <c r="D1738" s="17"/>
    </row>
    <row r="1739" spans="3:4">
      <c r="C1739" s="17"/>
      <c r="D1739" s="17"/>
    </row>
    <row r="1740" spans="3:4">
      <c r="C1740" s="17"/>
      <c r="D1740" s="17"/>
    </row>
    <row r="1741" spans="3:4">
      <c r="C1741" s="17"/>
      <c r="D1741" s="17"/>
    </row>
    <row r="1742" spans="3:4">
      <c r="C1742" s="17"/>
      <c r="D1742" s="17"/>
    </row>
    <row r="1743" spans="3:4">
      <c r="C1743" s="17"/>
      <c r="D1743" s="17"/>
    </row>
    <row r="1744" spans="3:4">
      <c r="C1744" s="17"/>
      <c r="D1744" s="17"/>
    </row>
    <row r="1745" spans="3:4">
      <c r="C1745" s="17"/>
      <c r="D1745" s="17"/>
    </row>
    <row r="1746" spans="3:4">
      <c r="C1746" s="17"/>
      <c r="D1746" s="17"/>
    </row>
    <row r="1747" spans="3:4">
      <c r="C1747" s="17"/>
      <c r="D1747" s="17"/>
    </row>
    <row r="1748" spans="3:4">
      <c r="C1748" s="17"/>
      <c r="D1748" s="17"/>
    </row>
    <row r="1749" spans="3:4">
      <c r="C1749" s="17"/>
      <c r="D1749" s="17"/>
    </row>
    <row r="1750" spans="3:4">
      <c r="C1750" s="17"/>
      <c r="D1750" s="17"/>
    </row>
    <row r="1751" spans="3:4">
      <c r="C1751" s="17"/>
      <c r="D1751" s="17"/>
    </row>
    <row r="1752" spans="3:4">
      <c r="C1752" s="17"/>
      <c r="D1752" s="17"/>
    </row>
    <row r="1753" spans="3:4">
      <c r="C1753" s="17"/>
      <c r="D1753" s="17"/>
    </row>
    <row r="1754" spans="3:4">
      <c r="C1754" s="17"/>
      <c r="D1754" s="17"/>
    </row>
    <row r="1755" spans="3:4">
      <c r="C1755" s="17"/>
      <c r="D1755" s="17"/>
    </row>
    <row r="1756" spans="3:4">
      <c r="C1756" s="17"/>
      <c r="D1756" s="17"/>
    </row>
    <row r="1757" spans="3:4">
      <c r="C1757" s="17"/>
      <c r="D1757" s="17"/>
    </row>
    <row r="1758" spans="3:4">
      <c r="C1758" s="17"/>
      <c r="D1758" s="17"/>
    </row>
    <row r="1759" spans="3:4">
      <c r="C1759" s="17"/>
      <c r="D1759" s="17"/>
    </row>
    <row r="1760" spans="3:4">
      <c r="C1760" s="17"/>
      <c r="D1760" s="17"/>
    </row>
    <row r="1761" spans="3:4">
      <c r="C1761" s="17"/>
      <c r="D1761" s="17"/>
    </row>
    <row r="1762" spans="3:4">
      <c r="C1762" s="17"/>
      <c r="D1762" s="17"/>
    </row>
    <row r="1763" spans="3:4">
      <c r="C1763" s="17"/>
      <c r="D1763" s="17"/>
    </row>
    <row r="1764" spans="3:4">
      <c r="C1764" s="17"/>
      <c r="D1764" s="17"/>
    </row>
    <row r="1765" spans="3:4">
      <c r="C1765" s="17"/>
      <c r="D1765" s="17"/>
    </row>
    <row r="1766" spans="3:4">
      <c r="C1766" s="17"/>
      <c r="D1766" s="17"/>
    </row>
    <row r="1767" spans="3:4">
      <c r="C1767" s="17"/>
      <c r="D1767" s="17"/>
    </row>
    <row r="1768" spans="3:4">
      <c r="C1768" s="17"/>
      <c r="D1768" s="17"/>
    </row>
    <row r="1769" spans="3:4">
      <c r="C1769" s="17"/>
      <c r="D1769" s="17"/>
    </row>
    <row r="1770" spans="3:4">
      <c r="C1770" s="17"/>
      <c r="D1770" s="17"/>
    </row>
    <row r="1771" spans="3:4">
      <c r="C1771" s="17"/>
      <c r="D1771" s="17"/>
    </row>
    <row r="1772" spans="3:4">
      <c r="C1772" s="17"/>
      <c r="D1772" s="17"/>
    </row>
    <row r="1773" spans="3:4">
      <c r="C1773" s="17"/>
      <c r="D1773" s="17"/>
    </row>
    <row r="1774" spans="3:4">
      <c r="C1774" s="17"/>
      <c r="D1774" s="17"/>
    </row>
    <row r="1775" spans="3:4">
      <c r="C1775" s="17"/>
      <c r="D1775" s="17"/>
    </row>
    <row r="1776" spans="3:4">
      <c r="C1776" s="17"/>
      <c r="D1776" s="17"/>
    </row>
    <row r="1777" spans="3:4">
      <c r="C1777" s="17"/>
      <c r="D1777" s="17"/>
    </row>
    <row r="1778" spans="3:4">
      <c r="C1778" s="17"/>
      <c r="D1778" s="17"/>
    </row>
    <row r="1779" spans="3:4">
      <c r="C1779" s="17"/>
      <c r="D1779" s="17"/>
    </row>
    <row r="1780" spans="3:4">
      <c r="C1780" s="17"/>
      <c r="D1780" s="17"/>
    </row>
    <row r="1781" spans="3:4">
      <c r="C1781" s="17"/>
      <c r="D1781" s="17"/>
    </row>
    <row r="1782" spans="3:4">
      <c r="C1782" s="17"/>
      <c r="D1782" s="17"/>
    </row>
    <row r="1783" spans="3:4">
      <c r="C1783" s="17"/>
      <c r="D1783" s="17"/>
    </row>
    <row r="1784" spans="3:4">
      <c r="C1784" s="17"/>
      <c r="D1784" s="17"/>
    </row>
    <row r="1785" spans="3:4">
      <c r="C1785" s="17"/>
      <c r="D1785" s="17"/>
    </row>
    <row r="1786" spans="3:4">
      <c r="C1786" s="17"/>
      <c r="D1786" s="17"/>
    </row>
    <row r="1787" spans="3:4">
      <c r="C1787" s="17"/>
      <c r="D1787" s="17"/>
    </row>
    <row r="1788" spans="3:4">
      <c r="C1788" s="17"/>
      <c r="D1788" s="17"/>
    </row>
    <row r="1789" spans="3:4">
      <c r="C1789" s="17"/>
      <c r="D1789" s="17"/>
    </row>
    <row r="1790" spans="3:4">
      <c r="C1790" s="17"/>
      <c r="D1790" s="17"/>
    </row>
    <row r="1791" spans="3:4">
      <c r="C1791" s="17"/>
      <c r="D1791" s="17"/>
    </row>
    <row r="1792" spans="3:4">
      <c r="C1792" s="17"/>
      <c r="D1792" s="17"/>
    </row>
    <row r="1793" spans="3:4">
      <c r="C1793" s="17"/>
      <c r="D1793" s="17"/>
    </row>
    <row r="1794" spans="3:4">
      <c r="C1794" s="17"/>
      <c r="D1794" s="17"/>
    </row>
    <row r="1795" spans="3:4">
      <c r="C1795" s="17"/>
      <c r="D1795" s="17"/>
    </row>
    <row r="1796" spans="3:4">
      <c r="C1796" s="17"/>
      <c r="D1796" s="17"/>
    </row>
    <row r="1797" spans="3:4">
      <c r="C1797" s="17"/>
      <c r="D1797" s="17"/>
    </row>
    <row r="1798" spans="3:4">
      <c r="C1798" s="17"/>
      <c r="D1798" s="17"/>
    </row>
    <row r="1799" spans="3:4">
      <c r="C1799" s="17"/>
      <c r="D1799" s="17"/>
    </row>
    <row r="1800" spans="3:4">
      <c r="C1800" s="17"/>
      <c r="D1800" s="17"/>
    </row>
    <row r="1801" spans="3:4">
      <c r="C1801" s="17"/>
      <c r="D1801" s="17"/>
    </row>
    <row r="1802" spans="3:4">
      <c r="C1802" s="17"/>
      <c r="D1802" s="17"/>
    </row>
    <row r="1803" spans="3:4">
      <c r="C1803" s="17"/>
      <c r="D1803" s="17"/>
    </row>
    <row r="1804" spans="3:4">
      <c r="C1804" s="17"/>
      <c r="D1804" s="17"/>
    </row>
    <row r="1805" spans="3:4">
      <c r="C1805" s="17"/>
      <c r="D1805" s="17"/>
    </row>
    <row r="1806" spans="3:4">
      <c r="C1806" s="17"/>
      <c r="D1806" s="17"/>
    </row>
    <row r="1807" spans="3:4">
      <c r="C1807" s="17"/>
      <c r="D1807" s="17"/>
    </row>
    <row r="1808" spans="3:4">
      <c r="C1808" s="17"/>
      <c r="D1808" s="17"/>
    </row>
    <row r="1809" spans="3:4">
      <c r="C1809" s="17"/>
      <c r="D1809" s="17"/>
    </row>
    <row r="1810" spans="3:4">
      <c r="C1810" s="17"/>
      <c r="D1810" s="17"/>
    </row>
    <row r="1811" spans="3:4">
      <c r="C1811" s="17"/>
      <c r="D1811" s="17"/>
    </row>
    <row r="1812" spans="3:4">
      <c r="C1812" s="17"/>
      <c r="D1812" s="17"/>
    </row>
    <row r="1813" spans="3:4">
      <c r="C1813" s="17"/>
      <c r="D1813" s="17"/>
    </row>
    <row r="1814" spans="3:4">
      <c r="C1814" s="17"/>
      <c r="D1814" s="17"/>
    </row>
    <row r="1815" spans="3:4">
      <c r="C1815" s="17"/>
      <c r="D1815" s="17"/>
    </row>
    <row r="1816" spans="3:4">
      <c r="C1816" s="17"/>
      <c r="D1816" s="17"/>
    </row>
    <row r="1817" spans="3:4">
      <c r="C1817" s="17"/>
      <c r="D1817" s="17"/>
    </row>
    <row r="1818" spans="3:4">
      <c r="C1818" s="17"/>
      <c r="D1818" s="17"/>
    </row>
    <row r="1819" spans="3:4">
      <c r="C1819" s="17"/>
      <c r="D1819" s="17"/>
    </row>
    <row r="1820" spans="3:4">
      <c r="C1820" s="17"/>
      <c r="D1820" s="17"/>
    </row>
    <row r="1821" spans="3:4">
      <c r="C1821" s="17"/>
      <c r="D1821" s="17"/>
    </row>
    <row r="1822" spans="3:4">
      <c r="C1822" s="17"/>
      <c r="D1822" s="17"/>
    </row>
    <row r="1823" spans="3:4">
      <c r="C1823" s="17"/>
      <c r="D1823" s="17"/>
    </row>
    <row r="1824" spans="3:4">
      <c r="C1824" s="17"/>
      <c r="D1824" s="17"/>
    </row>
    <row r="1825" spans="3:4">
      <c r="C1825" s="17"/>
      <c r="D1825" s="17"/>
    </row>
    <row r="1826" spans="3:4">
      <c r="C1826" s="17"/>
      <c r="D1826" s="17"/>
    </row>
    <row r="1827" spans="3:4">
      <c r="C1827" s="17"/>
      <c r="D1827" s="17"/>
    </row>
    <row r="1828" spans="3:4">
      <c r="C1828" s="17"/>
      <c r="D1828" s="17"/>
    </row>
    <row r="1829" spans="3:4">
      <c r="C1829" s="17"/>
      <c r="D1829" s="17"/>
    </row>
    <row r="1830" spans="3:4">
      <c r="C1830" s="17"/>
      <c r="D1830" s="17"/>
    </row>
    <row r="1831" spans="3:4">
      <c r="C1831" s="17"/>
      <c r="D1831" s="17"/>
    </row>
    <row r="1832" spans="3:4">
      <c r="C1832" s="17"/>
      <c r="D1832" s="17"/>
    </row>
    <row r="1833" spans="3:4">
      <c r="C1833" s="17"/>
      <c r="D1833" s="17"/>
    </row>
    <row r="1834" spans="3:4">
      <c r="C1834" s="17"/>
      <c r="D1834" s="17"/>
    </row>
    <row r="1835" spans="3:4">
      <c r="C1835" s="17"/>
      <c r="D1835" s="17"/>
    </row>
    <row r="1836" spans="3:4">
      <c r="C1836" s="17"/>
      <c r="D1836" s="17"/>
    </row>
    <row r="1837" spans="3:4">
      <c r="C1837" s="17"/>
      <c r="D1837" s="17"/>
    </row>
    <row r="1838" spans="3:4">
      <c r="C1838" s="17"/>
      <c r="D1838" s="17"/>
    </row>
    <row r="1839" spans="3:4">
      <c r="C1839" s="17"/>
      <c r="D1839" s="17"/>
    </row>
    <row r="1840" spans="3:4">
      <c r="C1840" s="17"/>
      <c r="D1840" s="17"/>
    </row>
    <row r="1841" spans="3:4">
      <c r="C1841" s="17"/>
      <c r="D1841" s="17"/>
    </row>
    <row r="1842" spans="3:4">
      <c r="C1842" s="17"/>
      <c r="D1842" s="17"/>
    </row>
    <row r="1843" spans="3:4">
      <c r="C1843" s="17"/>
      <c r="D1843" s="17"/>
    </row>
    <row r="1844" spans="3:4">
      <c r="C1844" s="17"/>
      <c r="D1844" s="17"/>
    </row>
    <row r="1845" spans="3:4">
      <c r="C1845" s="17"/>
      <c r="D1845" s="17"/>
    </row>
    <row r="1846" spans="3:4">
      <c r="C1846" s="17"/>
      <c r="D1846" s="17"/>
    </row>
    <row r="1847" spans="3:4">
      <c r="C1847" s="17"/>
      <c r="D1847" s="17"/>
    </row>
    <row r="1848" spans="3:4">
      <c r="C1848" s="17"/>
      <c r="D1848" s="17"/>
    </row>
    <row r="1849" spans="3:4">
      <c r="C1849" s="17"/>
      <c r="D1849" s="17"/>
    </row>
    <row r="1850" spans="3:4">
      <c r="C1850" s="17"/>
      <c r="D1850" s="17"/>
    </row>
    <row r="1851" spans="3:4">
      <c r="C1851" s="17"/>
      <c r="D1851" s="17"/>
    </row>
    <row r="1852" spans="3:4">
      <c r="C1852" s="17"/>
      <c r="D1852" s="17"/>
    </row>
    <row r="1853" spans="3:4">
      <c r="C1853" s="17"/>
      <c r="D1853" s="17"/>
    </row>
    <row r="1854" spans="3:4">
      <c r="C1854" s="17"/>
      <c r="D1854" s="17"/>
    </row>
    <row r="1855" spans="3:4">
      <c r="C1855" s="17"/>
      <c r="D1855" s="17"/>
    </row>
    <row r="1856" spans="3:4">
      <c r="C1856" s="17"/>
      <c r="D1856" s="17"/>
    </row>
    <row r="1857" spans="3:4">
      <c r="C1857" s="17"/>
      <c r="D1857" s="17"/>
    </row>
    <row r="1858" spans="3:4">
      <c r="C1858" s="17"/>
      <c r="D1858" s="17"/>
    </row>
    <row r="1859" spans="3:4">
      <c r="C1859" s="17"/>
      <c r="D1859" s="17"/>
    </row>
    <row r="1860" spans="3:4">
      <c r="C1860" s="17"/>
      <c r="D1860" s="17"/>
    </row>
    <row r="1861" spans="3:4">
      <c r="C1861" s="17"/>
      <c r="D1861" s="17"/>
    </row>
    <row r="1862" spans="3:4">
      <c r="C1862" s="17"/>
      <c r="D1862" s="17"/>
    </row>
    <row r="1863" spans="3:4">
      <c r="C1863" s="17"/>
      <c r="D1863" s="17"/>
    </row>
    <row r="1864" spans="3:4">
      <c r="C1864" s="17"/>
      <c r="D1864" s="17"/>
    </row>
    <row r="1865" spans="3:4">
      <c r="C1865" s="17"/>
      <c r="D1865" s="17"/>
    </row>
    <row r="1866" spans="3:4">
      <c r="C1866" s="17"/>
      <c r="D1866" s="17"/>
    </row>
    <row r="1867" spans="3:4">
      <c r="C1867" s="17"/>
      <c r="D1867" s="17"/>
    </row>
    <row r="1868" spans="3:4">
      <c r="C1868" s="17"/>
      <c r="D1868" s="17"/>
    </row>
    <row r="1869" spans="3:4">
      <c r="C1869" s="17"/>
      <c r="D1869" s="17"/>
    </row>
    <row r="1870" spans="3:4">
      <c r="C1870" s="17"/>
      <c r="D1870" s="17"/>
    </row>
    <row r="1871" spans="3:4">
      <c r="C1871" s="17"/>
      <c r="D1871" s="17"/>
    </row>
    <row r="1872" spans="3:4">
      <c r="C1872" s="17"/>
      <c r="D1872" s="17"/>
    </row>
    <row r="1873" spans="3:4">
      <c r="C1873" s="17"/>
      <c r="D1873" s="17"/>
    </row>
    <row r="1874" spans="3:4">
      <c r="C1874" s="17"/>
      <c r="D1874" s="17"/>
    </row>
    <row r="1875" spans="3:4">
      <c r="C1875" s="17"/>
      <c r="D1875" s="17"/>
    </row>
    <row r="1876" spans="3:4">
      <c r="C1876" s="17"/>
      <c r="D1876" s="17"/>
    </row>
    <row r="1877" spans="3:4">
      <c r="C1877" s="17"/>
      <c r="D1877" s="17"/>
    </row>
    <row r="1878" spans="3:4">
      <c r="C1878" s="17"/>
      <c r="D1878" s="17"/>
    </row>
    <row r="1879" spans="3:4">
      <c r="C1879" s="17"/>
      <c r="D1879" s="17"/>
    </row>
    <row r="1880" spans="3:4">
      <c r="C1880" s="17"/>
      <c r="D1880" s="17"/>
    </row>
    <row r="1881" spans="3:4">
      <c r="C1881" s="17"/>
      <c r="D1881" s="17"/>
    </row>
    <row r="1882" spans="3:4">
      <c r="C1882" s="17"/>
      <c r="D1882" s="17"/>
    </row>
    <row r="1883" spans="3:4">
      <c r="C1883" s="17"/>
      <c r="D1883" s="17"/>
    </row>
    <row r="1884" spans="3:4">
      <c r="C1884" s="17"/>
      <c r="D1884" s="17"/>
    </row>
    <row r="1885" spans="3:4">
      <c r="C1885" s="17"/>
      <c r="D1885" s="17"/>
    </row>
    <row r="1886" spans="3:4">
      <c r="C1886" s="17"/>
      <c r="D1886" s="17"/>
    </row>
    <row r="1887" spans="3:4">
      <c r="C1887" s="17"/>
      <c r="D1887" s="17"/>
    </row>
    <row r="1888" spans="3:4">
      <c r="C1888" s="17"/>
      <c r="D1888" s="17"/>
    </row>
    <row r="1889" spans="3:4">
      <c r="C1889" s="17"/>
      <c r="D1889" s="17"/>
    </row>
    <row r="1890" spans="3:4">
      <c r="C1890" s="17"/>
      <c r="D1890" s="17"/>
    </row>
    <row r="1891" spans="3:4">
      <c r="C1891" s="17"/>
      <c r="D1891" s="17"/>
    </row>
    <row r="1892" spans="3:4">
      <c r="C1892" s="17"/>
      <c r="D1892" s="17"/>
    </row>
    <row r="1893" spans="3:4">
      <c r="C1893" s="17"/>
      <c r="D1893" s="17"/>
    </row>
    <row r="1894" spans="3:4">
      <c r="C1894" s="17"/>
      <c r="D1894" s="17"/>
    </row>
    <row r="1895" spans="3:4">
      <c r="C1895" s="17"/>
      <c r="D1895" s="17"/>
    </row>
    <row r="1896" spans="3:4">
      <c r="C1896" s="17"/>
      <c r="D1896" s="17"/>
    </row>
    <row r="1897" spans="3:4">
      <c r="C1897" s="17"/>
      <c r="D1897" s="17"/>
    </row>
    <row r="1898" spans="3:4">
      <c r="C1898" s="17"/>
      <c r="D1898" s="17"/>
    </row>
    <row r="1899" spans="3:4">
      <c r="C1899" s="17"/>
      <c r="D1899" s="17"/>
    </row>
    <row r="1900" spans="3:4">
      <c r="C1900" s="17"/>
      <c r="D1900" s="17"/>
    </row>
    <row r="1901" spans="3:4">
      <c r="C1901" s="17"/>
      <c r="D1901" s="17"/>
    </row>
    <row r="1902" spans="3:4">
      <c r="C1902" s="17"/>
      <c r="D1902" s="17"/>
    </row>
    <row r="1903" spans="3:4">
      <c r="C1903" s="17"/>
      <c r="D1903" s="17"/>
    </row>
    <row r="1904" spans="3:4">
      <c r="C1904" s="17"/>
      <c r="D1904" s="17"/>
    </row>
    <row r="1905" spans="3:4">
      <c r="C1905" s="17"/>
      <c r="D1905" s="17"/>
    </row>
    <row r="1906" spans="3:4">
      <c r="C1906" s="17"/>
      <c r="D1906" s="17"/>
    </row>
    <row r="1907" spans="3:4">
      <c r="C1907" s="17"/>
      <c r="D1907" s="17"/>
    </row>
    <row r="1908" spans="3:4">
      <c r="C1908" s="17"/>
      <c r="D1908" s="17"/>
    </row>
    <row r="1909" spans="3:4">
      <c r="C1909" s="17"/>
      <c r="D1909" s="17"/>
    </row>
    <row r="1910" spans="3:4">
      <c r="C1910" s="17"/>
      <c r="D1910" s="17"/>
    </row>
    <row r="1911" spans="3:4">
      <c r="C1911" s="17"/>
      <c r="D1911" s="17"/>
    </row>
    <row r="1912" spans="3:4">
      <c r="C1912" s="17"/>
      <c r="D1912" s="17"/>
    </row>
    <row r="1913" spans="3:4">
      <c r="C1913" s="17"/>
      <c r="D1913" s="17"/>
    </row>
    <row r="1914" spans="3:4">
      <c r="C1914" s="17"/>
      <c r="D1914" s="17"/>
    </row>
    <row r="1915" spans="3:4">
      <c r="C1915" s="17"/>
      <c r="D1915" s="17"/>
    </row>
    <row r="1916" spans="3:4">
      <c r="C1916" s="17"/>
      <c r="D1916" s="17"/>
    </row>
    <row r="1917" spans="3:4">
      <c r="C1917" s="17"/>
      <c r="D1917" s="17"/>
    </row>
    <row r="1918" spans="3:4">
      <c r="C1918" s="17"/>
      <c r="D1918" s="17"/>
    </row>
    <row r="1919" spans="3:4">
      <c r="C1919" s="17"/>
      <c r="D1919" s="17"/>
    </row>
    <row r="1920" spans="3:4">
      <c r="C1920" s="17"/>
      <c r="D1920" s="17"/>
    </row>
    <row r="1921" spans="3:4">
      <c r="C1921" s="17"/>
      <c r="D1921" s="17"/>
    </row>
    <row r="1922" spans="3:4">
      <c r="C1922" s="17"/>
      <c r="D1922" s="17"/>
    </row>
    <row r="1923" spans="3:4">
      <c r="C1923" s="17"/>
      <c r="D1923" s="17"/>
    </row>
    <row r="1924" spans="3:4">
      <c r="C1924" s="17"/>
      <c r="D1924" s="17"/>
    </row>
    <row r="1925" spans="3:4">
      <c r="C1925" s="17"/>
      <c r="D1925" s="17"/>
    </row>
    <row r="1926" spans="3:4">
      <c r="C1926" s="17"/>
      <c r="D1926" s="17"/>
    </row>
    <row r="1927" spans="3:4">
      <c r="C1927" s="17"/>
      <c r="D1927" s="17"/>
    </row>
    <row r="1928" spans="3:4">
      <c r="C1928" s="17"/>
      <c r="D1928" s="17"/>
    </row>
    <row r="1929" spans="3:4">
      <c r="C1929" s="17"/>
      <c r="D1929" s="17"/>
    </row>
    <row r="1930" spans="3:4">
      <c r="C1930" s="17"/>
      <c r="D1930" s="17"/>
    </row>
    <row r="1931" spans="3:4">
      <c r="C1931" s="17"/>
      <c r="D1931" s="17"/>
    </row>
    <row r="1932" spans="3:4">
      <c r="C1932" s="17"/>
      <c r="D1932" s="17"/>
    </row>
    <row r="1933" spans="3:4">
      <c r="C1933" s="17"/>
      <c r="D1933" s="17"/>
    </row>
    <row r="1934" spans="3:4">
      <c r="C1934" s="17"/>
      <c r="D1934" s="17"/>
    </row>
    <row r="1935" spans="3:4">
      <c r="C1935" s="17"/>
      <c r="D1935" s="17"/>
    </row>
    <row r="1936" spans="3:4">
      <c r="C1936" s="17"/>
      <c r="D1936" s="17"/>
    </row>
    <row r="1937" spans="3:4">
      <c r="C1937" s="17"/>
      <c r="D1937" s="17"/>
    </row>
    <row r="1938" spans="3:4">
      <c r="C1938" s="17"/>
      <c r="D1938" s="17"/>
    </row>
    <row r="1939" spans="3:4">
      <c r="C1939" s="17"/>
      <c r="D1939" s="17"/>
    </row>
    <row r="1940" spans="3:4">
      <c r="C1940" s="17"/>
      <c r="D1940" s="17"/>
    </row>
    <row r="1941" spans="3:4">
      <c r="C1941" s="17"/>
      <c r="D1941" s="17"/>
    </row>
    <row r="1942" spans="3:4">
      <c r="C1942" s="17"/>
      <c r="D1942" s="17"/>
    </row>
    <row r="1943" spans="3:4">
      <c r="C1943" s="17"/>
      <c r="D1943" s="17"/>
    </row>
    <row r="1944" spans="3:4">
      <c r="C1944" s="17"/>
      <c r="D1944" s="17"/>
    </row>
    <row r="1945" spans="3:4">
      <c r="C1945" s="17"/>
      <c r="D1945" s="17"/>
    </row>
    <row r="1946" spans="3:4">
      <c r="C1946" s="17"/>
      <c r="D1946" s="17"/>
    </row>
    <row r="1947" spans="3:4">
      <c r="C1947" s="17"/>
      <c r="D1947" s="17"/>
    </row>
    <row r="1948" spans="3:4">
      <c r="C1948" s="17"/>
      <c r="D1948" s="17"/>
    </row>
    <row r="1949" spans="3:4">
      <c r="C1949" s="17"/>
      <c r="D1949" s="17"/>
    </row>
    <row r="1950" spans="3:4">
      <c r="C1950" s="17"/>
      <c r="D1950" s="17"/>
    </row>
    <row r="1951" spans="3:4">
      <c r="C1951" s="17"/>
      <c r="D1951" s="17"/>
    </row>
    <row r="1952" spans="3:4">
      <c r="C1952" s="17"/>
      <c r="D1952" s="17"/>
    </row>
    <row r="1953" spans="3:4">
      <c r="C1953" s="17"/>
      <c r="D1953" s="17"/>
    </row>
    <row r="1954" spans="3:4">
      <c r="C1954" s="17"/>
      <c r="D1954" s="17"/>
    </row>
    <row r="1955" spans="3:4">
      <c r="C1955" s="17"/>
      <c r="D1955" s="17"/>
    </row>
    <row r="1956" spans="3:4">
      <c r="C1956" s="17"/>
      <c r="D1956" s="17"/>
    </row>
    <row r="1957" spans="3:4">
      <c r="C1957" s="17"/>
      <c r="D1957" s="17"/>
    </row>
    <row r="1958" spans="3:4">
      <c r="C1958" s="17"/>
      <c r="D1958" s="17"/>
    </row>
    <row r="1959" spans="3:4">
      <c r="C1959" s="17"/>
      <c r="D1959" s="17"/>
    </row>
    <row r="1960" spans="3:4">
      <c r="C1960" s="17"/>
      <c r="D1960" s="17"/>
    </row>
    <row r="1961" spans="3:4">
      <c r="C1961" s="17"/>
      <c r="D1961" s="17"/>
    </row>
    <row r="1962" spans="3:4">
      <c r="C1962" s="17"/>
      <c r="D1962" s="17"/>
    </row>
    <row r="1963" spans="3:4">
      <c r="C1963" s="17"/>
      <c r="D1963" s="17"/>
    </row>
    <row r="1964" spans="3:4">
      <c r="C1964" s="17"/>
      <c r="D1964" s="17"/>
    </row>
    <row r="1965" spans="3:4">
      <c r="C1965" s="17"/>
      <c r="D1965" s="17"/>
    </row>
    <row r="1966" spans="3:4">
      <c r="C1966" s="17"/>
      <c r="D1966" s="17"/>
    </row>
    <row r="1967" spans="3:4">
      <c r="C1967" s="17"/>
      <c r="D1967" s="17"/>
    </row>
    <row r="1968" spans="3:4">
      <c r="C1968" s="17"/>
      <c r="D1968" s="17"/>
    </row>
    <row r="1969" spans="3:4">
      <c r="C1969" s="17"/>
      <c r="D1969" s="17"/>
    </row>
    <row r="1970" spans="3:4">
      <c r="C1970" s="17"/>
      <c r="D1970" s="17"/>
    </row>
    <row r="1971" spans="3:4">
      <c r="C1971" s="17"/>
      <c r="D1971" s="17"/>
    </row>
    <row r="1972" spans="3:4">
      <c r="C1972" s="17"/>
      <c r="D1972" s="17"/>
    </row>
    <row r="1973" spans="3:4">
      <c r="C1973" s="17"/>
      <c r="D1973" s="17"/>
    </row>
    <row r="1974" spans="3:4">
      <c r="C1974" s="17"/>
      <c r="D1974" s="17"/>
    </row>
    <row r="1975" spans="3:4">
      <c r="C1975" s="17"/>
      <c r="D1975" s="17"/>
    </row>
    <row r="1976" spans="3:4">
      <c r="C1976" s="17"/>
      <c r="D1976" s="17"/>
    </row>
    <row r="1977" spans="3:4">
      <c r="C1977" s="17"/>
      <c r="D1977" s="17"/>
    </row>
    <row r="1978" spans="3:4">
      <c r="C1978" s="17"/>
      <c r="D1978" s="17"/>
    </row>
    <row r="1979" spans="3:4">
      <c r="C1979" s="17"/>
      <c r="D1979" s="17"/>
    </row>
    <row r="1980" spans="3:4">
      <c r="C1980" s="17"/>
      <c r="D1980" s="17"/>
    </row>
    <row r="1981" spans="3:4">
      <c r="C1981" s="17"/>
      <c r="D1981" s="17"/>
    </row>
    <row r="1982" spans="3:4">
      <c r="C1982" s="17"/>
      <c r="D1982" s="17"/>
    </row>
    <row r="1983" spans="3:4">
      <c r="C1983" s="17"/>
      <c r="D1983" s="17"/>
    </row>
    <row r="1984" spans="3:4">
      <c r="C1984" s="17"/>
      <c r="D1984" s="17"/>
    </row>
    <row r="1985" spans="3:4">
      <c r="C1985" s="17"/>
      <c r="D1985" s="17"/>
    </row>
    <row r="1986" spans="3:4">
      <c r="C1986" s="17"/>
      <c r="D1986" s="17"/>
    </row>
    <row r="1987" spans="3:4">
      <c r="C1987" s="17"/>
      <c r="D1987" s="17"/>
    </row>
    <row r="1988" spans="3:4">
      <c r="C1988" s="17"/>
      <c r="D1988" s="17"/>
    </row>
    <row r="1989" spans="3:4">
      <c r="C1989" s="17"/>
      <c r="D1989" s="17"/>
    </row>
    <row r="1990" spans="3:4">
      <c r="C1990" s="17"/>
      <c r="D1990" s="17"/>
    </row>
    <row r="1991" spans="3:4">
      <c r="C1991" s="17"/>
      <c r="D1991" s="17"/>
    </row>
    <row r="1992" spans="3:4">
      <c r="C1992" s="17"/>
      <c r="D1992" s="17"/>
    </row>
    <row r="1993" spans="3:4">
      <c r="C1993" s="17"/>
      <c r="D1993" s="17"/>
    </row>
    <row r="1994" spans="3:4">
      <c r="C1994" s="17"/>
      <c r="D1994" s="17"/>
    </row>
    <row r="1995" spans="3:4">
      <c r="C1995" s="17"/>
      <c r="D1995" s="17"/>
    </row>
    <row r="1996" spans="3:4">
      <c r="C1996" s="17"/>
      <c r="D1996" s="17"/>
    </row>
    <row r="1997" spans="3:4">
      <c r="C1997" s="17"/>
      <c r="D1997" s="17"/>
    </row>
    <row r="1998" spans="3:4">
      <c r="C1998" s="17"/>
      <c r="D1998" s="17"/>
    </row>
    <row r="1999" spans="3:4">
      <c r="C1999" s="17"/>
      <c r="D1999" s="17"/>
    </row>
    <row r="2000" spans="3:4">
      <c r="C2000" s="17"/>
      <c r="D2000" s="17"/>
    </row>
    <row r="2001" spans="3:4">
      <c r="C2001" s="17"/>
      <c r="D2001" s="17"/>
    </row>
    <row r="2002" spans="3:4">
      <c r="C2002" s="17"/>
      <c r="D2002" s="17"/>
    </row>
    <row r="2003" spans="3:4">
      <c r="C2003" s="17"/>
      <c r="D2003" s="17"/>
    </row>
    <row r="2004" spans="3:4">
      <c r="C2004" s="17"/>
      <c r="D2004" s="17"/>
    </row>
    <row r="2005" spans="3:4">
      <c r="C2005" s="17"/>
      <c r="D2005" s="17"/>
    </row>
    <row r="2006" spans="3:4">
      <c r="C2006" s="17"/>
      <c r="D2006" s="17"/>
    </row>
    <row r="2007" spans="3:4">
      <c r="C2007" s="17"/>
      <c r="D2007" s="17"/>
    </row>
    <row r="2008" spans="3:4">
      <c r="C2008" s="17"/>
      <c r="D2008" s="17"/>
    </row>
    <row r="2009" spans="3:4">
      <c r="C2009" s="17"/>
      <c r="D2009" s="17"/>
    </row>
    <row r="2010" spans="3:4">
      <c r="C2010" s="17"/>
      <c r="D2010" s="17"/>
    </row>
    <row r="2011" spans="3:4">
      <c r="C2011" s="17"/>
      <c r="D2011" s="17"/>
    </row>
    <row r="2012" spans="3:4">
      <c r="C2012" s="17"/>
      <c r="D2012" s="17"/>
    </row>
    <row r="2013" spans="3:4">
      <c r="C2013" s="17"/>
      <c r="D2013" s="17"/>
    </row>
    <row r="2014" spans="3:4">
      <c r="C2014" s="17"/>
      <c r="D2014" s="17"/>
    </row>
    <row r="2015" spans="3:4">
      <c r="C2015" s="17"/>
      <c r="D2015" s="17"/>
    </row>
    <row r="2016" spans="3:4">
      <c r="C2016" s="17"/>
      <c r="D2016" s="17"/>
    </row>
    <row r="2017" spans="3:4">
      <c r="C2017" s="17"/>
      <c r="D2017" s="17"/>
    </row>
    <row r="2018" spans="3:4">
      <c r="C2018" s="17"/>
      <c r="D2018" s="17"/>
    </row>
    <row r="2019" spans="3:4">
      <c r="C2019" s="17"/>
      <c r="D2019" s="17"/>
    </row>
    <row r="2020" spans="3:4">
      <c r="C2020" s="17"/>
      <c r="D2020" s="17"/>
    </row>
    <row r="2021" spans="3:4">
      <c r="C2021" s="17"/>
      <c r="D2021" s="17"/>
    </row>
    <row r="2022" spans="3:4">
      <c r="C2022" s="17"/>
      <c r="D2022" s="17"/>
    </row>
    <row r="2023" spans="3:4">
      <c r="C2023" s="17"/>
      <c r="D2023" s="17"/>
    </row>
    <row r="2024" spans="3:4">
      <c r="C2024" s="17"/>
      <c r="D2024" s="17"/>
    </row>
    <row r="2025" spans="3:4">
      <c r="C2025" s="17"/>
      <c r="D2025" s="17"/>
    </row>
    <row r="2026" spans="3:4">
      <c r="C2026" s="17"/>
      <c r="D2026" s="17"/>
    </row>
    <row r="2027" spans="3:4">
      <c r="C2027" s="17"/>
      <c r="D2027" s="17"/>
    </row>
    <row r="2028" spans="3:4">
      <c r="C2028" s="17"/>
      <c r="D2028" s="17"/>
    </row>
    <row r="2029" spans="3:4">
      <c r="C2029" s="17"/>
      <c r="D2029" s="17"/>
    </row>
    <row r="2030" spans="3:4">
      <c r="C2030" s="17"/>
      <c r="D2030" s="17"/>
    </row>
    <row r="2031" spans="3:4">
      <c r="C2031" s="17"/>
      <c r="D2031" s="17"/>
    </row>
    <row r="2032" spans="3:4">
      <c r="C2032" s="17"/>
      <c r="D2032" s="17"/>
    </row>
    <row r="2033" spans="3:4">
      <c r="C2033" s="17"/>
      <c r="D2033" s="17"/>
    </row>
    <row r="2034" spans="3:4">
      <c r="C2034" s="17"/>
      <c r="D2034" s="17"/>
    </row>
    <row r="2035" spans="3:4">
      <c r="C2035" s="17"/>
      <c r="D2035" s="17"/>
    </row>
    <row r="2036" spans="3:4">
      <c r="C2036" s="17"/>
      <c r="D2036" s="17"/>
    </row>
    <row r="2037" spans="3:4">
      <c r="C2037" s="17"/>
      <c r="D2037" s="17"/>
    </row>
    <row r="2038" spans="3:4">
      <c r="C2038" s="17"/>
      <c r="D2038" s="17"/>
    </row>
    <row r="2039" spans="3:4">
      <c r="C2039" s="17"/>
      <c r="D2039" s="17"/>
    </row>
    <row r="2040" spans="3:4">
      <c r="C2040" s="17"/>
      <c r="D2040" s="17"/>
    </row>
    <row r="2041" spans="3:4">
      <c r="C2041" s="17"/>
      <c r="D2041" s="17"/>
    </row>
    <row r="2042" spans="3:4">
      <c r="C2042" s="17"/>
      <c r="D2042" s="17"/>
    </row>
    <row r="2043" spans="3:4">
      <c r="C2043" s="17"/>
      <c r="D2043" s="17"/>
    </row>
    <row r="2044" spans="3:4">
      <c r="C2044" s="17"/>
      <c r="D2044" s="17"/>
    </row>
    <row r="2045" spans="3:4">
      <c r="C2045" s="17"/>
      <c r="D2045" s="17"/>
    </row>
    <row r="2046" spans="3:4">
      <c r="C2046" s="17"/>
      <c r="D2046" s="17"/>
    </row>
    <row r="2047" spans="3:4">
      <c r="C2047" s="17"/>
      <c r="D2047" s="17"/>
    </row>
    <row r="2048" spans="3:4">
      <c r="C2048" s="17"/>
      <c r="D2048" s="17"/>
    </row>
    <row r="2049" spans="3:4">
      <c r="C2049" s="17"/>
      <c r="D2049" s="17"/>
    </row>
    <row r="2050" spans="3:4">
      <c r="C2050" s="17"/>
      <c r="D2050" s="17"/>
    </row>
    <row r="2051" spans="3:4">
      <c r="C2051" s="17"/>
      <c r="D2051" s="17"/>
    </row>
    <row r="2052" spans="3:4">
      <c r="C2052" s="17"/>
      <c r="D2052" s="17"/>
    </row>
    <row r="2053" spans="3:4">
      <c r="C2053" s="17"/>
      <c r="D2053" s="17"/>
    </row>
    <row r="2054" spans="3:4">
      <c r="C2054" s="17"/>
      <c r="D2054" s="17"/>
    </row>
    <row r="2055" spans="3:4">
      <c r="C2055" s="17"/>
      <c r="D2055" s="17"/>
    </row>
    <row r="2056" spans="3:4">
      <c r="C2056" s="17"/>
      <c r="D2056" s="17"/>
    </row>
    <row r="2057" spans="3:4">
      <c r="C2057" s="17"/>
      <c r="D2057" s="17"/>
    </row>
    <row r="2058" spans="3:4">
      <c r="C2058" s="17"/>
      <c r="D2058" s="17"/>
    </row>
    <row r="2059" spans="3:4">
      <c r="C2059" s="17"/>
      <c r="D2059" s="17"/>
    </row>
    <row r="2060" spans="3:4">
      <c r="C2060" s="17"/>
      <c r="D2060" s="17"/>
    </row>
    <row r="2061" spans="3:4">
      <c r="C2061" s="17"/>
      <c r="D2061" s="17"/>
    </row>
    <row r="2062" spans="3:4">
      <c r="C2062" s="17"/>
      <c r="D2062" s="17"/>
    </row>
    <row r="2063" spans="3:4">
      <c r="C2063" s="17"/>
      <c r="D2063" s="17"/>
    </row>
    <row r="2064" spans="3:4">
      <c r="C2064" s="17"/>
      <c r="D2064" s="17"/>
    </row>
    <row r="2065" spans="3:4">
      <c r="C2065" s="17"/>
      <c r="D2065" s="17"/>
    </row>
    <row r="2066" spans="3:4">
      <c r="C2066" s="17"/>
      <c r="D2066" s="17"/>
    </row>
    <row r="2067" spans="3:4">
      <c r="C2067" s="17"/>
      <c r="D2067" s="17"/>
    </row>
    <row r="2068" spans="3:4">
      <c r="C2068" s="17"/>
      <c r="D2068" s="17"/>
    </row>
    <row r="2069" spans="3:4">
      <c r="C2069" s="17"/>
      <c r="D2069" s="17"/>
    </row>
    <row r="2070" spans="3:4">
      <c r="C2070" s="17"/>
      <c r="D2070" s="17"/>
    </row>
    <row r="2071" spans="3:4">
      <c r="C2071" s="17"/>
      <c r="D2071" s="17"/>
    </row>
    <row r="2072" spans="3:4">
      <c r="C2072" s="17"/>
      <c r="D2072" s="17"/>
    </row>
    <row r="2073" spans="3:4">
      <c r="C2073" s="17"/>
      <c r="D2073" s="17"/>
    </row>
    <row r="2074" spans="3:4">
      <c r="C2074" s="17"/>
      <c r="D2074" s="17"/>
    </row>
    <row r="2075" spans="3:4">
      <c r="C2075" s="17"/>
      <c r="D2075" s="17"/>
    </row>
    <row r="2076" spans="3:4">
      <c r="C2076" s="17"/>
      <c r="D2076" s="17"/>
    </row>
    <row r="2077" spans="3:4">
      <c r="C2077" s="17"/>
      <c r="D2077" s="17"/>
    </row>
    <row r="2078" spans="3:4">
      <c r="C2078" s="17"/>
      <c r="D2078" s="17"/>
    </row>
    <row r="2079" spans="3:4">
      <c r="C2079" s="17"/>
      <c r="D2079" s="17"/>
    </row>
    <row r="2080" spans="3:4">
      <c r="C2080" s="17"/>
      <c r="D2080" s="17"/>
    </row>
    <row r="2081" spans="3:4">
      <c r="C2081" s="17"/>
      <c r="D2081" s="17"/>
    </row>
    <row r="2082" spans="3:4">
      <c r="C2082" s="17"/>
      <c r="D2082" s="17"/>
    </row>
    <row r="2083" spans="3:4">
      <c r="C2083" s="17"/>
      <c r="D2083" s="17"/>
    </row>
    <row r="2084" spans="3:4">
      <c r="C2084" s="17"/>
      <c r="D2084" s="17"/>
    </row>
    <row r="2085" spans="3:4">
      <c r="C2085" s="17"/>
      <c r="D2085" s="17"/>
    </row>
    <row r="2086" spans="3:4">
      <c r="C2086" s="17"/>
      <c r="D2086" s="17"/>
    </row>
    <row r="2087" spans="3:4">
      <c r="C2087" s="17"/>
      <c r="D2087" s="17"/>
    </row>
    <row r="2088" spans="3:4">
      <c r="C2088" s="17"/>
      <c r="D2088" s="17"/>
    </row>
    <row r="2089" spans="3:4">
      <c r="C2089" s="17"/>
      <c r="D2089" s="17"/>
    </row>
    <row r="2090" spans="3:4">
      <c r="C2090" s="17"/>
      <c r="D2090" s="17"/>
    </row>
    <row r="2091" spans="3:4">
      <c r="C2091" s="17"/>
      <c r="D2091" s="17"/>
    </row>
    <row r="2092" spans="3:4">
      <c r="C2092" s="17"/>
      <c r="D2092" s="17"/>
    </row>
    <row r="2093" spans="3:4">
      <c r="C2093" s="17"/>
      <c r="D2093" s="17"/>
    </row>
    <row r="2094" spans="3:4">
      <c r="C2094" s="17"/>
      <c r="D2094" s="17"/>
    </row>
    <row r="2095" spans="3:4">
      <c r="C2095" s="17"/>
      <c r="D2095" s="17"/>
    </row>
    <row r="2096" spans="3:4">
      <c r="C2096" s="17"/>
      <c r="D2096" s="17"/>
    </row>
    <row r="2097" spans="3:4">
      <c r="C2097" s="17"/>
      <c r="D2097" s="17"/>
    </row>
    <row r="2098" spans="3:4">
      <c r="C2098" s="17"/>
      <c r="D2098" s="17"/>
    </row>
    <row r="2099" spans="3:4">
      <c r="C2099" s="17"/>
      <c r="D2099" s="17"/>
    </row>
    <row r="2100" spans="3:4">
      <c r="C2100" s="17"/>
      <c r="D2100" s="17"/>
    </row>
    <row r="2101" spans="3:4">
      <c r="C2101" s="17"/>
      <c r="D2101" s="17"/>
    </row>
    <row r="2102" spans="3:4">
      <c r="C2102" s="17"/>
      <c r="D2102" s="17"/>
    </row>
    <row r="2103" spans="3:4">
      <c r="C2103" s="17"/>
      <c r="D2103" s="17"/>
    </row>
    <row r="2104" spans="3:4">
      <c r="C2104" s="17"/>
      <c r="D2104" s="17"/>
    </row>
    <row r="2105" spans="3:4">
      <c r="C2105" s="17"/>
      <c r="D2105" s="17"/>
    </row>
    <row r="2106" spans="3:4">
      <c r="C2106" s="17"/>
      <c r="D2106" s="17"/>
    </row>
    <row r="2107" spans="3:4">
      <c r="C2107" s="17"/>
      <c r="D2107" s="17"/>
    </row>
    <row r="2108" spans="3:4">
      <c r="C2108" s="17"/>
      <c r="D2108" s="17"/>
    </row>
    <row r="2109" spans="3:4">
      <c r="C2109" s="17"/>
      <c r="D2109" s="17"/>
    </row>
    <row r="2110" spans="3:4">
      <c r="C2110" s="17"/>
      <c r="D2110" s="17"/>
    </row>
    <row r="2111" spans="3:4">
      <c r="C2111" s="17"/>
      <c r="D2111" s="17"/>
    </row>
    <row r="2112" spans="3:4">
      <c r="C2112" s="17"/>
      <c r="D2112" s="17"/>
    </row>
    <row r="2113" spans="3:4">
      <c r="C2113" s="17"/>
      <c r="D2113" s="17"/>
    </row>
    <row r="2114" spans="3:4">
      <c r="C2114" s="17"/>
      <c r="D2114" s="17"/>
    </row>
    <row r="2115" spans="3:4">
      <c r="C2115" s="17"/>
      <c r="D2115" s="17"/>
    </row>
    <row r="2116" spans="3:4">
      <c r="C2116" s="17"/>
      <c r="D2116" s="17"/>
    </row>
    <row r="2117" spans="3:4">
      <c r="C2117" s="17"/>
      <c r="D2117" s="17"/>
    </row>
    <row r="2118" spans="3:4">
      <c r="C2118" s="17"/>
      <c r="D2118" s="17"/>
    </row>
    <row r="2119" spans="3:4">
      <c r="C2119" s="17"/>
      <c r="D2119" s="17"/>
    </row>
    <row r="2120" spans="3:4">
      <c r="C2120" s="17"/>
      <c r="D2120" s="17"/>
    </row>
    <row r="2121" spans="3:4">
      <c r="C2121" s="17"/>
      <c r="D2121" s="17"/>
    </row>
    <row r="2122" spans="3:4">
      <c r="C2122" s="17"/>
      <c r="D2122" s="17"/>
    </row>
    <row r="2123" spans="3:4">
      <c r="C2123" s="17"/>
      <c r="D2123" s="17"/>
    </row>
    <row r="2124" spans="3:4">
      <c r="C2124" s="17"/>
      <c r="D2124" s="17"/>
    </row>
    <row r="2125" spans="3:4">
      <c r="C2125" s="17"/>
      <c r="D2125" s="17"/>
    </row>
    <row r="2126" spans="3:4">
      <c r="C2126" s="17"/>
      <c r="D2126" s="17"/>
    </row>
    <row r="2127" spans="3:4">
      <c r="C2127" s="17"/>
      <c r="D2127" s="17"/>
    </row>
    <row r="2128" spans="3:4">
      <c r="C2128" s="17"/>
      <c r="D2128" s="17"/>
    </row>
    <row r="2129" spans="3:4">
      <c r="C2129" s="17"/>
      <c r="D2129" s="17"/>
    </row>
    <row r="2130" spans="3:4">
      <c r="C2130" s="17"/>
      <c r="D2130" s="17"/>
    </row>
    <row r="2131" spans="3:4">
      <c r="C2131" s="17"/>
      <c r="D2131" s="17"/>
    </row>
    <row r="2132" spans="3:4">
      <c r="C2132" s="17"/>
      <c r="D2132" s="17"/>
    </row>
    <row r="2133" spans="3:4">
      <c r="C2133" s="17"/>
      <c r="D2133" s="17"/>
    </row>
    <row r="2134" spans="3:4">
      <c r="C2134" s="17"/>
      <c r="D2134" s="17"/>
    </row>
    <row r="2135" spans="3:4">
      <c r="C2135" s="17"/>
      <c r="D2135" s="17"/>
    </row>
    <row r="2136" spans="3:4">
      <c r="C2136" s="17"/>
      <c r="D2136" s="17"/>
    </row>
    <row r="2137" spans="3:4">
      <c r="C2137" s="17"/>
      <c r="D2137" s="17"/>
    </row>
    <row r="2138" spans="3:4">
      <c r="C2138" s="17"/>
      <c r="D2138" s="17"/>
    </row>
    <row r="2139" spans="3:4">
      <c r="C2139" s="17"/>
      <c r="D2139" s="17"/>
    </row>
    <row r="2140" spans="3:4">
      <c r="C2140" s="17"/>
      <c r="D2140" s="17"/>
    </row>
    <row r="2141" spans="3:4">
      <c r="C2141" s="17"/>
      <c r="D2141" s="17"/>
    </row>
    <row r="2142" spans="3:4">
      <c r="C2142" s="17"/>
      <c r="D2142" s="17"/>
    </row>
    <row r="2143" spans="3:4">
      <c r="C2143" s="17"/>
      <c r="D2143" s="17"/>
    </row>
    <row r="2144" spans="3:4">
      <c r="C2144" s="17"/>
      <c r="D2144" s="17"/>
    </row>
    <row r="2145" spans="3:4">
      <c r="C2145" s="17"/>
      <c r="D2145" s="17"/>
    </row>
    <row r="2146" spans="3:4">
      <c r="C2146" s="17"/>
      <c r="D2146" s="17"/>
    </row>
    <row r="2147" spans="3:4">
      <c r="C2147" s="17"/>
      <c r="D2147" s="17"/>
    </row>
    <row r="2148" spans="3:4">
      <c r="C2148" s="17"/>
      <c r="D2148" s="17"/>
    </row>
    <row r="2149" spans="3:4">
      <c r="C2149" s="17"/>
      <c r="D2149" s="17"/>
    </row>
    <row r="2150" spans="3:4">
      <c r="C2150" s="17"/>
      <c r="D2150" s="17"/>
    </row>
    <row r="2151" spans="3:4">
      <c r="C2151" s="17"/>
      <c r="D2151" s="17"/>
    </row>
    <row r="2152" spans="3:4">
      <c r="C2152" s="17"/>
      <c r="D2152" s="17"/>
    </row>
    <row r="2153" spans="3:4">
      <c r="C2153" s="17"/>
      <c r="D2153" s="17"/>
    </row>
    <row r="2154" spans="3:4">
      <c r="C2154" s="17"/>
      <c r="D2154" s="17"/>
    </row>
    <row r="2155" spans="3:4">
      <c r="C2155" s="17"/>
      <c r="D2155" s="17"/>
    </row>
    <row r="2156" spans="3:4">
      <c r="C2156" s="17"/>
      <c r="D2156" s="17"/>
    </row>
    <row r="2157" spans="3:4">
      <c r="C2157" s="17"/>
      <c r="D2157" s="17"/>
    </row>
    <row r="2158" spans="3:4">
      <c r="C2158" s="17"/>
      <c r="D2158" s="17"/>
    </row>
    <row r="2159" spans="3:4">
      <c r="C2159" s="17"/>
      <c r="D2159" s="17"/>
    </row>
    <row r="2160" spans="3:4">
      <c r="C2160" s="17"/>
      <c r="D2160" s="17"/>
    </row>
    <row r="2161" spans="3:4">
      <c r="C2161" s="17"/>
      <c r="D2161" s="17"/>
    </row>
    <row r="2162" spans="3:4">
      <c r="C2162" s="17"/>
      <c r="D2162" s="17"/>
    </row>
    <row r="2163" spans="3:4">
      <c r="C2163" s="17"/>
      <c r="D2163" s="17"/>
    </row>
    <row r="2164" spans="3:4">
      <c r="C2164" s="17"/>
      <c r="D2164" s="17"/>
    </row>
    <row r="2165" spans="3:4">
      <c r="C2165" s="17"/>
      <c r="D2165" s="17"/>
    </row>
    <row r="2166" spans="3:4">
      <c r="C2166" s="17"/>
      <c r="D2166" s="17"/>
    </row>
    <row r="2167" spans="3:4">
      <c r="C2167" s="17"/>
      <c r="D2167" s="17"/>
    </row>
    <row r="2168" spans="3:4">
      <c r="C2168" s="17"/>
      <c r="D2168" s="17"/>
    </row>
    <row r="2169" spans="3:4">
      <c r="C2169" s="17"/>
      <c r="D2169" s="17"/>
    </row>
    <row r="2170" spans="3:4">
      <c r="C2170" s="17"/>
      <c r="D2170" s="17"/>
    </row>
    <row r="2171" spans="3:4">
      <c r="C2171" s="17"/>
      <c r="D2171" s="17"/>
    </row>
    <row r="2172" spans="3:4">
      <c r="C2172" s="17"/>
      <c r="D2172" s="17"/>
    </row>
    <row r="2173" spans="3:4">
      <c r="C2173" s="17"/>
      <c r="D2173" s="17"/>
    </row>
    <row r="2174" spans="3:4">
      <c r="C2174" s="17"/>
      <c r="D2174" s="17"/>
    </row>
    <row r="2175" spans="3:4">
      <c r="C2175" s="17"/>
      <c r="D2175" s="17"/>
    </row>
    <row r="2176" spans="3:4">
      <c r="C2176" s="17"/>
      <c r="D2176" s="17"/>
    </row>
    <row r="2177" spans="3:4">
      <c r="C2177" s="17"/>
      <c r="D2177" s="17"/>
    </row>
    <row r="2178" spans="3:4">
      <c r="C2178" s="17"/>
      <c r="D2178" s="17"/>
    </row>
    <row r="2179" spans="3:4">
      <c r="C2179" s="17"/>
      <c r="D2179" s="17"/>
    </row>
    <row r="2180" spans="3:4">
      <c r="C2180" s="17"/>
      <c r="D2180" s="17"/>
    </row>
    <row r="2181" spans="3:4">
      <c r="C2181" s="17"/>
      <c r="D2181" s="17"/>
    </row>
    <row r="2182" spans="3:4">
      <c r="C2182" s="17"/>
      <c r="D2182" s="17"/>
    </row>
    <row r="2183" spans="3:4">
      <c r="C2183" s="17"/>
      <c r="D2183" s="17"/>
    </row>
    <row r="2184" spans="3:4">
      <c r="C2184" s="17"/>
      <c r="D2184" s="17"/>
    </row>
    <row r="2185" spans="3:4">
      <c r="C2185" s="17"/>
      <c r="D2185" s="17"/>
    </row>
    <row r="2186" spans="3:4">
      <c r="C2186" s="17"/>
      <c r="D2186" s="17"/>
    </row>
    <row r="2187" spans="3:4">
      <c r="C2187" s="17"/>
      <c r="D2187" s="17"/>
    </row>
    <row r="2188" spans="3:4">
      <c r="C2188" s="17"/>
      <c r="D2188" s="17"/>
    </row>
    <row r="2189" spans="3:4">
      <c r="C2189" s="17"/>
      <c r="D2189" s="17"/>
    </row>
    <row r="2190" spans="3:4">
      <c r="C2190" s="17"/>
      <c r="D2190" s="17"/>
    </row>
    <row r="2191" spans="3:4">
      <c r="C2191" s="17"/>
      <c r="D2191" s="17"/>
    </row>
    <row r="2192" spans="3:4">
      <c r="C2192" s="17"/>
      <c r="D2192" s="17"/>
    </row>
    <row r="2193" spans="3:4">
      <c r="C2193" s="17"/>
      <c r="D2193" s="17"/>
    </row>
    <row r="2194" spans="3:4">
      <c r="C2194" s="17"/>
      <c r="D2194" s="17"/>
    </row>
    <row r="2195" spans="3:4">
      <c r="C2195" s="17"/>
      <c r="D2195" s="17"/>
    </row>
    <row r="2196" spans="3:4">
      <c r="C2196" s="17"/>
      <c r="D2196" s="17"/>
    </row>
    <row r="2197" spans="3:4">
      <c r="C2197" s="17"/>
      <c r="D2197" s="17"/>
    </row>
    <row r="2198" spans="3:4">
      <c r="C2198" s="17"/>
      <c r="D2198" s="17"/>
    </row>
    <row r="2199" spans="3:4">
      <c r="C2199" s="17"/>
      <c r="D2199" s="17"/>
    </row>
    <row r="2200" spans="3:4">
      <c r="C2200" s="17"/>
      <c r="D2200" s="17"/>
    </row>
    <row r="2201" spans="3:4">
      <c r="C2201" s="17"/>
      <c r="D2201" s="17"/>
    </row>
    <row r="2202" spans="3:4">
      <c r="C2202" s="17"/>
      <c r="D2202" s="17"/>
    </row>
    <row r="2203" spans="3:4">
      <c r="C2203" s="17"/>
      <c r="D2203" s="17"/>
    </row>
    <row r="2204" spans="3:4">
      <c r="C2204" s="17"/>
      <c r="D2204" s="17"/>
    </row>
    <row r="2205" spans="3:4">
      <c r="C2205" s="17"/>
      <c r="D2205" s="17"/>
    </row>
    <row r="2206" spans="3:4">
      <c r="C2206" s="17"/>
      <c r="D2206" s="17"/>
    </row>
    <row r="2207" spans="3:4">
      <c r="C2207" s="17"/>
      <c r="D2207" s="17"/>
    </row>
    <row r="2208" spans="3:4">
      <c r="C2208" s="17"/>
      <c r="D2208" s="17"/>
    </row>
    <row r="2209" spans="3:4">
      <c r="C2209" s="17"/>
      <c r="D2209" s="17"/>
    </row>
    <row r="2210" spans="3:4">
      <c r="C2210" s="17"/>
      <c r="D2210" s="17"/>
    </row>
    <row r="2211" spans="3:4">
      <c r="C2211" s="17"/>
      <c r="D2211" s="17"/>
    </row>
    <row r="2212" spans="3:4">
      <c r="C2212" s="17"/>
      <c r="D2212" s="17"/>
    </row>
    <row r="2213" spans="3:4">
      <c r="C2213" s="17"/>
      <c r="D2213" s="17"/>
    </row>
    <row r="2214" spans="3:4">
      <c r="C2214" s="17"/>
      <c r="D2214" s="17"/>
    </row>
    <row r="2215" spans="3:4">
      <c r="C2215" s="17"/>
      <c r="D2215" s="17"/>
    </row>
    <row r="2216" spans="3:4">
      <c r="C2216" s="17"/>
      <c r="D2216" s="17"/>
    </row>
    <row r="2217" spans="3:4">
      <c r="C2217" s="17"/>
      <c r="D2217" s="17"/>
    </row>
    <row r="2218" spans="3:4">
      <c r="C2218" s="17"/>
      <c r="D2218" s="17"/>
    </row>
    <row r="2219" spans="3:4">
      <c r="C2219" s="17"/>
      <c r="D2219" s="17"/>
    </row>
    <row r="2220" spans="3:4">
      <c r="C2220" s="17"/>
      <c r="D2220" s="17"/>
    </row>
    <row r="2221" spans="3:4">
      <c r="C2221" s="17"/>
      <c r="D2221" s="17"/>
    </row>
    <row r="2222" spans="3:4">
      <c r="C2222" s="17"/>
      <c r="D2222" s="17"/>
    </row>
    <row r="2223" spans="3:4">
      <c r="C2223" s="17"/>
      <c r="D2223" s="17"/>
    </row>
    <row r="2224" spans="3:4">
      <c r="C2224" s="17"/>
      <c r="D2224" s="17"/>
    </row>
    <row r="2225" spans="3:4">
      <c r="C2225" s="17"/>
      <c r="D2225" s="17"/>
    </row>
    <row r="2226" spans="3:4">
      <c r="C2226" s="17"/>
      <c r="D2226" s="17"/>
    </row>
    <row r="2227" spans="3:4">
      <c r="C2227" s="17"/>
      <c r="D2227" s="17"/>
    </row>
    <row r="2228" spans="3:4">
      <c r="C2228" s="17"/>
      <c r="D2228" s="17"/>
    </row>
    <row r="2229" spans="3:4">
      <c r="C2229" s="17"/>
      <c r="D2229" s="17"/>
    </row>
    <row r="2230" spans="3:4">
      <c r="C2230" s="17"/>
      <c r="D2230" s="17"/>
    </row>
    <row r="2231" spans="3:4">
      <c r="C2231" s="17"/>
      <c r="D2231" s="17"/>
    </row>
    <row r="2232" spans="3:4">
      <c r="C2232" s="17"/>
      <c r="D2232" s="17"/>
    </row>
    <row r="2233" spans="3:4">
      <c r="C2233" s="17"/>
      <c r="D2233" s="17"/>
    </row>
    <row r="2234" spans="3:4">
      <c r="C2234" s="17"/>
      <c r="D2234" s="17"/>
    </row>
    <row r="2235" spans="3:4">
      <c r="C2235" s="17"/>
      <c r="D2235" s="17"/>
    </row>
    <row r="2236" spans="3:4">
      <c r="C2236" s="17"/>
      <c r="D2236" s="17"/>
    </row>
    <row r="2237" spans="3:4">
      <c r="C2237" s="17"/>
      <c r="D2237" s="17"/>
    </row>
    <row r="2238" spans="3:4">
      <c r="C2238" s="17"/>
      <c r="D2238" s="17"/>
    </row>
    <row r="2239" spans="3:4">
      <c r="C2239" s="17"/>
      <c r="D2239" s="17"/>
    </row>
    <row r="2240" spans="3:4">
      <c r="C2240" s="17"/>
      <c r="D2240" s="17"/>
    </row>
    <row r="2241" spans="3:4">
      <c r="C2241" s="17"/>
      <c r="D2241" s="17"/>
    </row>
    <row r="2242" spans="3:4">
      <c r="C2242" s="17"/>
      <c r="D2242" s="17"/>
    </row>
    <row r="2243" spans="3:4">
      <c r="C2243" s="17"/>
      <c r="D2243" s="17"/>
    </row>
    <row r="2244" spans="3:4">
      <c r="C2244" s="17"/>
      <c r="D2244" s="17"/>
    </row>
    <row r="2245" spans="3:4">
      <c r="C2245" s="17"/>
      <c r="D2245" s="17"/>
    </row>
    <row r="2246" spans="3:4">
      <c r="C2246" s="17"/>
      <c r="D2246" s="17"/>
    </row>
    <row r="2247" spans="3:4">
      <c r="C2247" s="17"/>
      <c r="D2247" s="17"/>
    </row>
    <row r="2248" spans="3:4">
      <c r="C2248" s="17"/>
      <c r="D2248" s="17"/>
    </row>
    <row r="2249" spans="3:4">
      <c r="C2249" s="17"/>
      <c r="D2249" s="17"/>
    </row>
    <row r="2250" spans="3:4">
      <c r="C2250" s="17"/>
      <c r="D2250" s="17"/>
    </row>
    <row r="2251" spans="3:4">
      <c r="C2251" s="17"/>
      <c r="D2251" s="17"/>
    </row>
    <row r="2252" spans="3:4">
      <c r="C2252" s="17"/>
      <c r="D2252" s="17"/>
    </row>
    <row r="2253" spans="3:4">
      <c r="C2253" s="17"/>
      <c r="D2253" s="17"/>
    </row>
    <row r="2254" spans="3:4">
      <c r="C2254" s="17"/>
      <c r="D2254" s="17"/>
    </row>
    <row r="2255" spans="3:4">
      <c r="C2255" s="17"/>
      <c r="D2255" s="17"/>
    </row>
    <row r="2256" spans="3:4">
      <c r="C2256" s="17"/>
      <c r="D2256" s="17"/>
    </row>
    <row r="2257" spans="3:4">
      <c r="C2257" s="17"/>
      <c r="D2257" s="17"/>
    </row>
    <row r="2258" spans="3:4">
      <c r="C2258" s="17"/>
      <c r="D2258" s="17"/>
    </row>
    <row r="2259" spans="3:4">
      <c r="C2259" s="17"/>
      <c r="D2259" s="17"/>
    </row>
    <row r="2260" spans="3:4">
      <c r="C2260" s="17"/>
      <c r="D2260" s="17"/>
    </row>
    <row r="2261" spans="3:4">
      <c r="C2261" s="17"/>
      <c r="D2261" s="17"/>
    </row>
    <row r="2262" spans="3:4">
      <c r="C2262" s="17"/>
      <c r="D2262" s="17"/>
    </row>
    <row r="2263" spans="3:4">
      <c r="C2263" s="17"/>
      <c r="D2263" s="17"/>
    </row>
    <row r="2264" spans="3:4">
      <c r="C2264" s="17"/>
      <c r="D2264" s="17"/>
    </row>
    <row r="2265" spans="3:4">
      <c r="C2265" s="17"/>
      <c r="D2265" s="17"/>
    </row>
    <row r="2266" spans="3:4">
      <c r="C2266" s="17"/>
      <c r="D2266" s="17"/>
    </row>
    <row r="2267" spans="3:4">
      <c r="C2267" s="17"/>
      <c r="D2267" s="17"/>
    </row>
    <row r="2268" spans="3:4">
      <c r="C2268" s="17"/>
      <c r="D2268" s="17"/>
    </row>
    <row r="2269" spans="3:4">
      <c r="C2269" s="17"/>
      <c r="D2269" s="17"/>
    </row>
    <row r="2270" spans="3:4">
      <c r="C2270" s="17"/>
      <c r="D2270" s="17"/>
    </row>
    <row r="2271" spans="3:4">
      <c r="C2271" s="17"/>
      <c r="D2271" s="17"/>
    </row>
    <row r="2272" spans="3:4">
      <c r="C2272" s="17"/>
      <c r="D2272" s="17"/>
    </row>
    <row r="2273" spans="3:4">
      <c r="C2273" s="17"/>
      <c r="D2273" s="17"/>
    </row>
    <row r="2274" spans="3:4">
      <c r="C2274" s="17"/>
      <c r="D2274" s="17"/>
    </row>
    <row r="2275" spans="3:4">
      <c r="C2275" s="17"/>
      <c r="D2275" s="17"/>
    </row>
    <row r="2276" spans="3:4">
      <c r="C2276" s="17"/>
      <c r="D2276" s="17"/>
    </row>
    <row r="2277" spans="3:4">
      <c r="C2277" s="17"/>
      <c r="D2277" s="17"/>
    </row>
    <row r="2278" spans="3:4">
      <c r="C2278" s="17"/>
      <c r="D2278" s="17"/>
    </row>
    <row r="2279" spans="3:4">
      <c r="C2279" s="17"/>
      <c r="D2279" s="17"/>
    </row>
    <row r="2280" spans="3:4">
      <c r="C2280" s="17"/>
      <c r="D2280" s="17"/>
    </row>
    <row r="2281" spans="3:4">
      <c r="C2281" s="17"/>
      <c r="D2281" s="17"/>
    </row>
    <row r="2282" spans="3:4">
      <c r="C2282" s="17"/>
      <c r="D2282" s="17"/>
    </row>
    <row r="2283" spans="3:4">
      <c r="C2283" s="17"/>
      <c r="D2283" s="17"/>
    </row>
    <row r="2284" spans="3:4">
      <c r="C2284" s="17"/>
      <c r="D2284" s="17"/>
    </row>
    <row r="2285" spans="3:4">
      <c r="C2285" s="17"/>
      <c r="D2285" s="17"/>
    </row>
    <row r="2286" spans="3:4">
      <c r="C2286" s="17"/>
      <c r="D2286" s="17"/>
    </row>
    <row r="2287" spans="3:4">
      <c r="C2287" s="17"/>
      <c r="D2287" s="17"/>
    </row>
    <row r="2288" spans="3:4">
      <c r="C2288" s="17"/>
      <c r="D2288" s="17"/>
    </row>
    <row r="2289" spans="3:4">
      <c r="C2289" s="17"/>
      <c r="D2289" s="17"/>
    </row>
    <row r="2290" spans="3:4">
      <c r="C2290" s="17"/>
      <c r="D2290" s="17"/>
    </row>
    <row r="2291" spans="3:4">
      <c r="C2291" s="17"/>
      <c r="D2291" s="17"/>
    </row>
    <row r="2292" spans="3:4">
      <c r="C2292" s="17"/>
      <c r="D2292" s="17"/>
    </row>
    <row r="2293" spans="3:4">
      <c r="C2293" s="17"/>
      <c r="D2293" s="17"/>
    </row>
    <row r="2294" spans="3:4">
      <c r="C2294" s="17"/>
      <c r="D2294" s="17"/>
    </row>
    <row r="2295" spans="3:4">
      <c r="C2295" s="17"/>
      <c r="D2295" s="17"/>
    </row>
    <row r="2296" spans="3:4">
      <c r="C2296" s="17"/>
      <c r="D2296" s="17"/>
    </row>
    <row r="2297" spans="3:4">
      <c r="C2297" s="17"/>
      <c r="D2297" s="17"/>
    </row>
    <row r="2298" spans="3:4">
      <c r="C2298" s="17"/>
      <c r="D2298" s="17"/>
    </row>
    <row r="2299" spans="3:4">
      <c r="C2299" s="17"/>
      <c r="D2299" s="17"/>
    </row>
    <row r="2300" spans="3:4">
      <c r="C2300" s="17"/>
      <c r="D2300" s="17"/>
    </row>
    <row r="2301" spans="3:4">
      <c r="C2301" s="17"/>
      <c r="D2301" s="17"/>
    </row>
    <row r="2302" spans="3:4">
      <c r="C2302" s="17"/>
      <c r="D2302" s="17"/>
    </row>
    <row r="2303" spans="3:4">
      <c r="C2303" s="17"/>
      <c r="D2303" s="17"/>
    </row>
    <row r="2304" spans="3:4">
      <c r="C2304" s="17"/>
      <c r="D2304" s="17"/>
    </row>
    <row r="2305" spans="3:4">
      <c r="C2305" s="17"/>
      <c r="D2305" s="17"/>
    </row>
    <row r="2306" spans="3:4">
      <c r="C2306" s="17"/>
      <c r="D2306" s="17"/>
    </row>
    <row r="2307" spans="3:4">
      <c r="C2307" s="17"/>
      <c r="D2307" s="17"/>
    </row>
    <row r="2308" spans="3:4">
      <c r="C2308" s="17"/>
      <c r="D2308" s="17"/>
    </row>
    <row r="2309" spans="3:4">
      <c r="C2309" s="17"/>
      <c r="D2309" s="17"/>
    </row>
    <row r="2310" spans="3:4">
      <c r="C2310" s="17"/>
      <c r="D2310" s="17"/>
    </row>
    <row r="2311" spans="3:4">
      <c r="C2311" s="17"/>
      <c r="D2311" s="17"/>
    </row>
    <row r="2312" spans="3:4">
      <c r="C2312" s="17"/>
      <c r="D2312" s="17"/>
    </row>
    <row r="2313" spans="3:4">
      <c r="C2313" s="17"/>
      <c r="D2313" s="17"/>
    </row>
    <row r="2314" spans="3:4">
      <c r="C2314" s="17"/>
      <c r="D2314" s="17"/>
    </row>
    <row r="2315" spans="3:4">
      <c r="C2315" s="17"/>
      <c r="D2315" s="17"/>
    </row>
    <row r="2316" spans="3:4">
      <c r="C2316" s="17"/>
      <c r="D2316" s="17"/>
    </row>
    <row r="2317" spans="3:4">
      <c r="C2317" s="17"/>
      <c r="D2317" s="17"/>
    </row>
    <row r="2318" spans="3:4">
      <c r="C2318" s="17"/>
      <c r="D2318" s="17"/>
    </row>
    <row r="2319" spans="3:4">
      <c r="C2319" s="17"/>
      <c r="D2319" s="17"/>
    </row>
    <row r="2320" spans="3:4">
      <c r="C2320" s="17"/>
      <c r="D2320" s="17"/>
    </row>
    <row r="2321" spans="3:4">
      <c r="C2321" s="17"/>
      <c r="D2321" s="17"/>
    </row>
    <row r="2322" spans="3:4">
      <c r="C2322" s="17"/>
      <c r="D2322" s="17"/>
    </row>
    <row r="2323" spans="3:4">
      <c r="C2323" s="17"/>
      <c r="D2323" s="17"/>
    </row>
    <row r="2324" spans="3:4">
      <c r="C2324" s="17"/>
      <c r="D2324" s="17"/>
    </row>
    <row r="2325" spans="3:4">
      <c r="C2325" s="17"/>
      <c r="D2325" s="17"/>
    </row>
    <row r="2326" spans="3:4">
      <c r="C2326" s="17"/>
      <c r="D2326" s="17"/>
    </row>
    <row r="2327" spans="3:4">
      <c r="C2327" s="17"/>
      <c r="D2327" s="17"/>
    </row>
    <row r="2328" spans="3:4">
      <c r="C2328" s="17"/>
      <c r="D2328" s="17"/>
    </row>
    <row r="2329" spans="3:4">
      <c r="C2329" s="17"/>
      <c r="D2329" s="17"/>
    </row>
    <row r="2330" spans="3:4">
      <c r="C2330" s="17"/>
      <c r="D2330" s="17"/>
    </row>
    <row r="2331" spans="3:4">
      <c r="C2331" s="17"/>
      <c r="D2331" s="17"/>
    </row>
    <row r="2332" spans="3:4">
      <c r="C2332" s="17"/>
      <c r="D2332" s="17"/>
    </row>
    <row r="2333" spans="3:4">
      <c r="C2333" s="17"/>
      <c r="D2333" s="17"/>
    </row>
    <row r="2334" spans="3:4">
      <c r="C2334" s="17"/>
      <c r="D2334" s="17"/>
    </row>
    <row r="2335" spans="3:4">
      <c r="C2335" s="17"/>
      <c r="D2335" s="17"/>
    </row>
    <row r="2336" spans="3:4">
      <c r="C2336" s="17"/>
      <c r="D2336" s="17"/>
    </row>
    <row r="2337" spans="3:4">
      <c r="C2337" s="17"/>
      <c r="D2337" s="17"/>
    </row>
    <row r="2338" spans="3:4">
      <c r="C2338" s="17"/>
      <c r="D2338" s="17"/>
    </row>
    <row r="2339" spans="3:4">
      <c r="C2339" s="17"/>
      <c r="D2339" s="17"/>
    </row>
    <row r="2340" spans="3:4">
      <c r="C2340" s="17"/>
      <c r="D2340" s="17"/>
    </row>
    <row r="2341" spans="3:4">
      <c r="C2341" s="17"/>
      <c r="D2341" s="17"/>
    </row>
    <row r="2342" spans="3:4">
      <c r="C2342" s="17"/>
      <c r="D2342" s="17"/>
    </row>
    <row r="2343" spans="3:4">
      <c r="C2343" s="17"/>
      <c r="D2343" s="17"/>
    </row>
    <row r="2344" spans="3:4">
      <c r="C2344" s="17"/>
      <c r="D2344" s="17"/>
    </row>
    <row r="2345" spans="3:4">
      <c r="C2345" s="17"/>
      <c r="D2345" s="17"/>
    </row>
    <row r="2346" spans="3:4">
      <c r="C2346" s="17"/>
      <c r="D2346" s="17"/>
    </row>
    <row r="2347" spans="3:4">
      <c r="C2347" s="17"/>
      <c r="D2347" s="17"/>
    </row>
    <row r="2348" spans="3:4">
      <c r="C2348" s="17"/>
      <c r="D2348" s="17"/>
    </row>
    <row r="2349" spans="3:4">
      <c r="C2349" s="17"/>
      <c r="D2349" s="17"/>
    </row>
    <row r="2350" spans="3:4">
      <c r="C2350" s="17"/>
      <c r="D2350" s="17"/>
    </row>
    <row r="2351" spans="3:4">
      <c r="C2351" s="17"/>
      <c r="D2351" s="17"/>
    </row>
    <row r="2352" spans="3:4">
      <c r="C2352" s="17"/>
      <c r="D2352" s="17"/>
    </row>
    <row r="2353" spans="3:4">
      <c r="C2353" s="17"/>
      <c r="D2353" s="17"/>
    </row>
    <row r="2354" spans="3:4">
      <c r="C2354" s="17"/>
      <c r="D2354" s="17"/>
    </row>
    <row r="2355" spans="3:4">
      <c r="C2355" s="17"/>
      <c r="D2355" s="17"/>
    </row>
    <row r="2356" spans="3:4">
      <c r="C2356" s="17"/>
      <c r="D2356" s="17"/>
    </row>
    <row r="2357" spans="3:4">
      <c r="C2357" s="17"/>
      <c r="D2357" s="17"/>
    </row>
    <row r="2358" spans="3:4">
      <c r="C2358" s="17"/>
      <c r="D2358" s="17"/>
    </row>
    <row r="2359" spans="3:4">
      <c r="C2359" s="17"/>
      <c r="D2359" s="17"/>
    </row>
    <row r="2360" spans="3:4">
      <c r="C2360" s="17"/>
      <c r="D2360" s="17"/>
    </row>
    <row r="2361" spans="3:4">
      <c r="C2361" s="17"/>
      <c r="D2361" s="17"/>
    </row>
    <row r="2362" spans="3:4">
      <c r="C2362" s="17"/>
      <c r="D2362" s="17"/>
    </row>
    <row r="2363" spans="3:4">
      <c r="C2363" s="17"/>
      <c r="D2363" s="17"/>
    </row>
    <row r="2364" spans="3:4">
      <c r="C2364" s="17"/>
      <c r="D2364" s="17"/>
    </row>
    <row r="2365" spans="3:4">
      <c r="C2365" s="17"/>
      <c r="D2365" s="17"/>
    </row>
    <row r="2366" spans="3:4">
      <c r="C2366" s="17"/>
      <c r="D2366" s="17"/>
    </row>
    <row r="2367" spans="3:4">
      <c r="C2367" s="17"/>
      <c r="D2367" s="17"/>
    </row>
    <row r="2368" spans="3:4">
      <c r="C2368" s="17"/>
      <c r="D2368" s="17"/>
    </row>
    <row r="2369" spans="3:4">
      <c r="C2369" s="17"/>
      <c r="D2369" s="17"/>
    </row>
    <row r="2370" spans="3:4">
      <c r="C2370" s="17"/>
      <c r="D2370" s="17"/>
    </row>
    <row r="2371" spans="3:4">
      <c r="C2371" s="17"/>
      <c r="D2371" s="17"/>
    </row>
    <row r="2372" spans="3:4">
      <c r="C2372" s="17"/>
      <c r="D2372" s="17"/>
    </row>
    <row r="2373" spans="3:4">
      <c r="C2373" s="17"/>
      <c r="D2373" s="17"/>
    </row>
    <row r="2374" spans="3:4">
      <c r="C2374" s="17"/>
      <c r="D2374" s="17"/>
    </row>
    <row r="2375" spans="3:4">
      <c r="C2375" s="17"/>
      <c r="D2375" s="17"/>
    </row>
    <row r="2376" spans="3:4">
      <c r="C2376" s="17"/>
      <c r="D2376" s="17"/>
    </row>
    <row r="2377" spans="3:4">
      <c r="C2377" s="17"/>
      <c r="D2377" s="17"/>
    </row>
    <row r="2378" spans="3:4">
      <c r="C2378" s="17"/>
      <c r="D2378" s="17"/>
    </row>
    <row r="2379" spans="3:4">
      <c r="C2379" s="17"/>
      <c r="D2379" s="17"/>
    </row>
    <row r="2380" spans="3:4">
      <c r="C2380" s="17"/>
      <c r="D2380" s="17"/>
    </row>
    <row r="2381" spans="3:4">
      <c r="C2381" s="17"/>
      <c r="D2381" s="17"/>
    </row>
    <row r="2382" spans="3:4">
      <c r="C2382" s="17"/>
      <c r="D2382" s="17"/>
    </row>
    <row r="2383" spans="3:4">
      <c r="C2383" s="17"/>
      <c r="D2383" s="17"/>
    </row>
    <row r="2384" spans="3:4">
      <c r="C2384" s="17"/>
      <c r="D2384" s="17"/>
    </row>
    <row r="2385" spans="3:4">
      <c r="C2385" s="17"/>
      <c r="D2385" s="17"/>
    </row>
    <row r="2386" spans="3:4">
      <c r="C2386" s="17"/>
      <c r="D2386" s="17"/>
    </row>
    <row r="2387" spans="3:4">
      <c r="C2387" s="17"/>
      <c r="D2387" s="17"/>
    </row>
    <row r="2388" spans="3:4">
      <c r="C2388" s="17"/>
      <c r="D2388" s="17"/>
    </row>
    <row r="2389" spans="3:4">
      <c r="C2389" s="17"/>
      <c r="D2389" s="17"/>
    </row>
    <row r="2390" spans="3:4">
      <c r="C2390" s="17"/>
      <c r="D2390" s="17"/>
    </row>
    <row r="2391" spans="3:4">
      <c r="C2391" s="17"/>
      <c r="D2391" s="17"/>
    </row>
    <row r="2392" spans="3:4">
      <c r="C2392" s="17"/>
      <c r="D2392" s="17"/>
    </row>
    <row r="2393" spans="3:4">
      <c r="C2393" s="17"/>
      <c r="D2393" s="17"/>
    </row>
    <row r="2394" spans="3:4">
      <c r="C2394" s="17"/>
      <c r="D2394" s="17"/>
    </row>
    <row r="2395" spans="3:4">
      <c r="C2395" s="17"/>
      <c r="D2395" s="17"/>
    </row>
    <row r="2396" spans="3:4">
      <c r="C2396" s="17"/>
      <c r="D2396" s="17"/>
    </row>
    <row r="2397" spans="3:4">
      <c r="C2397" s="17"/>
      <c r="D2397" s="17"/>
    </row>
    <row r="2398" spans="3:4">
      <c r="C2398" s="17"/>
      <c r="D2398" s="17"/>
    </row>
    <row r="2399" spans="3:4">
      <c r="C2399" s="17"/>
      <c r="D2399" s="17"/>
    </row>
    <row r="2400" spans="3:4">
      <c r="C2400" s="17"/>
      <c r="D2400" s="17"/>
    </row>
    <row r="2401" spans="3:4">
      <c r="C2401" s="17"/>
      <c r="D2401" s="17"/>
    </row>
    <row r="2402" spans="3:4">
      <c r="C2402" s="17"/>
      <c r="D2402" s="17"/>
    </row>
    <row r="2403" spans="3:4">
      <c r="C2403" s="17"/>
      <c r="D2403" s="17"/>
    </row>
    <row r="2404" spans="3:4">
      <c r="C2404" s="17"/>
      <c r="D2404" s="17"/>
    </row>
    <row r="2405" spans="3:4">
      <c r="C2405" s="17"/>
      <c r="D2405" s="17"/>
    </row>
    <row r="2406" spans="3:4">
      <c r="C2406" s="17"/>
      <c r="D2406" s="17"/>
    </row>
    <row r="2407" spans="3:4">
      <c r="C2407" s="17"/>
      <c r="D2407" s="17"/>
    </row>
    <row r="2408" spans="3:4">
      <c r="C2408" s="17"/>
      <c r="D2408" s="17"/>
    </row>
    <row r="2409" spans="3:4">
      <c r="C2409" s="17"/>
      <c r="D2409" s="17"/>
    </row>
    <row r="2410" spans="3:4">
      <c r="C2410" s="17"/>
      <c r="D2410" s="17"/>
    </row>
    <row r="2411" spans="3:4">
      <c r="C2411" s="17"/>
      <c r="D2411" s="17"/>
    </row>
    <row r="2412" spans="3:4">
      <c r="C2412" s="17"/>
      <c r="D2412" s="17"/>
    </row>
    <row r="2413" spans="3:4">
      <c r="C2413" s="17"/>
      <c r="D2413" s="17"/>
    </row>
    <row r="2414" spans="3:4">
      <c r="C2414" s="17"/>
      <c r="D2414" s="17"/>
    </row>
    <row r="2415" spans="3:4">
      <c r="C2415" s="17"/>
      <c r="D2415" s="17"/>
    </row>
    <row r="2416" spans="3:4">
      <c r="C2416" s="17"/>
      <c r="D2416" s="17"/>
    </row>
    <row r="2417" spans="3:4">
      <c r="C2417" s="17"/>
      <c r="D2417" s="17"/>
    </row>
    <row r="2418" spans="3:4">
      <c r="C2418" s="17"/>
      <c r="D2418" s="17"/>
    </row>
    <row r="2419" spans="3:4">
      <c r="C2419" s="17"/>
      <c r="D2419" s="17"/>
    </row>
    <row r="2420" spans="3:4">
      <c r="C2420" s="17"/>
      <c r="D2420" s="17"/>
    </row>
    <row r="2421" spans="3:4">
      <c r="C2421" s="17"/>
      <c r="D2421" s="17"/>
    </row>
    <row r="2422" spans="3:4">
      <c r="C2422" s="17"/>
      <c r="D2422" s="17"/>
    </row>
    <row r="2423" spans="3:4">
      <c r="C2423" s="17"/>
      <c r="D2423" s="17"/>
    </row>
    <row r="2424" spans="3:4">
      <c r="C2424" s="17"/>
      <c r="D2424" s="17"/>
    </row>
    <row r="2425" spans="3:4">
      <c r="C2425" s="17"/>
      <c r="D2425" s="17"/>
    </row>
    <row r="2426" spans="3:4">
      <c r="C2426" s="17"/>
      <c r="D2426" s="17"/>
    </row>
    <row r="2427" spans="3:4">
      <c r="C2427" s="17"/>
      <c r="D2427" s="17"/>
    </row>
    <row r="2428" spans="3:4">
      <c r="C2428" s="17"/>
      <c r="D2428" s="17"/>
    </row>
    <row r="2429" spans="3:4">
      <c r="C2429" s="17"/>
      <c r="D2429" s="17"/>
    </row>
    <row r="2430" spans="3:4">
      <c r="C2430" s="17"/>
      <c r="D2430" s="17"/>
    </row>
    <row r="2431" spans="3:4">
      <c r="C2431" s="17"/>
      <c r="D2431" s="17"/>
    </row>
    <row r="2432" spans="3:4">
      <c r="C2432" s="17"/>
      <c r="D2432" s="17"/>
    </row>
    <row r="2433" spans="3:4">
      <c r="C2433" s="17"/>
      <c r="D2433" s="17"/>
    </row>
    <row r="2434" spans="3:4">
      <c r="C2434" s="17"/>
      <c r="D2434" s="17"/>
    </row>
    <row r="2435" spans="3:4">
      <c r="C2435" s="17"/>
      <c r="D2435" s="17"/>
    </row>
    <row r="2436" spans="3:4">
      <c r="C2436" s="17"/>
      <c r="D2436" s="17"/>
    </row>
    <row r="2437" spans="3:4">
      <c r="C2437" s="17"/>
      <c r="D2437" s="17"/>
    </row>
    <row r="2438" spans="3:4">
      <c r="C2438" s="17"/>
      <c r="D2438" s="17"/>
    </row>
    <row r="2439" spans="3:4">
      <c r="C2439" s="17"/>
      <c r="D2439" s="17"/>
    </row>
    <row r="2440" spans="3:4">
      <c r="C2440" s="17"/>
      <c r="D2440" s="17"/>
    </row>
    <row r="2441" spans="3:4">
      <c r="C2441" s="17"/>
      <c r="D2441" s="17"/>
    </row>
    <row r="2442" spans="3:4">
      <c r="C2442" s="17"/>
      <c r="D2442" s="17"/>
    </row>
    <row r="2443" spans="3:4">
      <c r="C2443" s="17"/>
      <c r="D2443" s="17"/>
    </row>
    <row r="2444" spans="3:4">
      <c r="C2444" s="17"/>
      <c r="D2444" s="17"/>
    </row>
    <row r="2445" spans="3:4">
      <c r="C2445" s="17"/>
      <c r="D2445" s="17"/>
    </row>
    <row r="2446" spans="3:4">
      <c r="C2446" s="17"/>
      <c r="D2446" s="17"/>
    </row>
    <row r="2447" spans="3:4">
      <c r="C2447" s="17"/>
      <c r="D2447" s="17"/>
    </row>
    <row r="2448" spans="3:4">
      <c r="C2448" s="17"/>
      <c r="D2448" s="17"/>
    </row>
    <row r="2449" spans="3:4">
      <c r="C2449" s="17"/>
      <c r="D2449" s="17"/>
    </row>
    <row r="2450" spans="3:4">
      <c r="C2450" s="17"/>
      <c r="D2450" s="17"/>
    </row>
    <row r="2451" spans="3:4">
      <c r="C2451" s="17"/>
      <c r="D2451" s="17"/>
    </row>
    <row r="2452" spans="3:4">
      <c r="C2452" s="17"/>
      <c r="D2452" s="17"/>
    </row>
    <row r="2453" spans="3:4">
      <c r="C2453" s="17"/>
      <c r="D2453" s="17"/>
    </row>
    <row r="2454" spans="3:4">
      <c r="C2454" s="17"/>
      <c r="D2454" s="17"/>
    </row>
    <row r="2455" spans="3:4">
      <c r="C2455" s="17"/>
      <c r="D2455" s="17"/>
    </row>
    <row r="2456" spans="3:4">
      <c r="C2456" s="17"/>
      <c r="D2456" s="17"/>
    </row>
    <row r="2457" spans="3:4">
      <c r="C2457" s="17"/>
      <c r="D2457" s="17"/>
    </row>
    <row r="2458" spans="3:4">
      <c r="C2458" s="17"/>
      <c r="D2458" s="17"/>
    </row>
    <row r="2459" spans="3:4">
      <c r="C2459" s="17"/>
      <c r="D2459" s="17"/>
    </row>
    <row r="2460" spans="3:4">
      <c r="C2460" s="17"/>
      <c r="D2460" s="17"/>
    </row>
    <row r="2461" spans="3:4">
      <c r="C2461" s="17"/>
      <c r="D2461" s="17"/>
    </row>
    <row r="2462" spans="3:4">
      <c r="C2462" s="17"/>
      <c r="D2462" s="17"/>
    </row>
    <row r="2463" spans="3:4">
      <c r="C2463" s="17"/>
      <c r="D2463" s="17"/>
    </row>
    <row r="2464" spans="3:4">
      <c r="C2464" s="17"/>
      <c r="D2464" s="17"/>
    </row>
    <row r="2465" spans="3:4">
      <c r="C2465" s="17"/>
      <c r="D2465" s="17"/>
    </row>
    <row r="2466" spans="3:4">
      <c r="C2466" s="17"/>
      <c r="D2466" s="17"/>
    </row>
    <row r="2467" spans="3:4">
      <c r="C2467" s="17"/>
      <c r="D2467" s="17"/>
    </row>
    <row r="2468" spans="3:4">
      <c r="C2468" s="17"/>
      <c r="D2468" s="17"/>
    </row>
    <row r="2469" spans="3:4">
      <c r="C2469" s="17"/>
      <c r="D2469" s="17"/>
    </row>
    <row r="2470" spans="3:4">
      <c r="C2470" s="17"/>
      <c r="D2470" s="17"/>
    </row>
    <row r="2471" spans="3:4">
      <c r="C2471" s="17"/>
      <c r="D2471" s="17"/>
    </row>
    <row r="2472" spans="3:4">
      <c r="C2472" s="17"/>
      <c r="D2472" s="17"/>
    </row>
    <row r="2473" spans="3:4">
      <c r="C2473" s="17"/>
      <c r="D2473" s="17"/>
    </row>
    <row r="2474" spans="3:4">
      <c r="C2474" s="17"/>
      <c r="D2474" s="17"/>
    </row>
    <row r="2475" spans="3:4">
      <c r="C2475" s="17"/>
      <c r="D2475" s="17"/>
    </row>
    <row r="2476" spans="3:4">
      <c r="C2476" s="17"/>
      <c r="D2476" s="17"/>
    </row>
    <row r="2477" spans="3:4">
      <c r="C2477" s="17"/>
      <c r="D2477" s="17"/>
    </row>
    <row r="2478" spans="3:4">
      <c r="C2478" s="17"/>
      <c r="D2478" s="17"/>
    </row>
    <row r="2479" spans="3:4">
      <c r="C2479" s="17"/>
      <c r="D2479" s="17"/>
    </row>
    <row r="2480" spans="3:4">
      <c r="C2480" s="17"/>
      <c r="D2480" s="17"/>
    </row>
    <row r="2481" spans="3:4">
      <c r="C2481" s="17"/>
      <c r="D2481" s="17"/>
    </row>
    <row r="2482" spans="3:4">
      <c r="C2482" s="17"/>
      <c r="D2482" s="17"/>
    </row>
    <row r="2483" spans="3:4">
      <c r="C2483" s="17"/>
      <c r="D2483" s="17"/>
    </row>
    <row r="2484" spans="3:4">
      <c r="C2484" s="17"/>
      <c r="D2484" s="17"/>
    </row>
    <row r="2485" spans="3:4">
      <c r="C2485" s="17"/>
      <c r="D2485" s="17"/>
    </row>
    <row r="2486" spans="3:4">
      <c r="C2486" s="17"/>
      <c r="D2486" s="17"/>
    </row>
    <row r="2487" spans="3:4">
      <c r="C2487" s="17"/>
      <c r="D2487" s="17"/>
    </row>
    <row r="2488" spans="3:4">
      <c r="C2488" s="17"/>
      <c r="D2488" s="17"/>
    </row>
    <row r="2489" spans="3:4">
      <c r="C2489" s="17"/>
      <c r="D2489" s="17"/>
    </row>
    <row r="2490" spans="3:4">
      <c r="C2490" s="17"/>
      <c r="D2490" s="17"/>
    </row>
    <row r="2491" spans="3:4">
      <c r="C2491" s="17"/>
      <c r="D2491" s="17"/>
    </row>
    <row r="2492" spans="3:4">
      <c r="C2492" s="17"/>
      <c r="D2492" s="17"/>
    </row>
    <row r="2493" spans="3:4">
      <c r="C2493" s="17"/>
      <c r="D2493" s="17"/>
    </row>
    <row r="2494" spans="3:4">
      <c r="C2494" s="17"/>
      <c r="D2494" s="17"/>
    </row>
    <row r="2495" spans="3:4">
      <c r="C2495" s="17"/>
      <c r="D2495" s="17"/>
    </row>
    <row r="2496" spans="3:4">
      <c r="C2496" s="17"/>
      <c r="D2496" s="17"/>
    </row>
    <row r="2497" spans="3:4">
      <c r="C2497" s="17"/>
      <c r="D2497" s="17"/>
    </row>
    <row r="2498" spans="3:4">
      <c r="C2498" s="17"/>
      <c r="D2498" s="17"/>
    </row>
    <row r="2499" spans="3:4">
      <c r="C2499" s="17"/>
      <c r="D2499" s="17"/>
    </row>
    <row r="2500" spans="3:4">
      <c r="C2500" s="17"/>
      <c r="D2500" s="17"/>
    </row>
    <row r="2501" spans="3:4">
      <c r="C2501" s="17"/>
      <c r="D2501" s="17"/>
    </row>
    <row r="2502" spans="3:4">
      <c r="C2502" s="17"/>
      <c r="D2502" s="17"/>
    </row>
    <row r="2503" spans="3:4">
      <c r="C2503" s="17"/>
      <c r="D2503" s="17"/>
    </row>
    <row r="2504" spans="3:4">
      <c r="C2504" s="17"/>
      <c r="D2504" s="17"/>
    </row>
    <row r="2505" spans="3:4">
      <c r="C2505" s="17"/>
      <c r="D2505" s="17"/>
    </row>
    <row r="2506" spans="3:4">
      <c r="C2506" s="17"/>
      <c r="D2506" s="17"/>
    </row>
    <row r="2507" spans="3:4">
      <c r="C2507" s="17"/>
      <c r="D2507" s="17"/>
    </row>
    <row r="2508" spans="3:4">
      <c r="C2508" s="17"/>
      <c r="D2508" s="17"/>
    </row>
    <row r="2509" spans="3:4">
      <c r="C2509" s="17"/>
      <c r="D2509" s="17"/>
    </row>
    <row r="2510" spans="3:4">
      <c r="C2510" s="17"/>
      <c r="D2510" s="17"/>
    </row>
    <row r="2511" spans="3:4">
      <c r="C2511" s="17"/>
      <c r="D2511" s="17"/>
    </row>
    <row r="2512" spans="3:4">
      <c r="C2512" s="17"/>
      <c r="D2512" s="17"/>
    </row>
    <row r="2513" spans="3:4">
      <c r="C2513" s="17"/>
      <c r="D2513" s="17"/>
    </row>
    <row r="2514" spans="3:4">
      <c r="C2514" s="17"/>
      <c r="D2514" s="17"/>
    </row>
    <row r="2515" spans="3:4">
      <c r="C2515" s="17"/>
      <c r="D2515" s="17"/>
    </row>
    <row r="2516" spans="3:4">
      <c r="C2516" s="17"/>
      <c r="D2516" s="17"/>
    </row>
    <row r="2517" spans="3:4">
      <c r="C2517" s="17"/>
      <c r="D2517" s="17"/>
    </row>
    <row r="2518" spans="3:4">
      <c r="C2518" s="17"/>
      <c r="D2518" s="17"/>
    </row>
    <row r="2519" spans="3:4">
      <c r="C2519" s="17"/>
      <c r="D2519" s="17"/>
    </row>
    <row r="2520" spans="3:4">
      <c r="C2520" s="17"/>
      <c r="D2520" s="17"/>
    </row>
    <row r="2521" spans="3:4">
      <c r="C2521" s="17"/>
      <c r="D2521" s="17"/>
    </row>
    <row r="2522" spans="3:4">
      <c r="C2522" s="17"/>
      <c r="D2522" s="17"/>
    </row>
    <row r="2523" spans="3:4">
      <c r="C2523" s="17"/>
      <c r="D2523" s="17"/>
    </row>
    <row r="2524" spans="3:4">
      <c r="C2524" s="17"/>
      <c r="D2524" s="17"/>
    </row>
    <row r="2525" spans="3:4">
      <c r="C2525" s="17"/>
      <c r="D2525" s="17"/>
    </row>
    <row r="2526" spans="3:4">
      <c r="C2526" s="17"/>
      <c r="D2526" s="17"/>
    </row>
    <row r="2527" spans="3:4">
      <c r="C2527" s="17"/>
      <c r="D2527" s="17"/>
    </row>
    <row r="2528" spans="3:4">
      <c r="C2528" s="17"/>
      <c r="D2528" s="17"/>
    </row>
    <row r="2529" spans="3:4">
      <c r="C2529" s="17"/>
      <c r="D2529" s="17"/>
    </row>
    <row r="2530" spans="3:4">
      <c r="C2530" s="17"/>
      <c r="D2530" s="17"/>
    </row>
    <row r="2531" spans="3:4">
      <c r="C2531" s="17"/>
      <c r="D2531" s="17"/>
    </row>
    <row r="2532" spans="3:4">
      <c r="C2532" s="17"/>
      <c r="D2532" s="17"/>
    </row>
    <row r="2533" spans="3:4">
      <c r="C2533" s="17"/>
      <c r="D2533" s="17"/>
    </row>
    <row r="2534" spans="3:4">
      <c r="C2534" s="17"/>
      <c r="D2534" s="17"/>
    </row>
    <row r="2535" spans="3:4">
      <c r="C2535" s="17"/>
      <c r="D2535" s="17"/>
    </row>
    <row r="2536" spans="3:4">
      <c r="C2536" s="17"/>
      <c r="D2536" s="17"/>
    </row>
    <row r="2537" spans="3:4">
      <c r="C2537" s="17"/>
      <c r="D2537" s="17"/>
    </row>
    <row r="2538" spans="3:4">
      <c r="C2538" s="17"/>
      <c r="D2538" s="17"/>
    </row>
    <row r="2539" spans="3:4">
      <c r="C2539" s="17"/>
      <c r="D2539" s="17"/>
    </row>
    <row r="2540" spans="3:4">
      <c r="C2540" s="17"/>
      <c r="D2540" s="17"/>
    </row>
    <row r="2541" spans="3:4">
      <c r="C2541" s="17"/>
      <c r="D2541" s="17"/>
    </row>
    <row r="2542" spans="3:4">
      <c r="C2542" s="17"/>
      <c r="D2542" s="17"/>
    </row>
    <row r="2543" spans="3:4">
      <c r="C2543" s="17"/>
      <c r="D2543" s="17"/>
    </row>
    <row r="2544" spans="3:4">
      <c r="C2544" s="17"/>
      <c r="D2544" s="17"/>
    </row>
    <row r="2545" spans="3:4">
      <c r="C2545" s="17"/>
      <c r="D2545" s="17"/>
    </row>
    <row r="2546" spans="3:4">
      <c r="C2546" s="17"/>
      <c r="D2546" s="17"/>
    </row>
    <row r="2547" spans="3:4">
      <c r="C2547" s="17"/>
      <c r="D2547" s="17"/>
    </row>
    <row r="2548" spans="3:4">
      <c r="C2548" s="17"/>
      <c r="D2548" s="17"/>
    </row>
    <row r="2549" spans="3:4">
      <c r="C2549" s="17"/>
      <c r="D2549" s="17"/>
    </row>
    <row r="2550" spans="3:4">
      <c r="C2550" s="17"/>
      <c r="D2550" s="17"/>
    </row>
    <row r="2551" spans="3:4">
      <c r="C2551" s="17"/>
      <c r="D2551" s="17"/>
    </row>
    <row r="2552" spans="3:4">
      <c r="C2552" s="17"/>
      <c r="D2552" s="17"/>
    </row>
    <row r="2553" spans="3:4">
      <c r="C2553" s="17"/>
      <c r="D2553" s="17"/>
    </row>
    <row r="2554" spans="3:4">
      <c r="C2554" s="17"/>
      <c r="D2554" s="17"/>
    </row>
    <row r="2555" spans="3:4">
      <c r="C2555" s="17"/>
      <c r="D2555" s="17"/>
    </row>
    <row r="2556" spans="3:4">
      <c r="C2556" s="17"/>
      <c r="D2556" s="17"/>
    </row>
    <row r="2557" spans="3:4">
      <c r="C2557" s="17"/>
      <c r="D2557" s="17"/>
    </row>
    <row r="2558" spans="3:4">
      <c r="C2558" s="17"/>
      <c r="D2558" s="17"/>
    </row>
    <row r="2559" spans="3:4">
      <c r="C2559" s="17"/>
      <c r="D2559" s="17"/>
    </row>
    <row r="2560" spans="3:4">
      <c r="C2560" s="17"/>
      <c r="D2560" s="17"/>
    </row>
    <row r="2561" spans="3:4">
      <c r="C2561" s="17"/>
      <c r="D2561" s="17"/>
    </row>
    <row r="2562" spans="3:4">
      <c r="C2562" s="17"/>
      <c r="D2562" s="17"/>
    </row>
    <row r="2563" spans="3:4">
      <c r="C2563" s="17"/>
      <c r="D2563" s="17"/>
    </row>
    <row r="2564" spans="3:4">
      <c r="C2564" s="17"/>
      <c r="D2564" s="17"/>
    </row>
    <row r="2565" spans="3:4">
      <c r="C2565" s="17"/>
      <c r="D2565" s="17"/>
    </row>
    <row r="2566" spans="3:4">
      <c r="C2566" s="17"/>
      <c r="D2566" s="17"/>
    </row>
    <row r="2567" spans="3:4">
      <c r="C2567" s="17"/>
      <c r="D2567" s="17"/>
    </row>
    <row r="2568" spans="3:4">
      <c r="C2568" s="17"/>
      <c r="D2568" s="17"/>
    </row>
    <row r="2569" spans="3:4">
      <c r="C2569" s="17"/>
      <c r="D2569" s="17"/>
    </row>
    <row r="2570" spans="3:4">
      <c r="C2570" s="17"/>
      <c r="D2570" s="17"/>
    </row>
    <row r="2571" spans="3:4">
      <c r="C2571" s="17"/>
      <c r="D2571" s="17"/>
    </row>
    <row r="2572" spans="3:4">
      <c r="C2572" s="17"/>
      <c r="D2572" s="17"/>
    </row>
    <row r="2573" spans="3:4">
      <c r="C2573" s="17"/>
      <c r="D2573" s="17"/>
    </row>
    <row r="2574" spans="3:4">
      <c r="C2574" s="17"/>
      <c r="D2574" s="17"/>
    </row>
    <row r="2575" spans="3:4">
      <c r="C2575" s="17"/>
      <c r="D2575" s="17"/>
    </row>
    <row r="2576" spans="3:4">
      <c r="C2576" s="17"/>
      <c r="D2576" s="17"/>
    </row>
    <row r="2577" spans="3:4">
      <c r="C2577" s="17"/>
      <c r="D2577" s="17"/>
    </row>
    <row r="2578" spans="3:4">
      <c r="C2578" s="17"/>
      <c r="D2578" s="17"/>
    </row>
    <row r="2579" spans="3:4">
      <c r="C2579" s="17"/>
      <c r="D2579" s="17"/>
    </row>
    <row r="2580" spans="3:4">
      <c r="C2580" s="17"/>
      <c r="D2580" s="17"/>
    </row>
    <row r="2581" spans="3:4">
      <c r="C2581" s="17"/>
      <c r="D2581" s="17"/>
    </row>
    <row r="2582" spans="3:4">
      <c r="C2582" s="17"/>
      <c r="D2582" s="17"/>
    </row>
    <row r="2583" spans="3:4">
      <c r="C2583" s="17"/>
      <c r="D2583" s="17"/>
    </row>
    <row r="2584" spans="3:4">
      <c r="C2584" s="17"/>
      <c r="D2584" s="17"/>
    </row>
    <row r="2585" spans="3:4">
      <c r="C2585" s="17"/>
      <c r="D2585" s="17"/>
    </row>
    <row r="2586" spans="3:4">
      <c r="C2586" s="17"/>
      <c r="D2586" s="17"/>
    </row>
    <row r="2587" spans="3:4">
      <c r="C2587" s="17"/>
      <c r="D2587" s="17"/>
    </row>
    <row r="2588" spans="3:4">
      <c r="C2588" s="17"/>
      <c r="D2588" s="17"/>
    </row>
    <row r="2589" spans="3:4">
      <c r="C2589" s="17"/>
      <c r="D2589" s="17"/>
    </row>
    <row r="2590" spans="3:4">
      <c r="C2590" s="17"/>
      <c r="D2590" s="17"/>
    </row>
    <row r="2591" spans="3:4">
      <c r="C2591" s="17"/>
      <c r="D2591" s="17"/>
    </row>
    <row r="2592" spans="3:4">
      <c r="C2592" s="17"/>
      <c r="D2592" s="17"/>
    </row>
    <row r="2593" spans="3:4">
      <c r="C2593" s="17"/>
      <c r="D2593" s="17"/>
    </row>
    <row r="2594" spans="3:4">
      <c r="C2594" s="17"/>
      <c r="D2594" s="17"/>
    </row>
    <row r="2595" spans="3:4">
      <c r="C2595" s="17"/>
      <c r="D2595" s="17"/>
    </row>
    <row r="2596" spans="3:4">
      <c r="C2596" s="17"/>
      <c r="D2596" s="17"/>
    </row>
    <row r="2597" spans="3:4">
      <c r="C2597" s="17"/>
      <c r="D2597" s="17"/>
    </row>
    <row r="2598" spans="3:4">
      <c r="C2598" s="17"/>
      <c r="D2598" s="17"/>
    </row>
    <row r="2599" spans="3:4">
      <c r="C2599" s="17"/>
      <c r="D2599" s="17"/>
    </row>
    <row r="2600" spans="3:4">
      <c r="C2600" s="17"/>
      <c r="D2600" s="17"/>
    </row>
    <row r="2601" spans="3:4">
      <c r="C2601" s="17"/>
      <c r="D2601" s="17"/>
    </row>
    <row r="2602" spans="3:4">
      <c r="C2602" s="17"/>
      <c r="D2602" s="17"/>
    </row>
    <row r="2603" spans="3:4">
      <c r="C2603" s="17"/>
      <c r="D2603" s="17"/>
    </row>
    <row r="2604" spans="3:4">
      <c r="C2604" s="17"/>
      <c r="D2604" s="17"/>
    </row>
    <row r="2605" spans="3:4">
      <c r="C2605" s="17"/>
      <c r="D2605" s="17"/>
    </row>
    <row r="2606" spans="3:4">
      <c r="C2606" s="17"/>
      <c r="D2606" s="17"/>
    </row>
    <row r="2607" spans="3:4">
      <c r="C2607" s="17"/>
      <c r="D2607" s="17"/>
    </row>
    <row r="2608" spans="3:4">
      <c r="C2608" s="17"/>
      <c r="D2608" s="17"/>
    </row>
    <row r="2609" spans="3:4">
      <c r="C2609" s="17"/>
      <c r="D2609" s="17"/>
    </row>
    <row r="2610" spans="3:4">
      <c r="C2610" s="17"/>
      <c r="D2610" s="17"/>
    </row>
    <row r="2611" spans="3:4">
      <c r="C2611" s="17"/>
      <c r="D2611" s="17"/>
    </row>
    <row r="2612" spans="3:4">
      <c r="C2612" s="17"/>
      <c r="D2612" s="17"/>
    </row>
    <row r="2613" spans="3:4">
      <c r="C2613" s="17"/>
      <c r="D2613" s="17"/>
    </row>
    <row r="2614" spans="3:4">
      <c r="C2614" s="17"/>
      <c r="D2614" s="17"/>
    </row>
    <row r="2615" spans="3:4">
      <c r="C2615" s="17"/>
      <c r="D2615" s="17"/>
    </row>
    <row r="2616" spans="3:4">
      <c r="C2616" s="17"/>
      <c r="D2616" s="17"/>
    </row>
    <row r="2617" spans="3:4">
      <c r="C2617" s="17"/>
      <c r="D2617" s="17"/>
    </row>
    <row r="2618" spans="3:4">
      <c r="C2618" s="17"/>
      <c r="D2618" s="17"/>
    </row>
    <row r="2619" spans="3:4">
      <c r="C2619" s="17"/>
      <c r="D2619" s="17"/>
    </row>
    <row r="2620" spans="3:4">
      <c r="C2620" s="17"/>
      <c r="D2620" s="17"/>
    </row>
    <row r="2621" spans="3:4">
      <c r="C2621" s="17"/>
      <c r="D2621" s="17"/>
    </row>
    <row r="2622" spans="3:4">
      <c r="C2622" s="17"/>
      <c r="D2622" s="17"/>
    </row>
    <row r="2623" spans="3:4">
      <c r="C2623" s="17"/>
      <c r="D2623" s="17"/>
    </row>
    <row r="2624" spans="3:4">
      <c r="C2624" s="17"/>
      <c r="D2624" s="17"/>
    </row>
    <row r="2625" spans="3:4">
      <c r="C2625" s="17"/>
      <c r="D2625" s="17"/>
    </row>
    <row r="2626" spans="3:4">
      <c r="C2626" s="17"/>
      <c r="D2626" s="17"/>
    </row>
    <row r="2627" spans="3:4">
      <c r="C2627" s="17"/>
      <c r="D2627" s="17"/>
    </row>
    <row r="2628" spans="3:4">
      <c r="C2628" s="17"/>
      <c r="D2628" s="17"/>
    </row>
    <row r="2629" spans="3:4">
      <c r="C2629" s="17"/>
      <c r="D2629" s="17"/>
    </row>
    <row r="2630" spans="3:4">
      <c r="C2630" s="17"/>
      <c r="D2630" s="17"/>
    </row>
    <row r="2631" spans="3:4">
      <c r="C2631" s="17"/>
      <c r="D2631" s="17"/>
    </row>
    <row r="2632" spans="3:4">
      <c r="C2632" s="17"/>
      <c r="D2632" s="17"/>
    </row>
  </sheetData>
  <phoneticPr fontId="8" type="noConversion"/>
  <hyperlinks>
    <hyperlink ref="H641" r:id="rId1" display="http://vsolj.cetus-net.org/bulletin.html"/>
    <hyperlink ref="H634" r:id="rId2" display="http://vsolj.cetus-net.org/bulletin.html"/>
    <hyperlink ref="H64812" r:id="rId3" display="http://vsolj.cetus-net.org/bulletin.html"/>
    <hyperlink ref="H64805" r:id="rId4" display="https://www.aavso.org/ejaavso"/>
    <hyperlink ref="AP956" r:id="rId5" display="http://cdsbib.u-strasbg.fr/cgi-bin/cdsbib?1990RMxAA..21..381G"/>
    <hyperlink ref="AP960" r:id="rId6" display="http://cdsbib.u-strasbg.fr/cgi-bin/cdsbib?1990RMxAA..21..381G"/>
    <hyperlink ref="AP959" r:id="rId7" display="http://cdsbib.u-strasbg.fr/cgi-bin/cdsbib?1990RMxAA..21..381G"/>
    <hyperlink ref="AP940" r:id="rId8" display="http://cdsbib.u-strasbg.fr/cgi-bin/cdsbib?1990RMxAA..21..381G"/>
    <hyperlink ref="I64812" r:id="rId9" display="http://vsolj.cetus-net.org/bulletin.html"/>
    <hyperlink ref="AQ1096" r:id="rId10" display="http://cdsbib.u-strasbg.fr/cgi-bin/cdsbib?1990RMxAA..21..381G"/>
    <hyperlink ref="AQ55862" r:id="rId11" display="http://cdsbib.u-strasbg.fr/cgi-bin/cdsbib?1990RMxAA..21..381G"/>
    <hyperlink ref="AQ1097" r:id="rId12" display="http://cdsbib.u-strasbg.fr/cgi-bin/cdsbib?1990RMxAA..21..381G"/>
    <hyperlink ref="H64809" r:id="rId13" display="https://www.aavso.org/ejaavso"/>
    <hyperlink ref="H1982" r:id="rId14" display="http://vsolj.cetus-net.org/bulletin.html"/>
    <hyperlink ref="AP3226" r:id="rId15" display="http://cdsbib.u-strasbg.fr/cgi-bin/cdsbib?1990RMxAA..21..381G"/>
    <hyperlink ref="AP3229" r:id="rId16" display="http://cdsbib.u-strasbg.fr/cgi-bin/cdsbib?1990RMxAA..21..381G"/>
    <hyperlink ref="AP3227" r:id="rId17" display="http://cdsbib.u-strasbg.fr/cgi-bin/cdsbib?1990RMxAA..21..381G"/>
    <hyperlink ref="AP3211" r:id="rId18" display="http://cdsbib.u-strasbg.fr/cgi-bin/cdsbib?1990RMxAA..21..381G"/>
    <hyperlink ref="I1982" r:id="rId19" display="http://vsolj.cetus-net.org/bulletin.html"/>
    <hyperlink ref="AQ3440" r:id="rId20" display="http://cdsbib.u-strasbg.fr/cgi-bin/cdsbib?1990RMxAA..21..381G"/>
    <hyperlink ref="AQ141" r:id="rId21" display="http://cdsbib.u-strasbg.fr/cgi-bin/cdsbib?1990RMxAA..21..381G"/>
    <hyperlink ref="AQ3444" r:id="rId22" display="http://cdsbib.u-strasbg.fr/cgi-bin/cdsbib?1990RMxAA..21..381G"/>
  </hyperlinks>
  <pageMargins left="0.75" right="0.75" top="1" bottom="1" header="0.5" footer="0.5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topLeftCell="A367" workbookViewId="0">
      <selection activeCell="A181" sqref="A181:D410"/>
    </sheetView>
  </sheetViews>
  <sheetFormatPr defaultRowHeight="12.75"/>
  <cols>
    <col min="1" max="1" width="19.7109375" style="17" customWidth="1"/>
    <col min="2" max="2" width="4.42578125" style="20" customWidth="1"/>
    <col min="3" max="3" width="12.7109375" style="17" customWidth="1"/>
    <col min="4" max="4" width="5.42578125" style="20" customWidth="1"/>
    <col min="5" max="5" width="14.85546875" style="20" customWidth="1"/>
    <col min="6" max="6" width="9.140625" style="20"/>
    <col min="7" max="7" width="12" style="20" customWidth="1"/>
    <col min="8" max="8" width="14.140625" style="17" customWidth="1"/>
    <col min="9" max="9" width="22.5703125" style="20" customWidth="1"/>
    <col min="10" max="10" width="25.140625" style="20" customWidth="1"/>
    <col min="11" max="11" width="15.7109375" style="20" customWidth="1"/>
    <col min="12" max="12" width="14.140625" style="20" customWidth="1"/>
    <col min="13" max="13" width="9.5703125" style="20" customWidth="1"/>
    <col min="14" max="14" width="14.140625" style="20" customWidth="1"/>
    <col min="15" max="15" width="23.42578125" style="20" customWidth="1"/>
    <col min="16" max="16" width="16.5703125" style="20" customWidth="1"/>
    <col min="17" max="17" width="41" style="20" customWidth="1"/>
    <col min="18" max="16384" width="9.140625" style="20"/>
  </cols>
  <sheetData>
    <row r="1" spans="1:16" ht="15.75">
      <c r="A1" s="66" t="s">
        <v>164</v>
      </c>
      <c r="I1" s="67" t="s">
        <v>165</v>
      </c>
      <c r="J1" s="68" t="s">
        <v>166</v>
      </c>
    </row>
    <row r="2" spans="1:16">
      <c r="I2" s="69" t="s">
        <v>167</v>
      </c>
      <c r="J2" s="70" t="s">
        <v>154</v>
      </c>
    </row>
    <row r="3" spans="1:16">
      <c r="A3" s="71" t="s">
        <v>168</v>
      </c>
      <c r="I3" s="69" t="s">
        <v>169</v>
      </c>
      <c r="J3" s="70" t="s">
        <v>170</v>
      </c>
    </row>
    <row r="4" spans="1:16">
      <c r="I4" s="69" t="s">
        <v>171</v>
      </c>
      <c r="J4" s="70" t="s">
        <v>170</v>
      </c>
    </row>
    <row r="5" spans="1:16" ht="13.5" thickBot="1">
      <c r="I5" s="72" t="s">
        <v>172</v>
      </c>
      <c r="J5" s="73" t="s">
        <v>147</v>
      </c>
    </row>
    <row r="10" spans="1:16" ht="13.5" thickBot="1"/>
    <row r="11" spans="1:16" ht="12.75" customHeight="1" thickBot="1">
      <c r="A11" s="17" t="str">
        <f t="shared" ref="A11:A74" si="0">P11</f>
        <v> AAC 4.132 </v>
      </c>
      <c r="B11" s="10" t="str">
        <f t="shared" ref="B11:B74" si="1">IF(H11=INT(H11),"I","II")</f>
        <v>I</v>
      </c>
      <c r="C11" s="17">
        <f t="shared" ref="C11:C74" si="2">1*G11</f>
        <v>33170.398000000001</v>
      </c>
      <c r="D11" s="20" t="str">
        <f t="shared" ref="D11:D74" si="3">VLOOKUP(F11,I$1:J$5,2,FALSE)</f>
        <v>vis</v>
      </c>
      <c r="E11" s="74">
        <f>VLOOKUP(C11,Active!C$21:E$959,3,FALSE)</f>
        <v>0</v>
      </c>
      <c r="F11" s="10" t="s">
        <v>172</v>
      </c>
      <c r="G11" s="20" t="str">
        <f t="shared" ref="G11:G74" si="4">MID(I11,3,LEN(I11)-3)</f>
        <v>33170.398</v>
      </c>
      <c r="H11" s="17">
        <f t="shared" ref="H11:H74" si="5">1*K11</f>
        <v>0</v>
      </c>
      <c r="I11" s="75" t="s">
        <v>518</v>
      </c>
      <c r="J11" s="76" t="s">
        <v>519</v>
      </c>
      <c r="K11" s="75">
        <v>0</v>
      </c>
      <c r="L11" s="75" t="s">
        <v>270</v>
      </c>
      <c r="M11" s="76" t="s">
        <v>500</v>
      </c>
      <c r="N11" s="76" t="s">
        <v>149</v>
      </c>
      <c r="O11" s="77" t="s">
        <v>520</v>
      </c>
      <c r="P11" s="77" t="s">
        <v>521</v>
      </c>
    </row>
    <row r="12" spans="1:16" ht="12.75" customHeight="1" thickBot="1">
      <c r="A12" s="17" t="str">
        <f t="shared" si="0"/>
        <v> AJ 69.316 </v>
      </c>
      <c r="B12" s="10" t="str">
        <f t="shared" si="1"/>
        <v>I</v>
      </c>
      <c r="C12" s="17">
        <f t="shared" si="2"/>
        <v>34500.769</v>
      </c>
      <c r="D12" s="20" t="str">
        <f t="shared" si="3"/>
        <v>vis</v>
      </c>
      <c r="E12" s="74">
        <f>VLOOKUP(C12,Active!C$21:E$959,3,FALSE)</f>
        <v>747.9993504903141</v>
      </c>
      <c r="F12" s="10" t="s">
        <v>172</v>
      </c>
      <c r="G12" s="20" t="str">
        <f t="shared" si="4"/>
        <v>34500.769</v>
      </c>
      <c r="H12" s="17">
        <f t="shared" si="5"/>
        <v>748</v>
      </c>
      <c r="I12" s="75" t="s">
        <v>534</v>
      </c>
      <c r="J12" s="76" t="s">
        <v>535</v>
      </c>
      <c r="K12" s="75">
        <v>748</v>
      </c>
      <c r="L12" s="75" t="s">
        <v>196</v>
      </c>
      <c r="M12" s="76" t="s">
        <v>500</v>
      </c>
      <c r="N12" s="76" t="s">
        <v>149</v>
      </c>
      <c r="O12" s="77" t="s">
        <v>536</v>
      </c>
      <c r="P12" s="77" t="s">
        <v>537</v>
      </c>
    </row>
    <row r="13" spans="1:16" ht="12.75" customHeight="1" thickBot="1">
      <c r="A13" s="17" t="str">
        <f t="shared" si="0"/>
        <v>IBVS 180 </v>
      </c>
      <c r="B13" s="10" t="str">
        <f t="shared" si="1"/>
        <v>I</v>
      </c>
      <c r="C13" s="17">
        <f t="shared" si="2"/>
        <v>38966.762999999999</v>
      </c>
      <c r="D13" s="20" t="str">
        <f t="shared" si="3"/>
        <v>vis</v>
      </c>
      <c r="E13" s="74">
        <f>VLOOKUP(C13,Active!C$21:E$959,3,FALSE)</f>
        <v>3258.9986215911131</v>
      </c>
      <c r="F13" s="10" t="s">
        <v>172</v>
      </c>
      <c r="G13" s="20" t="str">
        <f t="shared" si="4"/>
        <v>38966.763</v>
      </c>
      <c r="H13" s="17">
        <f t="shared" si="5"/>
        <v>3259</v>
      </c>
      <c r="I13" s="75" t="s">
        <v>637</v>
      </c>
      <c r="J13" s="76" t="s">
        <v>638</v>
      </c>
      <c r="K13" s="75">
        <v>3259</v>
      </c>
      <c r="L13" s="75" t="s">
        <v>442</v>
      </c>
      <c r="M13" s="76" t="s">
        <v>178</v>
      </c>
      <c r="N13" s="76"/>
      <c r="O13" s="77" t="s">
        <v>639</v>
      </c>
      <c r="P13" s="78" t="s">
        <v>640</v>
      </c>
    </row>
    <row r="14" spans="1:16" ht="12.75" customHeight="1" thickBot="1">
      <c r="A14" s="17" t="str">
        <f t="shared" si="0"/>
        <v>IBVS 180 </v>
      </c>
      <c r="B14" s="10" t="str">
        <f t="shared" si="1"/>
        <v>I</v>
      </c>
      <c r="C14" s="17">
        <f t="shared" si="2"/>
        <v>38998.794999999998</v>
      </c>
      <c r="D14" s="20" t="str">
        <f t="shared" si="3"/>
        <v>vis</v>
      </c>
      <c r="E14" s="74">
        <f>VLOOKUP(C14,Active!C$21:E$959,3,FALSE)</f>
        <v>3277.0085715937103</v>
      </c>
      <c r="F14" s="10" t="s">
        <v>172</v>
      </c>
      <c r="G14" s="20" t="str">
        <f t="shared" si="4"/>
        <v>38998.795</v>
      </c>
      <c r="H14" s="17">
        <f t="shared" si="5"/>
        <v>3277</v>
      </c>
      <c r="I14" s="75" t="s">
        <v>641</v>
      </c>
      <c r="J14" s="76" t="s">
        <v>642</v>
      </c>
      <c r="K14" s="75">
        <v>3277</v>
      </c>
      <c r="L14" s="75" t="s">
        <v>407</v>
      </c>
      <c r="M14" s="76" t="s">
        <v>178</v>
      </c>
      <c r="N14" s="76"/>
      <c r="O14" s="77" t="s">
        <v>643</v>
      </c>
      <c r="P14" s="78" t="s">
        <v>640</v>
      </c>
    </row>
    <row r="15" spans="1:16" ht="12.75" customHeight="1" thickBot="1">
      <c r="A15" s="17" t="str">
        <f t="shared" si="0"/>
        <v> ORI 97 </v>
      </c>
      <c r="B15" s="10" t="str">
        <f t="shared" si="1"/>
        <v>I</v>
      </c>
      <c r="C15" s="17">
        <f t="shared" si="2"/>
        <v>39258.451999999997</v>
      </c>
      <c r="D15" s="20" t="str">
        <f t="shared" si="3"/>
        <v>vis</v>
      </c>
      <c r="E15" s="74">
        <f>VLOOKUP(C15,Active!C$21:E$959,3,FALSE)</f>
        <v>3423.0003794054132</v>
      </c>
      <c r="F15" s="10" t="s">
        <v>172</v>
      </c>
      <c r="G15" s="20" t="str">
        <f t="shared" si="4"/>
        <v>39258.452</v>
      </c>
      <c r="H15" s="17">
        <f t="shared" si="5"/>
        <v>3423</v>
      </c>
      <c r="I15" s="75" t="s">
        <v>648</v>
      </c>
      <c r="J15" s="76" t="s">
        <v>649</v>
      </c>
      <c r="K15" s="75">
        <v>3423</v>
      </c>
      <c r="L15" s="75" t="s">
        <v>193</v>
      </c>
      <c r="M15" s="76" t="s">
        <v>178</v>
      </c>
      <c r="N15" s="76"/>
      <c r="O15" s="77" t="s">
        <v>650</v>
      </c>
      <c r="P15" s="77" t="s">
        <v>651</v>
      </c>
    </row>
    <row r="16" spans="1:16" ht="12.75" customHeight="1" thickBot="1">
      <c r="A16" s="17" t="str">
        <f t="shared" si="0"/>
        <v> ORI 98 </v>
      </c>
      <c r="B16" s="10" t="str">
        <f t="shared" si="1"/>
        <v>I</v>
      </c>
      <c r="C16" s="17">
        <f t="shared" si="2"/>
        <v>39338.483</v>
      </c>
      <c r="D16" s="20" t="str">
        <f t="shared" si="3"/>
        <v>vis</v>
      </c>
      <c r="E16" s="74">
        <f>VLOOKUP(C16,Active!C$21:E$959,3,FALSE)</f>
        <v>3467.997704226153</v>
      </c>
      <c r="F16" s="10" t="s">
        <v>172</v>
      </c>
      <c r="G16" s="20" t="str">
        <f t="shared" si="4"/>
        <v>39338.483</v>
      </c>
      <c r="H16" s="17">
        <f t="shared" si="5"/>
        <v>3468</v>
      </c>
      <c r="I16" s="75" t="s">
        <v>657</v>
      </c>
      <c r="J16" s="76" t="s">
        <v>658</v>
      </c>
      <c r="K16" s="75">
        <v>3468</v>
      </c>
      <c r="L16" s="75" t="s">
        <v>340</v>
      </c>
      <c r="M16" s="76" t="s">
        <v>178</v>
      </c>
      <c r="N16" s="76"/>
      <c r="O16" s="77" t="s">
        <v>659</v>
      </c>
      <c r="P16" s="77" t="s">
        <v>660</v>
      </c>
    </row>
    <row r="17" spans="1:16" ht="12.75" customHeight="1" thickBot="1">
      <c r="A17" s="17" t="str">
        <f t="shared" si="0"/>
        <v> ORI 98 </v>
      </c>
      <c r="B17" s="10" t="str">
        <f t="shared" si="1"/>
        <v>I</v>
      </c>
      <c r="C17" s="17">
        <f t="shared" si="2"/>
        <v>39338.49</v>
      </c>
      <c r="D17" s="20" t="str">
        <f t="shared" si="3"/>
        <v>vis</v>
      </c>
      <c r="E17" s="74">
        <f>VLOOKUP(C17,Active!C$21:E$959,3,FALSE)</f>
        <v>3468.0016399669739</v>
      </c>
      <c r="F17" s="10" t="s">
        <v>172</v>
      </c>
      <c r="G17" s="20" t="str">
        <f t="shared" si="4"/>
        <v>39338.490</v>
      </c>
      <c r="H17" s="17">
        <f t="shared" si="5"/>
        <v>3468</v>
      </c>
      <c r="I17" s="75" t="s">
        <v>661</v>
      </c>
      <c r="J17" s="76" t="s">
        <v>662</v>
      </c>
      <c r="K17" s="75">
        <v>3468</v>
      </c>
      <c r="L17" s="75" t="s">
        <v>321</v>
      </c>
      <c r="M17" s="76" t="s">
        <v>178</v>
      </c>
      <c r="N17" s="76"/>
      <c r="O17" s="77" t="s">
        <v>650</v>
      </c>
      <c r="P17" s="77" t="s">
        <v>660</v>
      </c>
    </row>
    <row r="18" spans="1:16" ht="12.75" customHeight="1" thickBot="1">
      <c r="A18" s="17" t="str">
        <f t="shared" si="0"/>
        <v> ORI 100 </v>
      </c>
      <c r="B18" s="10" t="str">
        <f t="shared" si="1"/>
        <v>I</v>
      </c>
      <c r="C18" s="17">
        <f t="shared" si="2"/>
        <v>39404.294000000002</v>
      </c>
      <c r="D18" s="20" t="str">
        <f t="shared" si="3"/>
        <v>vis</v>
      </c>
      <c r="E18" s="74">
        <f>VLOOKUP(C18,Active!C$21:E$959,3,FALSE)</f>
        <v>3504.9998526908439</v>
      </c>
      <c r="F18" s="10" t="s">
        <v>172</v>
      </c>
      <c r="G18" s="20" t="str">
        <f t="shared" si="4"/>
        <v>39404.294</v>
      </c>
      <c r="H18" s="17">
        <f t="shared" si="5"/>
        <v>3505</v>
      </c>
      <c r="I18" s="75" t="s">
        <v>663</v>
      </c>
      <c r="J18" s="76" t="s">
        <v>664</v>
      </c>
      <c r="K18" s="75">
        <v>3505</v>
      </c>
      <c r="L18" s="75" t="s">
        <v>490</v>
      </c>
      <c r="M18" s="76" t="s">
        <v>178</v>
      </c>
      <c r="N18" s="76"/>
      <c r="O18" s="77" t="s">
        <v>665</v>
      </c>
      <c r="P18" s="77" t="s">
        <v>666</v>
      </c>
    </row>
    <row r="19" spans="1:16" ht="12.75" customHeight="1" thickBot="1">
      <c r="A19" s="17" t="str">
        <f t="shared" si="0"/>
        <v> ORI 100 </v>
      </c>
      <c r="B19" s="10" t="str">
        <f t="shared" si="1"/>
        <v>I</v>
      </c>
      <c r="C19" s="17">
        <f t="shared" si="2"/>
        <v>39404.302000000003</v>
      </c>
      <c r="D19" s="20" t="str">
        <f t="shared" si="3"/>
        <v>vis</v>
      </c>
      <c r="E19" s="74">
        <f>VLOOKUP(C19,Active!C$21:E$959,3,FALSE)</f>
        <v>3505.0043506803559</v>
      </c>
      <c r="F19" s="10" t="s">
        <v>172</v>
      </c>
      <c r="G19" s="20" t="str">
        <f t="shared" si="4"/>
        <v>39404.302</v>
      </c>
      <c r="H19" s="17">
        <f t="shared" si="5"/>
        <v>3505</v>
      </c>
      <c r="I19" s="75" t="s">
        <v>667</v>
      </c>
      <c r="J19" s="76" t="s">
        <v>668</v>
      </c>
      <c r="K19" s="75">
        <v>3505</v>
      </c>
      <c r="L19" s="75" t="s">
        <v>353</v>
      </c>
      <c r="M19" s="76" t="s">
        <v>178</v>
      </c>
      <c r="N19" s="76"/>
      <c r="O19" s="77" t="s">
        <v>650</v>
      </c>
      <c r="P19" s="77" t="s">
        <v>666</v>
      </c>
    </row>
    <row r="20" spans="1:16" ht="12.75" customHeight="1" thickBot="1">
      <c r="A20" s="17" t="str">
        <f t="shared" si="0"/>
        <v> ORI 103 </v>
      </c>
      <c r="B20" s="10" t="str">
        <f t="shared" si="1"/>
        <v>I</v>
      </c>
      <c r="C20" s="17">
        <f t="shared" si="2"/>
        <v>39683.54</v>
      </c>
      <c r="D20" s="20" t="str">
        <f t="shared" si="3"/>
        <v>vis</v>
      </c>
      <c r="E20" s="74">
        <f>VLOOKUP(C20,Active!C$21:E$959,3,FALSE)</f>
        <v>3662.0055500692574</v>
      </c>
      <c r="F20" s="10" t="s">
        <v>172</v>
      </c>
      <c r="G20" s="20" t="str">
        <f t="shared" si="4"/>
        <v>39683.540</v>
      </c>
      <c r="H20" s="17">
        <f t="shared" si="5"/>
        <v>3662</v>
      </c>
      <c r="I20" s="75" t="s">
        <v>669</v>
      </c>
      <c r="J20" s="76" t="s">
        <v>670</v>
      </c>
      <c r="K20" s="75">
        <v>3662</v>
      </c>
      <c r="L20" s="75" t="s">
        <v>245</v>
      </c>
      <c r="M20" s="76" t="s">
        <v>178</v>
      </c>
      <c r="N20" s="76"/>
      <c r="O20" s="77" t="s">
        <v>650</v>
      </c>
      <c r="P20" s="77" t="s">
        <v>671</v>
      </c>
    </row>
    <row r="21" spans="1:16" ht="12.75" customHeight="1" thickBot="1">
      <c r="A21" s="17" t="str">
        <f t="shared" si="0"/>
        <v> ORI 103 </v>
      </c>
      <c r="B21" s="10" t="str">
        <f t="shared" si="1"/>
        <v>I</v>
      </c>
      <c r="C21" s="17">
        <f t="shared" si="2"/>
        <v>39692.432000000001</v>
      </c>
      <c r="D21" s="20" t="str">
        <f t="shared" si="3"/>
        <v>vis</v>
      </c>
      <c r="E21" s="74">
        <f>VLOOKUP(C21,Active!C$21:E$959,3,FALSE)</f>
        <v>3667.0050654108877</v>
      </c>
      <c r="F21" s="10" t="s">
        <v>172</v>
      </c>
      <c r="G21" s="20" t="str">
        <f t="shared" si="4"/>
        <v>39692.432</v>
      </c>
      <c r="H21" s="17">
        <f t="shared" si="5"/>
        <v>3667</v>
      </c>
      <c r="I21" s="75" t="s">
        <v>691</v>
      </c>
      <c r="J21" s="76" t="s">
        <v>692</v>
      </c>
      <c r="K21" s="75">
        <v>3667</v>
      </c>
      <c r="L21" s="75" t="s">
        <v>324</v>
      </c>
      <c r="M21" s="76" t="s">
        <v>178</v>
      </c>
      <c r="N21" s="76"/>
      <c r="O21" s="77" t="s">
        <v>650</v>
      </c>
      <c r="P21" s="77" t="s">
        <v>671</v>
      </c>
    </row>
    <row r="22" spans="1:16" ht="12.75" customHeight="1" thickBot="1">
      <c r="A22" s="17" t="str">
        <f t="shared" si="0"/>
        <v> ORI 107 </v>
      </c>
      <c r="B22" s="10" t="str">
        <f t="shared" si="1"/>
        <v>I</v>
      </c>
      <c r="C22" s="17">
        <f t="shared" si="2"/>
        <v>39955.656000000003</v>
      </c>
      <c r="D22" s="20" t="str">
        <f t="shared" si="3"/>
        <v>vis</v>
      </c>
      <c r="E22" s="74">
        <f>VLOOKUP(C22,Active!C$21:E$959,3,FALSE)</f>
        <v>3815.0024142958709</v>
      </c>
      <c r="F22" s="10" t="s">
        <v>172</v>
      </c>
      <c r="G22" s="20" t="str">
        <f t="shared" si="4"/>
        <v>39955.656</v>
      </c>
      <c r="H22" s="17">
        <f t="shared" si="5"/>
        <v>3815</v>
      </c>
      <c r="I22" s="75" t="s">
        <v>693</v>
      </c>
      <c r="J22" s="76" t="s">
        <v>694</v>
      </c>
      <c r="K22" s="75">
        <v>3815</v>
      </c>
      <c r="L22" s="75" t="s">
        <v>183</v>
      </c>
      <c r="M22" s="76" t="s">
        <v>178</v>
      </c>
      <c r="N22" s="76"/>
      <c r="O22" s="77" t="s">
        <v>650</v>
      </c>
      <c r="P22" s="77" t="s">
        <v>695</v>
      </c>
    </row>
    <row r="23" spans="1:16" ht="12.75" customHeight="1" thickBot="1">
      <c r="A23" s="17" t="str">
        <f t="shared" si="0"/>
        <v> ORI 107 </v>
      </c>
      <c r="B23" s="10" t="str">
        <f t="shared" si="1"/>
        <v>I</v>
      </c>
      <c r="C23" s="17">
        <f t="shared" si="2"/>
        <v>39964.546999999999</v>
      </c>
      <c r="D23" s="20" t="str">
        <f t="shared" si="3"/>
        <v>vis</v>
      </c>
      <c r="E23" s="74">
        <f>VLOOKUP(C23,Active!C$21:E$959,3,FALSE)</f>
        <v>3820.0013673888097</v>
      </c>
      <c r="F23" s="10" t="s">
        <v>172</v>
      </c>
      <c r="G23" s="20" t="str">
        <f t="shared" si="4"/>
        <v>39964.547</v>
      </c>
      <c r="H23" s="17">
        <f t="shared" si="5"/>
        <v>3820</v>
      </c>
      <c r="I23" s="75" t="s">
        <v>696</v>
      </c>
      <c r="J23" s="76" t="s">
        <v>697</v>
      </c>
      <c r="K23" s="75">
        <v>3820</v>
      </c>
      <c r="L23" s="75" t="s">
        <v>242</v>
      </c>
      <c r="M23" s="76" t="s">
        <v>178</v>
      </c>
      <c r="N23" s="76"/>
      <c r="O23" s="77" t="s">
        <v>650</v>
      </c>
      <c r="P23" s="77" t="s">
        <v>695</v>
      </c>
    </row>
    <row r="24" spans="1:16" ht="12.75" customHeight="1" thickBot="1">
      <c r="A24" s="17" t="str">
        <f t="shared" si="0"/>
        <v>IBVS 456 </v>
      </c>
      <c r="B24" s="10" t="str">
        <f t="shared" si="1"/>
        <v>I</v>
      </c>
      <c r="C24" s="17">
        <f t="shared" si="2"/>
        <v>40037.465900000003</v>
      </c>
      <c r="D24" s="20" t="str">
        <f t="shared" si="3"/>
        <v>vis</v>
      </c>
      <c r="E24" s="74">
        <f>VLOOKUP(C24,Active!C$21:E$959,3,FALSE)</f>
        <v>3860.9999233092799</v>
      </c>
      <c r="F24" s="10" t="s">
        <v>172</v>
      </c>
      <c r="G24" s="20" t="str">
        <f t="shared" si="4"/>
        <v>40037.4659</v>
      </c>
      <c r="H24" s="17">
        <f t="shared" si="5"/>
        <v>3861</v>
      </c>
      <c r="I24" s="75" t="s">
        <v>698</v>
      </c>
      <c r="J24" s="76" t="s">
        <v>699</v>
      </c>
      <c r="K24" s="75">
        <v>3861</v>
      </c>
      <c r="L24" s="75" t="s">
        <v>700</v>
      </c>
      <c r="M24" s="76" t="s">
        <v>500</v>
      </c>
      <c r="N24" s="76" t="s">
        <v>149</v>
      </c>
      <c r="O24" s="77" t="s">
        <v>687</v>
      </c>
      <c r="P24" s="78" t="s">
        <v>701</v>
      </c>
    </row>
    <row r="25" spans="1:16" ht="12.75" customHeight="1" thickBot="1">
      <c r="A25" s="17" t="str">
        <f t="shared" si="0"/>
        <v>IBVS 322 </v>
      </c>
      <c r="B25" s="10" t="str">
        <f t="shared" si="1"/>
        <v>I</v>
      </c>
      <c r="C25" s="17">
        <f t="shared" si="2"/>
        <v>40062.367200000001</v>
      </c>
      <c r="D25" s="20" t="str">
        <f t="shared" si="3"/>
        <v>vis</v>
      </c>
      <c r="E25" s="74">
        <f>VLOOKUP(C25,Active!C$21:E$959,3,FALSE)</f>
        <v>3875.0006465859919</v>
      </c>
      <c r="F25" s="10" t="s">
        <v>172</v>
      </c>
      <c r="G25" s="20" t="str">
        <f t="shared" si="4"/>
        <v>40062.3672</v>
      </c>
      <c r="H25" s="17">
        <f t="shared" si="5"/>
        <v>3875</v>
      </c>
      <c r="I25" s="75" t="s">
        <v>702</v>
      </c>
      <c r="J25" s="76" t="s">
        <v>703</v>
      </c>
      <c r="K25" s="75">
        <v>3875</v>
      </c>
      <c r="L25" s="75" t="s">
        <v>704</v>
      </c>
      <c r="M25" s="76" t="s">
        <v>500</v>
      </c>
      <c r="N25" s="76" t="s">
        <v>149</v>
      </c>
      <c r="O25" s="77" t="s">
        <v>705</v>
      </c>
      <c r="P25" s="78" t="s">
        <v>706</v>
      </c>
    </row>
    <row r="26" spans="1:16" ht="12.75" customHeight="1" thickBot="1">
      <c r="A26" s="17" t="str">
        <f t="shared" si="0"/>
        <v> ORI 109 </v>
      </c>
      <c r="B26" s="10" t="str">
        <f t="shared" si="1"/>
        <v>I</v>
      </c>
      <c r="C26" s="17">
        <f t="shared" si="2"/>
        <v>40094.396000000001</v>
      </c>
      <c r="D26" s="20" t="str">
        <f t="shared" si="3"/>
        <v>vis</v>
      </c>
      <c r="E26" s="74">
        <f>VLOOKUP(C26,Active!C$21:E$959,3,FALSE)</f>
        <v>3893.0087973927848</v>
      </c>
      <c r="F26" s="10" t="s">
        <v>172</v>
      </c>
      <c r="G26" s="20" t="str">
        <f t="shared" si="4"/>
        <v>40094.396</v>
      </c>
      <c r="H26" s="17">
        <f t="shared" si="5"/>
        <v>3893</v>
      </c>
      <c r="I26" s="75" t="s">
        <v>711</v>
      </c>
      <c r="J26" s="76" t="s">
        <v>712</v>
      </c>
      <c r="K26" s="75">
        <v>3893</v>
      </c>
      <c r="L26" s="75" t="s">
        <v>222</v>
      </c>
      <c r="M26" s="76" t="s">
        <v>178</v>
      </c>
      <c r="N26" s="76"/>
      <c r="O26" s="77" t="s">
        <v>665</v>
      </c>
      <c r="P26" s="77" t="s">
        <v>713</v>
      </c>
    </row>
    <row r="27" spans="1:16" ht="12.75" customHeight="1" thickBot="1">
      <c r="A27" s="17" t="str">
        <f t="shared" si="0"/>
        <v>IBVS 456 </v>
      </c>
      <c r="B27" s="10" t="str">
        <f t="shared" si="1"/>
        <v>I</v>
      </c>
      <c r="C27" s="17">
        <f t="shared" si="2"/>
        <v>40110.390899999999</v>
      </c>
      <c r="D27" s="20" t="str">
        <f t="shared" si="3"/>
        <v>vis</v>
      </c>
      <c r="E27" s="74">
        <f>VLOOKUP(C27,Active!C$21:E$959,3,FALSE)</f>
        <v>3902.0019089467469</v>
      </c>
      <c r="F27" s="10" t="s">
        <v>172</v>
      </c>
      <c r="G27" s="20" t="str">
        <f t="shared" si="4"/>
        <v>40110.3909</v>
      </c>
      <c r="H27" s="17">
        <f t="shared" si="5"/>
        <v>3902</v>
      </c>
      <c r="I27" s="75" t="s">
        <v>717</v>
      </c>
      <c r="J27" s="76" t="s">
        <v>718</v>
      </c>
      <c r="K27" s="75">
        <v>3902</v>
      </c>
      <c r="L27" s="75" t="s">
        <v>719</v>
      </c>
      <c r="M27" s="76" t="s">
        <v>500</v>
      </c>
      <c r="N27" s="76" t="s">
        <v>149</v>
      </c>
      <c r="O27" s="77" t="s">
        <v>720</v>
      </c>
      <c r="P27" s="78" t="s">
        <v>701</v>
      </c>
    </row>
    <row r="28" spans="1:16" ht="12.75" customHeight="1" thickBot="1">
      <c r="A28" s="17" t="str">
        <f t="shared" si="0"/>
        <v> ORI 110 </v>
      </c>
      <c r="B28" s="10" t="str">
        <f t="shared" si="1"/>
        <v>I</v>
      </c>
      <c r="C28" s="17">
        <f t="shared" si="2"/>
        <v>40142.389000000003</v>
      </c>
      <c r="D28" s="20" t="str">
        <f t="shared" si="3"/>
        <v>vis</v>
      </c>
      <c r="E28" s="74">
        <f>VLOOKUP(C28,Active!C$21:E$959,3,FALSE)</f>
        <v>3919.9927987187934</v>
      </c>
      <c r="F28" s="10" t="s">
        <v>172</v>
      </c>
      <c r="G28" s="20" t="str">
        <f t="shared" si="4"/>
        <v>40142.389</v>
      </c>
      <c r="H28" s="17">
        <f t="shared" si="5"/>
        <v>3920</v>
      </c>
      <c r="I28" s="75" t="s">
        <v>721</v>
      </c>
      <c r="J28" s="76" t="s">
        <v>722</v>
      </c>
      <c r="K28" s="75">
        <v>3920</v>
      </c>
      <c r="L28" s="75" t="s">
        <v>297</v>
      </c>
      <c r="M28" s="76" t="s">
        <v>178</v>
      </c>
      <c r="N28" s="76"/>
      <c r="O28" s="77" t="s">
        <v>723</v>
      </c>
      <c r="P28" s="77" t="s">
        <v>724</v>
      </c>
    </row>
    <row r="29" spans="1:16" ht="12.75" customHeight="1" thickBot="1">
      <c r="A29" s="17" t="str">
        <f t="shared" si="0"/>
        <v>IBVS 456 </v>
      </c>
      <c r="B29" s="10" t="str">
        <f t="shared" si="1"/>
        <v>I</v>
      </c>
      <c r="C29" s="17">
        <f t="shared" si="2"/>
        <v>40334.489500000003</v>
      </c>
      <c r="D29" s="20" t="str">
        <f t="shared" si="3"/>
        <v>vis</v>
      </c>
      <c r="E29" s="74">
        <f>VLOOKUP(C29,Active!C$21:E$959,3,FALSE)</f>
        <v>4028.0010529793458</v>
      </c>
      <c r="F29" s="10" t="s">
        <v>172</v>
      </c>
      <c r="G29" s="20" t="str">
        <f t="shared" si="4"/>
        <v>40334.4895</v>
      </c>
      <c r="H29" s="17">
        <f t="shared" si="5"/>
        <v>4028</v>
      </c>
      <c r="I29" s="75" t="s">
        <v>725</v>
      </c>
      <c r="J29" s="76" t="s">
        <v>726</v>
      </c>
      <c r="K29" s="75">
        <v>4028</v>
      </c>
      <c r="L29" s="75" t="s">
        <v>727</v>
      </c>
      <c r="M29" s="76" t="s">
        <v>500</v>
      </c>
      <c r="N29" s="76" t="s">
        <v>149</v>
      </c>
      <c r="O29" s="77" t="s">
        <v>728</v>
      </c>
      <c r="P29" s="78" t="s">
        <v>701</v>
      </c>
    </row>
    <row r="30" spans="1:16" ht="12.75" customHeight="1" thickBot="1">
      <c r="A30" s="17" t="str">
        <f t="shared" si="0"/>
        <v> ORI 113 </v>
      </c>
      <c r="B30" s="10" t="str">
        <f t="shared" si="1"/>
        <v>I</v>
      </c>
      <c r="C30" s="17">
        <f t="shared" si="2"/>
        <v>40382.495999999999</v>
      </c>
      <c r="D30" s="20" t="str">
        <f t="shared" si="3"/>
        <v>vis</v>
      </c>
      <c r="E30" s="74">
        <f>VLOOKUP(C30,Active!C$21:E$959,3,FALSE)</f>
        <v>4054.9926446626509</v>
      </c>
      <c r="F30" s="10" t="s">
        <v>172</v>
      </c>
      <c r="G30" s="20" t="str">
        <f t="shared" si="4"/>
        <v>40382.496</v>
      </c>
      <c r="H30" s="17">
        <f t="shared" si="5"/>
        <v>4055</v>
      </c>
      <c r="I30" s="75" t="s">
        <v>733</v>
      </c>
      <c r="J30" s="76" t="s">
        <v>734</v>
      </c>
      <c r="K30" s="75">
        <v>4055</v>
      </c>
      <c r="L30" s="75" t="s">
        <v>297</v>
      </c>
      <c r="M30" s="76" t="s">
        <v>178</v>
      </c>
      <c r="N30" s="76"/>
      <c r="O30" s="77" t="s">
        <v>723</v>
      </c>
      <c r="P30" s="77" t="s">
        <v>735</v>
      </c>
    </row>
    <row r="31" spans="1:16" ht="12.75" customHeight="1" thickBot="1">
      <c r="A31" s="17" t="str">
        <f t="shared" si="0"/>
        <v> ORI 115 </v>
      </c>
      <c r="B31" s="10" t="str">
        <f t="shared" si="1"/>
        <v>I</v>
      </c>
      <c r="C31" s="17">
        <f t="shared" si="2"/>
        <v>40423.410000000003</v>
      </c>
      <c r="D31" s="20" t="str">
        <f t="shared" si="3"/>
        <v>vis</v>
      </c>
      <c r="E31" s="74">
        <f>VLOOKUP(C31,Active!C$21:E$959,3,FALSE)</f>
        <v>4077.9964875199921</v>
      </c>
      <c r="F31" s="10" t="s">
        <v>172</v>
      </c>
      <c r="G31" s="20" t="str">
        <f t="shared" si="4"/>
        <v>40423.410</v>
      </c>
      <c r="H31" s="17">
        <f t="shared" si="5"/>
        <v>4078</v>
      </c>
      <c r="I31" s="75" t="s">
        <v>736</v>
      </c>
      <c r="J31" s="76" t="s">
        <v>737</v>
      </c>
      <c r="K31" s="75">
        <v>4078</v>
      </c>
      <c r="L31" s="75" t="s">
        <v>251</v>
      </c>
      <c r="M31" s="76" t="s">
        <v>178</v>
      </c>
      <c r="N31" s="76"/>
      <c r="O31" s="77" t="s">
        <v>665</v>
      </c>
      <c r="P31" s="77" t="s">
        <v>738</v>
      </c>
    </row>
    <row r="32" spans="1:16" ht="12.75" customHeight="1" thickBot="1">
      <c r="A32" s="17" t="str">
        <f t="shared" si="0"/>
        <v> ORI 115 </v>
      </c>
      <c r="B32" s="10" t="str">
        <f t="shared" si="1"/>
        <v>I</v>
      </c>
      <c r="C32" s="17">
        <f t="shared" si="2"/>
        <v>40464.317999999999</v>
      </c>
      <c r="D32" s="20" t="str">
        <f t="shared" si="3"/>
        <v>vis</v>
      </c>
      <c r="E32" s="74">
        <f>VLOOKUP(C32,Active!C$21:E$959,3,FALSE)</f>
        <v>4100.9969568851948</v>
      </c>
      <c r="F32" s="10" t="s">
        <v>172</v>
      </c>
      <c r="G32" s="20" t="str">
        <f t="shared" si="4"/>
        <v>40464.318</v>
      </c>
      <c r="H32" s="17">
        <f t="shared" si="5"/>
        <v>4101</v>
      </c>
      <c r="I32" s="75" t="s">
        <v>739</v>
      </c>
      <c r="J32" s="76" t="s">
        <v>740</v>
      </c>
      <c r="K32" s="75">
        <v>4101</v>
      </c>
      <c r="L32" s="75" t="s">
        <v>386</v>
      </c>
      <c r="M32" s="76" t="s">
        <v>178</v>
      </c>
      <c r="N32" s="76"/>
      <c r="O32" s="77" t="s">
        <v>665</v>
      </c>
      <c r="P32" s="77" t="s">
        <v>738</v>
      </c>
    </row>
    <row r="33" spans="1:16" ht="12.75" customHeight="1" thickBot="1">
      <c r="A33" s="17" t="str">
        <f t="shared" si="0"/>
        <v> ORI 119 </v>
      </c>
      <c r="B33" s="10" t="str">
        <f t="shared" si="1"/>
        <v>I</v>
      </c>
      <c r="C33" s="17">
        <f t="shared" si="2"/>
        <v>40720.445</v>
      </c>
      <c r="D33" s="20" t="str">
        <f t="shared" si="3"/>
        <v>vis</v>
      </c>
      <c r="E33" s="74">
        <f>VLOOKUP(C33,Active!C$21:E$959,3,FALSE)</f>
        <v>4245.0040268251087</v>
      </c>
      <c r="F33" s="10" t="s">
        <v>172</v>
      </c>
      <c r="G33" s="20" t="str">
        <f t="shared" si="4"/>
        <v>40720.445</v>
      </c>
      <c r="H33" s="17">
        <f t="shared" si="5"/>
        <v>4245</v>
      </c>
      <c r="I33" s="75" t="s">
        <v>741</v>
      </c>
      <c r="J33" s="76" t="s">
        <v>742</v>
      </c>
      <c r="K33" s="75">
        <v>4245</v>
      </c>
      <c r="L33" s="75" t="s">
        <v>335</v>
      </c>
      <c r="M33" s="76" t="s">
        <v>178</v>
      </c>
      <c r="N33" s="76"/>
      <c r="O33" s="77" t="s">
        <v>665</v>
      </c>
      <c r="P33" s="77" t="s">
        <v>743</v>
      </c>
    </row>
    <row r="34" spans="1:16" ht="12.75" customHeight="1" thickBot="1">
      <c r="A34" s="17" t="str">
        <f t="shared" si="0"/>
        <v>IBVS 508 </v>
      </c>
      <c r="B34" s="10" t="str">
        <f t="shared" si="1"/>
        <v>I</v>
      </c>
      <c r="C34" s="17">
        <f t="shared" si="2"/>
        <v>40736.441500000001</v>
      </c>
      <c r="D34" s="20" t="str">
        <f t="shared" si="3"/>
        <v>vis</v>
      </c>
      <c r="E34" s="74">
        <f>VLOOKUP(C34,Active!C$21:E$959,3,FALSE)</f>
        <v>4253.998037976975</v>
      </c>
      <c r="F34" s="10" t="s">
        <v>172</v>
      </c>
      <c r="G34" s="20" t="str">
        <f t="shared" si="4"/>
        <v>40736.4415</v>
      </c>
      <c r="H34" s="17">
        <f t="shared" si="5"/>
        <v>4254</v>
      </c>
      <c r="I34" s="75" t="s">
        <v>744</v>
      </c>
      <c r="J34" s="76" t="s">
        <v>745</v>
      </c>
      <c r="K34" s="75">
        <v>4254</v>
      </c>
      <c r="L34" s="75" t="s">
        <v>746</v>
      </c>
      <c r="M34" s="76" t="s">
        <v>500</v>
      </c>
      <c r="N34" s="76" t="s">
        <v>149</v>
      </c>
      <c r="O34" s="77" t="s">
        <v>705</v>
      </c>
      <c r="P34" s="78" t="s">
        <v>747</v>
      </c>
    </row>
    <row r="35" spans="1:16" ht="12.75" customHeight="1" thickBot="1">
      <c r="A35" s="17" t="str">
        <f t="shared" si="0"/>
        <v>IBVS 508 </v>
      </c>
      <c r="B35" s="10" t="str">
        <f t="shared" si="1"/>
        <v>I</v>
      </c>
      <c r="C35" s="17">
        <f t="shared" si="2"/>
        <v>40777.351999999999</v>
      </c>
      <c r="D35" s="20" t="str">
        <f t="shared" si="3"/>
        <v>vis</v>
      </c>
      <c r="E35" s="74">
        <f>VLOOKUP(C35,Active!C$21:E$959,3,FALSE)</f>
        <v>4276.9999129639018</v>
      </c>
      <c r="F35" s="10" t="s">
        <v>172</v>
      </c>
      <c r="G35" s="20" t="str">
        <f t="shared" si="4"/>
        <v>40777.3520</v>
      </c>
      <c r="H35" s="17">
        <f t="shared" si="5"/>
        <v>4277</v>
      </c>
      <c r="I35" s="75" t="s">
        <v>748</v>
      </c>
      <c r="J35" s="76" t="s">
        <v>749</v>
      </c>
      <c r="K35" s="75">
        <v>4277</v>
      </c>
      <c r="L35" s="75" t="s">
        <v>750</v>
      </c>
      <c r="M35" s="76" t="s">
        <v>500</v>
      </c>
      <c r="N35" s="76" t="s">
        <v>149</v>
      </c>
      <c r="O35" s="77" t="s">
        <v>751</v>
      </c>
      <c r="P35" s="78" t="s">
        <v>747</v>
      </c>
    </row>
    <row r="36" spans="1:16" ht="12.75" customHeight="1" thickBot="1">
      <c r="A36" s="17" t="str">
        <f t="shared" si="0"/>
        <v>IBVS 530 </v>
      </c>
      <c r="B36" s="10" t="str">
        <f t="shared" si="1"/>
        <v>I</v>
      </c>
      <c r="C36" s="17">
        <f t="shared" si="2"/>
        <v>40784.467100000002</v>
      </c>
      <c r="D36" s="20" t="str">
        <f t="shared" si="3"/>
        <v>vis</v>
      </c>
      <c r="E36" s="74">
        <f>VLOOKUP(C36,Active!C$21:E$959,3,FALSE)</f>
        <v>4281.0003686102409</v>
      </c>
      <c r="F36" s="10" t="s">
        <v>172</v>
      </c>
      <c r="G36" s="20" t="str">
        <f t="shared" si="4"/>
        <v>40784.4671</v>
      </c>
      <c r="H36" s="17">
        <f t="shared" si="5"/>
        <v>4281</v>
      </c>
      <c r="I36" s="75" t="s">
        <v>752</v>
      </c>
      <c r="J36" s="76" t="s">
        <v>753</v>
      </c>
      <c r="K36" s="75">
        <v>4281</v>
      </c>
      <c r="L36" s="75" t="s">
        <v>754</v>
      </c>
      <c r="M36" s="76" t="s">
        <v>500</v>
      </c>
      <c r="N36" s="76" t="s">
        <v>149</v>
      </c>
      <c r="O36" s="77" t="s">
        <v>728</v>
      </c>
      <c r="P36" s="78" t="s">
        <v>755</v>
      </c>
    </row>
    <row r="37" spans="1:16" ht="12.75" customHeight="1" thickBot="1">
      <c r="A37" s="17" t="str">
        <f t="shared" si="0"/>
        <v> ORI 120 </v>
      </c>
      <c r="B37" s="10" t="str">
        <f t="shared" si="1"/>
        <v>I</v>
      </c>
      <c r="C37" s="17">
        <f t="shared" si="2"/>
        <v>40800.46</v>
      </c>
      <c r="D37" s="20" t="str">
        <f t="shared" si="3"/>
        <v>vis</v>
      </c>
      <c r="E37" s="74">
        <f>VLOOKUP(C37,Active!C$21:E$959,3,FALSE)</f>
        <v>4289.9923556668246</v>
      </c>
      <c r="F37" s="10" t="s">
        <v>172</v>
      </c>
      <c r="G37" s="20" t="str">
        <f t="shared" si="4"/>
        <v>40800.460</v>
      </c>
      <c r="H37" s="17">
        <f t="shared" si="5"/>
        <v>4290</v>
      </c>
      <c r="I37" s="75" t="s">
        <v>761</v>
      </c>
      <c r="J37" s="76" t="s">
        <v>762</v>
      </c>
      <c r="K37" s="75">
        <v>4290</v>
      </c>
      <c r="L37" s="75" t="s">
        <v>677</v>
      </c>
      <c r="M37" s="76" t="s">
        <v>178</v>
      </c>
      <c r="N37" s="76"/>
      <c r="O37" s="77" t="s">
        <v>650</v>
      </c>
      <c r="P37" s="77" t="s">
        <v>763</v>
      </c>
    </row>
    <row r="38" spans="1:16" ht="12.75" customHeight="1" thickBot="1">
      <c r="A38" s="17" t="str">
        <f t="shared" si="0"/>
        <v> ORI 121 </v>
      </c>
      <c r="B38" s="10" t="str">
        <f t="shared" si="1"/>
        <v>I</v>
      </c>
      <c r="C38" s="17">
        <f t="shared" si="2"/>
        <v>40825.357000000004</v>
      </c>
      <c r="D38" s="20" t="str">
        <f t="shared" si="3"/>
        <v>vis</v>
      </c>
      <c r="E38" s="74">
        <f>VLOOKUP(C38,Active!C$21:E$959,3,FALSE)</f>
        <v>4303.9906612741779</v>
      </c>
      <c r="F38" s="10" t="s">
        <v>172</v>
      </c>
      <c r="G38" s="20" t="str">
        <f t="shared" si="4"/>
        <v>40825.357</v>
      </c>
      <c r="H38" s="17">
        <f t="shared" si="5"/>
        <v>4304</v>
      </c>
      <c r="I38" s="75" t="s">
        <v>768</v>
      </c>
      <c r="J38" s="76" t="s">
        <v>769</v>
      </c>
      <c r="K38" s="75">
        <v>4304</v>
      </c>
      <c r="L38" s="75" t="s">
        <v>770</v>
      </c>
      <c r="M38" s="76" t="s">
        <v>178</v>
      </c>
      <c r="N38" s="76"/>
      <c r="O38" s="77" t="s">
        <v>665</v>
      </c>
      <c r="P38" s="77" t="s">
        <v>771</v>
      </c>
    </row>
    <row r="39" spans="1:16" ht="12.75" customHeight="1" thickBot="1">
      <c r="A39" s="17" t="str">
        <f t="shared" si="0"/>
        <v> ORI 121 </v>
      </c>
      <c r="B39" s="10" t="str">
        <f t="shared" si="1"/>
        <v>I</v>
      </c>
      <c r="C39" s="17">
        <f t="shared" si="2"/>
        <v>40825.381000000001</v>
      </c>
      <c r="D39" s="20" t="str">
        <f t="shared" si="3"/>
        <v>vis</v>
      </c>
      <c r="E39" s="74">
        <f>VLOOKUP(C39,Active!C$21:E$959,3,FALSE)</f>
        <v>4304.0041552427101</v>
      </c>
      <c r="F39" s="10" t="s">
        <v>172</v>
      </c>
      <c r="G39" s="20" t="str">
        <f t="shared" si="4"/>
        <v>40825.381</v>
      </c>
      <c r="H39" s="17">
        <f t="shared" si="5"/>
        <v>4304</v>
      </c>
      <c r="I39" s="75" t="s">
        <v>772</v>
      </c>
      <c r="J39" s="76" t="s">
        <v>773</v>
      </c>
      <c r="K39" s="75">
        <v>4304</v>
      </c>
      <c r="L39" s="75" t="s">
        <v>335</v>
      </c>
      <c r="M39" s="76" t="s">
        <v>178</v>
      </c>
      <c r="N39" s="76"/>
      <c r="O39" s="77" t="s">
        <v>774</v>
      </c>
      <c r="P39" s="77" t="s">
        <v>771</v>
      </c>
    </row>
    <row r="40" spans="1:16" ht="12.75" customHeight="1" thickBot="1">
      <c r="A40" s="17" t="str">
        <f t="shared" si="0"/>
        <v>IBVS 844 </v>
      </c>
      <c r="B40" s="10" t="str">
        <f t="shared" si="1"/>
        <v>II</v>
      </c>
      <c r="C40" s="17">
        <f t="shared" si="2"/>
        <v>40838.713499999998</v>
      </c>
      <c r="D40" s="20" t="str">
        <f t="shared" si="3"/>
        <v>vis</v>
      </c>
      <c r="E40" s="74">
        <f>VLOOKUP(C40,Active!C$21:E$959,3,FALSE)</f>
        <v>4311.5003358873646</v>
      </c>
      <c r="F40" s="10" t="s">
        <v>172</v>
      </c>
      <c r="G40" s="20" t="str">
        <f t="shared" si="4"/>
        <v>40838.7135</v>
      </c>
      <c r="H40" s="17">
        <f t="shared" si="5"/>
        <v>4311.5</v>
      </c>
      <c r="I40" s="75" t="s">
        <v>775</v>
      </c>
      <c r="J40" s="76" t="s">
        <v>776</v>
      </c>
      <c r="K40" s="75">
        <v>4311.5</v>
      </c>
      <c r="L40" s="75" t="s">
        <v>777</v>
      </c>
      <c r="M40" s="76" t="s">
        <v>500</v>
      </c>
      <c r="N40" s="76" t="s">
        <v>149</v>
      </c>
      <c r="O40" s="77" t="s">
        <v>778</v>
      </c>
      <c r="P40" s="78" t="s">
        <v>767</v>
      </c>
    </row>
    <row r="41" spans="1:16" ht="12.75" customHeight="1" thickBot="1">
      <c r="A41" s="17" t="str">
        <f t="shared" si="0"/>
        <v>IBVS 530 </v>
      </c>
      <c r="B41" s="10" t="str">
        <f t="shared" si="1"/>
        <v>II</v>
      </c>
      <c r="C41" s="17">
        <f t="shared" si="2"/>
        <v>40849.382400000002</v>
      </c>
      <c r="D41" s="20" t="str">
        <f t="shared" si="3"/>
        <v>vis</v>
      </c>
      <c r="E41" s="74">
        <f>VLOOKUP(C41,Active!C$21:E$959,3,FALSE)</f>
        <v>4317.4989109242897</v>
      </c>
      <c r="F41" s="10" t="s">
        <v>172</v>
      </c>
      <c r="G41" s="20" t="str">
        <f t="shared" si="4"/>
        <v>40849.3824</v>
      </c>
      <c r="H41" s="17">
        <f t="shared" si="5"/>
        <v>4317.5</v>
      </c>
      <c r="I41" s="75" t="s">
        <v>779</v>
      </c>
      <c r="J41" s="76" t="s">
        <v>780</v>
      </c>
      <c r="K41" s="75">
        <v>4317.5</v>
      </c>
      <c r="L41" s="75" t="s">
        <v>781</v>
      </c>
      <c r="M41" s="76" t="s">
        <v>500</v>
      </c>
      <c r="N41" s="76" t="s">
        <v>149</v>
      </c>
      <c r="O41" s="77" t="s">
        <v>782</v>
      </c>
      <c r="P41" s="78" t="s">
        <v>755</v>
      </c>
    </row>
    <row r="42" spans="1:16" ht="12.75" customHeight="1" thickBot="1">
      <c r="A42" s="17" t="str">
        <f t="shared" si="0"/>
        <v>IBVS 844 </v>
      </c>
      <c r="B42" s="10" t="str">
        <f t="shared" si="1"/>
        <v>I</v>
      </c>
      <c r="C42" s="17">
        <f t="shared" si="2"/>
        <v>41134.845800000003</v>
      </c>
      <c r="D42" s="20" t="str">
        <f t="shared" si="3"/>
        <v>vis</v>
      </c>
      <c r="E42" s="74">
        <f>VLOOKUP(C42,Active!C$21:E$959,3,FALSE)</f>
        <v>4478.0003333010236</v>
      </c>
      <c r="F42" s="10" t="s">
        <v>172</v>
      </c>
      <c r="G42" s="20" t="str">
        <f t="shared" si="4"/>
        <v>41134.8458</v>
      </c>
      <c r="H42" s="17">
        <f t="shared" si="5"/>
        <v>4478</v>
      </c>
      <c r="I42" s="75" t="s">
        <v>783</v>
      </c>
      <c r="J42" s="76" t="s">
        <v>784</v>
      </c>
      <c r="K42" s="75">
        <v>4478</v>
      </c>
      <c r="L42" s="75" t="s">
        <v>777</v>
      </c>
      <c r="M42" s="76" t="s">
        <v>500</v>
      </c>
      <c r="N42" s="76" t="s">
        <v>149</v>
      </c>
      <c r="O42" s="77" t="s">
        <v>766</v>
      </c>
      <c r="P42" s="78" t="s">
        <v>767</v>
      </c>
    </row>
    <row r="43" spans="1:16" ht="12.75" customHeight="1" thickBot="1">
      <c r="A43" s="17" t="str">
        <f t="shared" si="0"/>
        <v> ORI 126 </v>
      </c>
      <c r="B43" s="10" t="str">
        <f t="shared" si="1"/>
        <v>I</v>
      </c>
      <c r="C43" s="17">
        <f t="shared" si="2"/>
        <v>41154.394999999997</v>
      </c>
      <c r="D43" s="20" t="str">
        <f t="shared" si="3"/>
        <v>vis</v>
      </c>
      <c r="E43" s="74">
        <f>VLOOKUP(C43,Active!C$21:E$959,3,FALSE)</f>
        <v>4488.9918453699129</v>
      </c>
      <c r="F43" s="10" t="s">
        <v>172</v>
      </c>
      <c r="G43" s="20" t="str">
        <f t="shared" si="4"/>
        <v>41154.395</v>
      </c>
      <c r="H43" s="17">
        <f t="shared" si="5"/>
        <v>4489</v>
      </c>
      <c r="I43" s="75" t="s">
        <v>785</v>
      </c>
      <c r="J43" s="76" t="s">
        <v>786</v>
      </c>
      <c r="K43" s="75">
        <v>4489</v>
      </c>
      <c r="L43" s="75" t="s">
        <v>787</v>
      </c>
      <c r="M43" s="76" t="s">
        <v>178</v>
      </c>
      <c r="N43" s="76"/>
      <c r="O43" s="77" t="s">
        <v>723</v>
      </c>
      <c r="P43" s="77" t="s">
        <v>788</v>
      </c>
    </row>
    <row r="44" spans="1:16" ht="12.75" customHeight="1" thickBot="1">
      <c r="A44" s="17" t="str">
        <f t="shared" si="0"/>
        <v>IBVS 844 </v>
      </c>
      <c r="B44" s="10" t="str">
        <f t="shared" si="1"/>
        <v>I</v>
      </c>
      <c r="C44" s="17">
        <f t="shared" si="2"/>
        <v>41175.753100000002</v>
      </c>
      <c r="D44" s="20" t="str">
        <f t="shared" si="3"/>
        <v>vis</v>
      </c>
      <c r="E44" s="74">
        <f>VLOOKUP(C44,Active!C$21:E$959,3,FALSE)</f>
        <v>4501.0004090921466</v>
      </c>
      <c r="F44" s="10" t="s">
        <v>172</v>
      </c>
      <c r="G44" s="20" t="str">
        <f t="shared" si="4"/>
        <v>41175.7531</v>
      </c>
      <c r="H44" s="17">
        <f t="shared" si="5"/>
        <v>4501</v>
      </c>
      <c r="I44" s="75" t="s">
        <v>789</v>
      </c>
      <c r="J44" s="76" t="s">
        <v>790</v>
      </c>
      <c r="K44" s="75">
        <v>4501</v>
      </c>
      <c r="L44" s="75" t="s">
        <v>754</v>
      </c>
      <c r="M44" s="76" t="s">
        <v>500</v>
      </c>
      <c r="N44" s="76" t="s">
        <v>149</v>
      </c>
      <c r="O44" s="77" t="s">
        <v>766</v>
      </c>
      <c r="P44" s="78" t="s">
        <v>767</v>
      </c>
    </row>
    <row r="45" spans="1:16" ht="12.75" customHeight="1" thickBot="1">
      <c r="A45" s="17" t="str">
        <f t="shared" si="0"/>
        <v> ORI 127 </v>
      </c>
      <c r="B45" s="10" t="str">
        <f t="shared" si="1"/>
        <v>I</v>
      </c>
      <c r="C45" s="17">
        <f t="shared" si="2"/>
        <v>41202.415999999997</v>
      </c>
      <c r="D45" s="20" t="str">
        <f t="shared" si="3"/>
        <v>vis</v>
      </c>
      <c r="E45" s="74">
        <f>VLOOKUP(C45,Active!C$21:E$959,3,FALSE)</f>
        <v>4515.9915896592101</v>
      </c>
      <c r="F45" s="10" t="s">
        <v>172</v>
      </c>
      <c r="G45" s="20" t="str">
        <f t="shared" si="4"/>
        <v>41202.416</v>
      </c>
      <c r="H45" s="17">
        <f t="shared" si="5"/>
        <v>4516</v>
      </c>
      <c r="I45" s="75" t="s">
        <v>791</v>
      </c>
      <c r="J45" s="76" t="s">
        <v>792</v>
      </c>
      <c r="K45" s="75">
        <v>4516</v>
      </c>
      <c r="L45" s="75" t="s">
        <v>787</v>
      </c>
      <c r="M45" s="76" t="s">
        <v>178</v>
      </c>
      <c r="N45" s="76"/>
      <c r="O45" s="77" t="s">
        <v>723</v>
      </c>
      <c r="P45" s="77" t="s">
        <v>793</v>
      </c>
    </row>
    <row r="46" spans="1:16" ht="12.75" customHeight="1" thickBot="1">
      <c r="A46" s="17" t="str">
        <f t="shared" si="0"/>
        <v>IBVS 647 </v>
      </c>
      <c r="B46" s="10" t="str">
        <f t="shared" si="1"/>
        <v>I</v>
      </c>
      <c r="C46" s="17">
        <f t="shared" si="2"/>
        <v>41202.431100000002</v>
      </c>
      <c r="D46" s="20" t="str">
        <f t="shared" si="3"/>
        <v>vis</v>
      </c>
      <c r="E46" s="74">
        <f>VLOOKUP(C46,Active!C$21:E$959,3,FALSE)</f>
        <v>4516.000079614415</v>
      </c>
      <c r="F46" s="10" t="s">
        <v>172</v>
      </c>
      <c r="G46" s="20" t="str">
        <f t="shared" si="4"/>
        <v>41202.4311</v>
      </c>
      <c r="H46" s="17">
        <f t="shared" si="5"/>
        <v>4516</v>
      </c>
      <c r="I46" s="75" t="s">
        <v>794</v>
      </c>
      <c r="J46" s="76" t="s">
        <v>795</v>
      </c>
      <c r="K46" s="75">
        <v>4516</v>
      </c>
      <c r="L46" s="75" t="s">
        <v>796</v>
      </c>
      <c r="M46" s="76" t="s">
        <v>500</v>
      </c>
      <c r="N46" s="76" t="s">
        <v>149</v>
      </c>
      <c r="O46" s="77" t="s">
        <v>797</v>
      </c>
      <c r="P46" s="78" t="s">
        <v>798</v>
      </c>
    </row>
    <row r="47" spans="1:16" ht="12.75" customHeight="1" thickBot="1">
      <c r="A47" s="17" t="str">
        <f t="shared" si="0"/>
        <v> ORI 127 </v>
      </c>
      <c r="B47" s="10" t="str">
        <f t="shared" si="1"/>
        <v>I</v>
      </c>
      <c r="C47" s="17">
        <f t="shared" si="2"/>
        <v>41227.347000000002</v>
      </c>
      <c r="D47" s="20" t="str">
        <f t="shared" si="3"/>
        <v>vis</v>
      </c>
      <c r="E47" s="74">
        <f>VLOOKUP(C47,Active!C$21:E$959,3,FALSE)</f>
        <v>4530.0090117219861</v>
      </c>
      <c r="F47" s="10" t="s">
        <v>172</v>
      </c>
      <c r="G47" s="20" t="str">
        <f t="shared" si="4"/>
        <v>41227.347</v>
      </c>
      <c r="H47" s="17">
        <f t="shared" si="5"/>
        <v>4530</v>
      </c>
      <c r="I47" s="75" t="s">
        <v>799</v>
      </c>
      <c r="J47" s="76" t="s">
        <v>800</v>
      </c>
      <c r="K47" s="75">
        <v>4530</v>
      </c>
      <c r="L47" s="75" t="s">
        <v>222</v>
      </c>
      <c r="M47" s="76" t="s">
        <v>178</v>
      </c>
      <c r="N47" s="76"/>
      <c r="O47" s="77" t="s">
        <v>650</v>
      </c>
      <c r="P47" s="77" t="s">
        <v>793</v>
      </c>
    </row>
    <row r="48" spans="1:16" ht="12.75" customHeight="1" thickBot="1">
      <c r="A48" s="17" t="str">
        <f t="shared" si="0"/>
        <v>IBVS 937 </v>
      </c>
      <c r="B48" s="10" t="str">
        <f t="shared" si="1"/>
        <v>I</v>
      </c>
      <c r="C48" s="17">
        <f t="shared" si="2"/>
        <v>41524.353000000003</v>
      </c>
      <c r="D48" s="20" t="str">
        <f t="shared" si="3"/>
        <v>vis</v>
      </c>
      <c r="E48" s="74">
        <f>VLOOKUP(C48,Active!C$21:E$959,3,FALSE)</f>
        <v>4697.0002458151275</v>
      </c>
      <c r="F48" s="10" t="s">
        <v>172</v>
      </c>
      <c r="G48" s="20" t="str">
        <f t="shared" si="4"/>
        <v>41524.3530</v>
      </c>
      <c r="H48" s="17">
        <f t="shared" si="5"/>
        <v>4697</v>
      </c>
      <c r="I48" s="75" t="s">
        <v>805</v>
      </c>
      <c r="J48" s="76" t="s">
        <v>806</v>
      </c>
      <c r="K48" s="75">
        <v>4697</v>
      </c>
      <c r="L48" s="75" t="s">
        <v>807</v>
      </c>
      <c r="M48" s="76" t="s">
        <v>500</v>
      </c>
      <c r="N48" s="76" t="s">
        <v>149</v>
      </c>
      <c r="O48" s="77" t="s">
        <v>687</v>
      </c>
      <c r="P48" s="78" t="s">
        <v>808</v>
      </c>
    </row>
    <row r="49" spans="1:16" ht="12.75" customHeight="1" thickBot="1">
      <c r="A49" s="17" t="str">
        <f t="shared" si="0"/>
        <v>IBVS 844 </v>
      </c>
      <c r="B49" s="10" t="str">
        <f t="shared" si="1"/>
        <v>I</v>
      </c>
      <c r="C49" s="17">
        <f t="shared" si="2"/>
        <v>41833.824999999997</v>
      </c>
      <c r="D49" s="20" t="str">
        <f t="shared" si="3"/>
        <v>vis</v>
      </c>
      <c r="E49" s="74">
        <f>VLOOKUP(C49,Active!C$21:E$959,3,FALSE)</f>
        <v>4871.0004720639972</v>
      </c>
      <c r="F49" s="10" t="s">
        <v>172</v>
      </c>
      <c r="G49" s="20" t="str">
        <f t="shared" si="4"/>
        <v>41833.8250</v>
      </c>
      <c r="H49" s="17">
        <f t="shared" si="5"/>
        <v>4871</v>
      </c>
      <c r="I49" s="75" t="s">
        <v>827</v>
      </c>
      <c r="J49" s="76" t="s">
        <v>828</v>
      </c>
      <c r="K49" s="75">
        <v>4871</v>
      </c>
      <c r="L49" s="75" t="s">
        <v>553</v>
      </c>
      <c r="M49" s="76" t="s">
        <v>500</v>
      </c>
      <c r="N49" s="76" t="s">
        <v>149</v>
      </c>
      <c r="O49" s="77" t="s">
        <v>829</v>
      </c>
      <c r="P49" s="78" t="s">
        <v>767</v>
      </c>
    </row>
    <row r="50" spans="1:16" ht="12.75" customHeight="1" thickBot="1">
      <c r="A50" s="17" t="str">
        <f t="shared" si="0"/>
        <v> BBS 10 </v>
      </c>
      <c r="B50" s="10" t="str">
        <f t="shared" si="1"/>
        <v>I</v>
      </c>
      <c r="C50" s="17">
        <f t="shared" si="2"/>
        <v>41853.391000000003</v>
      </c>
      <c r="D50" s="20" t="str">
        <f t="shared" si="3"/>
        <v>vis</v>
      </c>
      <c r="E50" s="74">
        <f>VLOOKUP(C50,Active!C$21:E$959,3,FALSE)</f>
        <v>4882.001429910867</v>
      </c>
      <c r="F50" s="10" t="s">
        <v>172</v>
      </c>
      <c r="G50" s="20" t="str">
        <f t="shared" si="4"/>
        <v>41853.391</v>
      </c>
      <c r="H50" s="17">
        <f t="shared" si="5"/>
        <v>4882</v>
      </c>
      <c r="I50" s="75" t="s">
        <v>830</v>
      </c>
      <c r="J50" s="76" t="s">
        <v>831</v>
      </c>
      <c r="K50" s="75">
        <v>4882</v>
      </c>
      <c r="L50" s="75" t="s">
        <v>321</v>
      </c>
      <c r="M50" s="76" t="s">
        <v>178</v>
      </c>
      <c r="N50" s="76"/>
      <c r="O50" s="77" t="s">
        <v>665</v>
      </c>
      <c r="P50" s="77" t="s">
        <v>832</v>
      </c>
    </row>
    <row r="51" spans="1:16" ht="12.75" customHeight="1" thickBot="1">
      <c r="A51" s="17" t="str">
        <f t="shared" si="0"/>
        <v>IBVS 838 </v>
      </c>
      <c r="B51" s="10" t="str">
        <f t="shared" si="1"/>
        <v>I</v>
      </c>
      <c r="C51" s="17">
        <f t="shared" si="2"/>
        <v>41885.405299999999</v>
      </c>
      <c r="D51" s="20" t="str">
        <f t="shared" si="3"/>
        <v>vis</v>
      </c>
      <c r="E51" s="74">
        <f>VLOOKUP(C51,Active!C$21:E$959,3,FALSE)</f>
        <v>4900.0014281116682</v>
      </c>
      <c r="F51" s="10" t="s">
        <v>172</v>
      </c>
      <c r="G51" s="20" t="str">
        <f t="shared" si="4"/>
        <v>41885.4053</v>
      </c>
      <c r="H51" s="17">
        <f t="shared" si="5"/>
        <v>4900</v>
      </c>
      <c r="I51" s="75" t="s">
        <v>836</v>
      </c>
      <c r="J51" s="76" t="s">
        <v>837</v>
      </c>
      <c r="K51" s="75">
        <v>4900</v>
      </c>
      <c r="L51" s="75" t="s">
        <v>838</v>
      </c>
      <c r="M51" s="76" t="s">
        <v>500</v>
      </c>
      <c r="N51" s="76" t="s">
        <v>149</v>
      </c>
      <c r="O51" s="77" t="s">
        <v>839</v>
      </c>
      <c r="P51" s="78" t="s">
        <v>840</v>
      </c>
    </row>
    <row r="52" spans="1:16" ht="12.75" customHeight="1" thickBot="1">
      <c r="A52" s="17" t="str">
        <f t="shared" si="0"/>
        <v>IBVS 844 </v>
      </c>
      <c r="B52" s="10" t="str">
        <f t="shared" si="1"/>
        <v>II</v>
      </c>
      <c r="C52" s="17">
        <f t="shared" si="2"/>
        <v>41889.850599999998</v>
      </c>
      <c r="D52" s="20" t="str">
        <f t="shared" si="3"/>
        <v>vis</v>
      </c>
      <c r="E52" s="74">
        <f>VLOOKUP(C52,Active!C$21:E$959,3,FALSE)</f>
        <v>4902.5007922084005</v>
      </c>
      <c r="F52" s="10" t="s">
        <v>172</v>
      </c>
      <c r="G52" s="20" t="str">
        <f t="shared" si="4"/>
        <v>41889.8506</v>
      </c>
      <c r="H52" s="17">
        <f t="shared" si="5"/>
        <v>4902.5</v>
      </c>
      <c r="I52" s="75" t="s">
        <v>841</v>
      </c>
      <c r="J52" s="76" t="s">
        <v>842</v>
      </c>
      <c r="K52" s="75">
        <v>4902.5</v>
      </c>
      <c r="L52" s="75" t="s">
        <v>843</v>
      </c>
      <c r="M52" s="76" t="s">
        <v>500</v>
      </c>
      <c r="N52" s="76" t="s">
        <v>149</v>
      </c>
      <c r="O52" s="77" t="s">
        <v>829</v>
      </c>
      <c r="P52" s="78" t="s">
        <v>767</v>
      </c>
    </row>
    <row r="53" spans="1:16" ht="12.75" customHeight="1" thickBot="1">
      <c r="A53" s="17" t="str">
        <f t="shared" si="0"/>
        <v> BBS 10 </v>
      </c>
      <c r="B53" s="10" t="str">
        <f t="shared" si="1"/>
        <v>I</v>
      </c>
      <c r="C53" s="17">
        <f t="shared" si="2"/>
        <v>41892.519</v>
      </c>
      <c r="D53" s="20" t="str">
        <f t="shared" si="3"/>
        <v>vis</v>
      </c>
      <c r="E53" s="74">
        <f>VLOOKUP(C53,Active!C$21:E$959,3,FALSE)</f>
        <v>4904.0010966098425</v>
      </c>
      <c r="F53" s="10" t="s">
        <v>172</v>
      </c>
      <c r="G53" s="20" t="str">
        <f t="shared" si="4"/>
        <v>41892.519</v>
      </c>
      <c r="H53" s="17">
        <f t="shared" si="5"/>
        <v>4904</v>
      </c>
      <c r="I53" s="75" t="s">
        <v>844</v>
      </c>
      <c r="J53" s="76" t="s">
        <v>845</v>
      </c>
      <c r="K53" s="75">
        <v>4904</v>
      </c>
      <c r="L53" s="75" t="s">
        <v>242</v>
      </c>
      <c r="M53" s="76" t="s">
        <v>178</v>
      </c>
      <c r="N53" s="76"/>
      <c r="O53" s="77" t="s">
        <v>650</v>
      </c>
      <c r="P53" s="77" t="s">
        <v>832</v>
      </c>
    </row>
    <row r="54" spans="1:16" ht="12.75" customHeight="1" thickBot="1">
      <c r="A54" s="17" t="str">
        <f t="shared" si="0"/>
        <v> BBS 11 </v>
      </c>
      <c r="B54" s="10" t="str">
        <f t="shared" si="1"/>
        <v>I</v>
      </c>
      <c r="C54" s="17">
        <f t="shared" si="2"/>
        <v>41901.402999999998</v>
      </c>
      <c r="D54" s="20" t="str">
        <f t="shared" si="3"/>
        <v>vis</v>
      </c>
      <c r="E54" s="74">
        <f>VLOOKUP(C54,Active!C$21:E$959,3,FALSE)</f>
        <v>4908.99611396196</v>
      </c>
      <c r="F54" s="10" t="s">
        <v>172</v>
      </c>
      <c r="G54" s="20" t="str">
        <f t="shared" si="4"/>
        <v>41901.403</v>
      </c>
      <c r="H54" s="17">
        <f t="shared" si="5"/>
        <v>4909</v>
      </c>
      <c r="I54" s="75" t="s">
        <v>846</v>
      </c>
      <c r="J54" s="76" t="s">
        <v>847</v>
      </c>
      <c r="K54" s="75">
        <v>4909</v>
      </c>
      <c r="L54" s="75" t="s">
        <v>481</v>
      </c>
      <c r="M54" s="76" t="s">
        <v>178</v>
      </c>
      <c r="N54" s="76"/>
      <c r="O54" s="77" t="s">
        <v>659</v>
      </c>
      <c r="P54" s="77" t="s">
        <v>848</v>
      </c>
    </row>
    <row r="55" spans="1:16" ht="12.75" customHeight="1" thickBot="1">
      <c r="A55" s="17" t="str">
        <f t="shared" si="0"/>
        <v> BBS 11 </v>
      </c>
      <c r="B55" s="10" t="str">
        <f t="shared" si="1"/>
        <v>I</v>
      </c>
      <c r="C55" s="17">
        <f t="shared" si="2"/>
        <v>41901.411</v>
      </c>
      <c r="D55" s="20" t="str">
        <f t="shared" si="3"/>
        <v>vis</v>
      </c>
      <c r="E55" s="74">
        <f>VLOOKUP(C55,Active!C$21:E$959,3,FALSE)</f>
        <v>4909.0006119514719</v>
      </c>
      <c r="F55" s="10" t="s">
        <v>172</v>
      </c>
      <c r="G55" s="20" t="str">
        <f t="shared" si="4"/>
        <v>41901.411</v>
      </c>
      <c r="H55" s="17">
        <f t="shared" si="5"/>
        <v>4909</v>
      </c>
      <c r="I55" s="75" t="s">
        <v>849</v>
      </c>
      <c r="J55" s="76" t="s">
        <v>850</v>
      </c>
      <c r="K55" s="75">
        <v>4909</v>
      </c>
      <c r="L55" s="75" t="s">
        <v>193</v>
      </c>
      <c r="M55" s="76" t="s">
        <v>178</v>
      </c>
      <c r="N55" s="76"/>
      <c r="O55" s="77" t="s">
        <v>723</v>
      </c>
      <c r="P55" s="77" t="s">
        <v>848</v>
      </c>
    </row>
    <row r="56" spans="1:16" ht="12.75" customHeight="1" thickBot="1">
      <c r="A56" s="17" t="str">
        <f t="shared" si="0"/>
        <v>IBVS 838 </v>
      </c>
      <c r="B56" s="10" t="str">
        <f t="shared" si="1"/>
        <v>I</v>
      </c>
      <c r="C56" s="17">
        <f t="shared" si="2"/>
        <v>41901.4136</v>
      </c>
      <c r="D56" s="20" t="str">
        <f t="shared" si="3"/>
        <v>vis</v>
      </c>
      <c r="E56" s="74">
        <f>VLOOKUP(C56,Active!C$21:E$959,3,FALSE)</f>
        <v>4909.0020737980631</v>
      </c>
      <c r="F56" s="10" t="s">
        <v>172</v>
      </c>
      <c r="G56" s="20" t="str">
        <f t="shared" si="4"/>
        <v>41901.4136</v>
      </c>
      <c r="H56" s="17">
        <f t="shared" si="5"/>
        <v>4909</v>
      </c>
      <c r="I56" s="75" t="s">
        <v>851</v>
      </c>
      <c r="J56" s="76" t="s">
        <v>852</v>
      </c>
      <c r="K56" s="75">
        <v>4909</v>
      </c>
      <c r="L56" s="75" t="s">
        <v>853</v>
      </c>
      <c r="M56" s="76" t="s">
        <v>500</v>
      </c>
      <c r="N56" s="76" t="s">
        <v>149</v>
      </c>
      <c r="O56" s="77" t="s">
        <v>839</v>
      </c>
      <c r="P56" s="78" t="s">
        <v>840</v>
      </c>
    </row>
    <row r="57" spans="1:16" ht="12.75" customHeight="1" thickBot="1">
      <c r="A57" s="17" t="str">
        <f t="shared" si="0"/>
        <v> BBS 11 </v>
      </c>
      <c r="B57" s="10" t="str">
        <f t="shared" si="1"/>
        <v>I</v>
      </c>
      <c r="C57" s="17">
        <f t="shared" si="2"/>
        <v>41933.453000000001</v>
      </c>
      <c r="D57" s="20" t="str">
        <f t="shared" si="3"/>
        <v>vis</v>
      </c>
      <c r="E57" s="74">
        <f>VLOOKUP(C57,Active!C$21:E$959,3,FALSE)</f>
        <v>4927.0161844409595</v>
      </c>
      <c r="F57" s="10" t="s">
        <v>172</v>
      </c>
      <c r="G57" s="20" t="str">
        <f t="shared" si="4"/>
        <v>41933.453</v>
      </c>
      <c r="H57" s="17">
        <f t="shared" si="5"/>
        <v>4927</v>
      </c>
      <c r="I57" s="75" t="s">
        <v>862</v>
      </c>
      <c r="J57" s="76" t="s">
        <v>863</v>
      </c>
      <c r="K57" s="75">
        <v>4927</v>
      </c>
      <c r="L57" s="75" t="s">
        <v>373</v>
      </c>
      <c r="M57" s="76" t="s">
        <v>178</v>
      </c>
      <c r="N57" s="76"/>
      <c r="O57" s="77" t="s">
        <v>665</v>
      </c>
      <c r="P57" s="77" t="s">
        <v>848</v>
      </c>
    </row>
    <row r="58" spans="1:16" ht="12.75" customHeight="1" thickBot="1">
      <c r="A58" s="17" t="str">
        <f t="shared" si="0"/>
        <v> BBS 11 </v>
      </c>
      <c r="B58" s="10" t="str">
        <f t="shared" si="1"/>
        <v>II</v>
      </c>
      <c r="C58" s="17">
        <f t="shared" si="2"/>
        <v>41934.324000000001</v>
      </c>
      <c r="D58" s="20" t="str">
        <f t="shared" si="3"/>
        <v>vis</v>
      </c>
      <c r="E58" s="74">
        <f>VLOOKUP(C58,Active!C$21:E$959,3,FALSE)</f>
        <v>4927.5059030489847</v>
      </c>
      <c r="F58" s="10" t="s">
        <v>172</v>
      </c>
      <c r="G58" s="20" t="str">
        <f t="shared" si="4"/>
        <v>41934.324</v>
      </c>
      <c r="H58" s="17">
        <f t="shared" si="5"/>
        <v>4927.5</v>
      </c>
      <c r="I58" s="75" t="s">
        <v>864</v>
      </c>
      <c r="J58" s="76" t="s">
        <v>865</v>
      </c>
      <c r="K58" s="75">
        <v>4927.5</v>
      </c>
      <c r="L58" s="75" t="s">
        <v>245</v>
      </c>
      <c r="M58" s="76" t="s">
        <v>178</v>
      </c>
      <c r="N58" s="76"/>
      <c r="O58" s="77" t="s">
        <v>665</v>
      </c>
      <c r="P58" s="77" t="s">
        <v>848</v>
      </c>
    </row>
    <row r="59" spans="1:16" ht="12.75" customHeight="1" thickBot="1">
      <c r="A59" s="17" t="str">
        <f t="shared" si="0"/>
        <v> BBS 15 </v>
      </c>
      <c r="B59" s="10" t="str">
        <f t="shared" si="1"/>
        <v>II</v>
      </c>
      <c r="C59" s="17">
        <f t="shared" si="2"/>
        <v>42156.622000000003</v>
      </c>
      <c r="D59" s="20" t="str">
        <f t="shared" si="3"/>
        <v>vis</v>
      </c>
      <c r="E59" s="74">
        <f>VLOOKUP(C59,Active!C$21:E$959,3,FALSE)</f>
        <v>5052.4926620923625</v>
      </c>
      <c r="F59" s="10" t="s">
        <v>172</v>
      </c>
      <c r="G59" s="20" t="str">
        <f t="shared" si="4"/>
        <v>42156.622</v>
      </c>
      <c r="H59" s="17">
        <f t="shared" si="5"/>
        <v>5052.5</v>
      </c>
      <c r="I59" s="75" t="s">
        <v>872</v>
      </c>
      <c r="J59" s="76" t="s">
        <v>873</v>
      </c>
      <c r="K59" s="75">
        <v>5052.5</v>
      </c>
      <c r="L59" s="75" t="s">
        <v>297</v>
      </c>
      <c r="M59" s="76" t="s">
        <v>178</v>
      </c>
      <c r="N59" s="76"/>
      <c r="O59" s="77" t="s">
        <v>650</v>
      </c>
      <c r="P59" s="77" t="s">
        <v>874</v>
      </c>
    </row>
    <row r="60" spans="1:16" ht="12.75" customHeight="1" thickBot="1">
      <c r="A60" s="17" t="str">
        <f t="shared" si="0"/>
        <v> BBS 15 </v>
      </c>
      <c r="B60" s="10" t="str">
        <f t="shared" si="1"/>
        <v>I</v>
      </c>
      <c r="C60" s="17">
        <f t="shared" si="2"/>
        <v>42157.519</v>
      </c>
      <c r="D60" s="20" t="str">
        <f t="shared" si="3"/>
        <v>vis</v>
      </c>
      <c r="E60" s="74">
        <f>VLOOKUP(C60,Active!C$21:E$959,3,FALSE)</f>
        <v>5052.9969991662974</v>
      </c>
      <c r="F60" s="10" t="s">
        <v>172</v>
      </c>
      <c r="G60" s="20" t="str">
        <f t="shared" si="4"/>
        <v>42157.519</v>
      </c>
      <c r="H60" s="17">
        <f t="shared" si="5"/>
        <v>5053</v>
      </c>
      <c r="I60" s="75" t="s">
        <v>875</v>
      </c>
      <c r="J60" s="76" t="s">
        <v>876</v>
      </c>
      <c r="K60" s="75">
        <v>5053</v>
      </c>
      <c r="L60" s="75" t="s">
        <v>386</v>
      </c>
      <c r="M60" s="76" t="s">
        <v>178</v>
      </c>
      <c r="N60" s="76"/>
      <c r="O60" s="77" t="s">
        <v>659</v>
      </c>
      <c r="P60" s="77" t="s">
        <v>874</v>
      </c>
    </row>
    <row r="61" spans="1:16" ht="12.75" customHeight="1" thickBot="1">
      <c r="A61" s="17" t="str">
        <f t="shared" si="0"/>
        <v> BBS 16 </v>
      </c>
      <c r="B61" s="10" t="str">
        <f t="shared" si="1"/>
        <v>I</v>
      </c>
      <c r="C61" s="17">
        <f t="shared" si="2"/>
        <v>42214.436999999998</v>
      </c>
      <c r="D61" s="20" t="str">
        <f t="shared" si="3"/>
        <v>vis</v>
      </c>
      <c r="E61" s="74">
        <f>VLOOKUP(C61,Active!C$21:E$959,3,FALSE)</f>
        <v>5084.999070040667</v>
      </c>
      <c r="F61" s="10" t="s">
        <v>172</v>
      </c>
      <c r="G61" s="20" t="str">
        <f t="shared" si="4"/>
        <v>42214.437</v>
      </c>
      <c r="H61" s="17">
        <f t="shared" si="5"/>
        <v>5085</v>
      </c>
      <c r="I61" s="75" t="s">
        <v>877</v>
      </c>
      <c r="J61" s="76" t="s">
        <v>878</v>
      </c>
      <c r="K61" s="75">
        <v>5085</v>
      </c>
      <c r="L61" s="75" t="s">
        <v>442</v>
      </c>
      <c r="M61" s="76" t="s">
        <v>178</v>
      </c>
      <c r="N61" s="76"/>
      <c r="O61" s="77" t="s">
        <v>665</v>
      </c>
      <c r="P61" s="77" t="s">
        <v>879</v>
      </c>
    </row>
    <row r="62" spans="1:16" ht="12.75" customHeight="1" thickBot="1">
      <c r="A62" s="17" t="str">
        <f t="shared" si="0"/>
        <v> BBS 16 </v>
      </c>
      <c r="B62" s="10" t="str">
        <f t="shared" si="1"/>
        <v>I</v>
      </c>
      <c r="C62" s="17">
        <f t="shared" si="2"/>
        <v>42214.451000000001</v>
      </c>
      <c r="D62" s="20" t="str">
        <f t="shared" si="3"/>
        <v>vis</v>
      </c>
      <c r="E62" s="74">
        <f>VLOOKUP(C62,Active!C$21:E$959,3,FALSE)</f>
        <v>5085.0069415223124</v>
      </c>
      <c r="F62" s="10" t="s">
        <v>172</v>
      </c>
      <c r="G62" s="20" t="str">
        <f t="shared" si="4"/>
        <v>42214.451</v>
      </c>
      <c r="H62" s="17">
        <f t="shared" si="5"/>
        <v>5085</v>
      </c>
      <c r="I62" s="75" t="s">
        <v>880</v>
      </c>
      <c r="J62" s="76" t="s">
        <v>881</v>
      </c>
      <c r="K62" s="75">
        <v>5085</v>
      </c>
      <c r="L62" s="75" t="s">
        <v>345</v>
      </c>
      <c r="M62" s="76" t="s">
        <v>178</v>
      </c>
      <c r="N62" s="76"/>
      <c r="O62" s="77" t="s">
        <v>723</v>
      </c>
      <c r="P62" s="77" t="s">
        <v>879</v>
      </c>
    </row>
    <row r="63" spans="1:16" ht="12.75" customHeight="1" thickBot="1">
      <c r="A63" s="17" t="str">
        <f t="shared" si="0"/>
        <v>IBVS 931 </v>
      </c>
      <c r="B63" s="10" t="str">
        <f t="shared" si="1"/>
        <v>II</v>
      </c>
      <c r="C63" s="17">
        <f t="shared" si="2"/>
        <v>42222.4427</v>
      </c>
      <c r="D63" s="20" t="str">
        <f t="shared" si="3"/>
        <v>vis</v>
      </c>
      <c r="E63" s="74">
        <f>VLOOKUP(C63,Active!C$21:E$959,3,FALSE)</f>
        <v>5089.5002643693324</v>
      </c>
      <c r="F63" s="10" t="s">
        <v>172</v>
      </c>
      <c r="G63" s="20" t="str">
        <f t="shared" si="4"/>
        <v>42222.4427</v>
      </c>
      <c r="H63" s="17">
        <f t="shared" si="5"/>
        <v>5089.5</v>
      </c>
      <c r="I63" s="75" t="s">
        <v>882</v>
      </c>
      <c r="J63" s="76" t="s">
        <v>883</v>
      </c>
      <c r="K63" s="75">
        <v>5089.5</v>
      </c>
      <c r="L63" s="75" t="s">
        <v>884</v>
      </c>
      <c r="M63" s="76" t="s">
        <v>500</v>
      </c>
      <c r="N63" s="76" t="s">
        <v>149</v>
      </c>
      <c r="O63" s="77" t="s">
        <v>885</v>
      </c>
      <c r="P63" s="78" t="s">
        <v>886</v>
      </c>
    </row>
    <row r="64" spans="1:16" ht="12.75" customHeight="1" thickBot="1">
      <c r="A64" s="17" t="str">
        <f t="shared" si="0"/>
        <v> BBS 16 </v>
      </c>
      <c r="B64" s="10" t="str">
        <f t="shared" si="1"/>
        <v>I</v>
      </c>
      <c r="C64" s="17">
        <f t="shared" si="2"/>
        <v>42246.46</v>
      </c>
      <c r="D64" s="20" t="str">
        <f t="shared" si="3"/>
        <v>vis</v>
      </c>
      <c r="E64" s="74">
        <f>VLOOKUP(C64,Active!C$21:E$959,3,FALSE)</f>
        <v>5103.0039598050653</v>
      </c>
      <c r="F64" s="10" t="s">
        <v>172</v>
      </c>
      <c r="G64" s="20" t="str">
        <f t="shared" si="4"/>
        <v>42246.460</v>
      </c>
      <c r="H64" s="17">
        <f t="shared" si="5"/>
        <v>5103</v>
      </c>
      <c r="I64" s="75" t="s">
        <v>887</v>
      </c>
      <c r="J64" s="76" t="s">
        <v>888</v>
      </c>
      <c r="K64" s="75">
        <v>5103</v>
      </c>
      <c r="L64" s="75" t="s">
        <v>335</v>
      </c>
      <c r="M64" s="76" t="s">
        <v>178</v>
      </c>
      <c r="N64" s="76"/>
      <c r="O64" s="77" t="s">
        <v>650</v>
      </c>
      <c r="P64" s="77" t="s">
        <v>879</v>
      </c>
    </row>
    <row r="65" spans="1:16" ht="12.75" customHeight="1" thickBot="1">
      <c r="A65" s="17" t="str">
        <f t="shared" si="0"/>
        <v> BBS 16 </v>
      </c>
      <c r="B65" s="10" t="str">
        <f t="shared" si="1"/>
        <v>I</v>
      </c>
      <c r="C65" s="17">
        <f t="shared" si="2"/>
        <v>42255.356</v>
      </c>
      <c r="D65" s="20" t="str">
        <f t="shared" si="3"/>
        <v>vis</v>
      </c>
      <c r="E65" s="74">
        <f>VLOOKUP(C65,Active!C$21:E$959,3,FALSE)</f>
        <v>5108.0057241414506</v>
      </c>
      <c r="F65" s="10" t="s">
        <v>172</v>
      </c>
      <c r="G65" s="20" t="str">
        <f t="shared" si="4"/>
        <v>42255.356</v>
      </c>
      <c r="H65" s="17">
        <f t="shared" si="5"/>
        <v>5108</v>
      </c>
      <c r="I65" s="75" t="s">
        <v>889</v>
      </c>
      <c r="J65" s="76" t="s">
        <v>890</v>
      </c>
      <c r="K65" s="75">
        <v>5108</v>
      </c>
      <c r="L65" s="75" t="s">
        <v>245</v>
      </c>
      <c r="M65" s="76" t="s">
        <v>178</v>
      </c>
      <c r="N65" s="76"/>
      <c r="O65" s="77" t="s">
        <v>723</v>
      </c>
      <c r="P65" s="77" t="s">
        <v>879</v>
      </c>
    </row>
    <row r="66" spans="1:16" ht="12.75" customHeight="1" thickBot="1">
      <c r="A66" s="17" t="str">
        <f t="shared" si="0"/>
        <v> BBS 16 </v>
      </c>
      <c r="B66" s="10" t="str">
        <f t="shared" si="1"/>
        <v>I</v>
      </c>
      <c r="C66" s="17">
        <f t="shared" si="2"/>
        <v>42255.368000000002</v>
      </c>
      <c r="D66" s="20" t="str">
        <f t="shared" si="3"/>
        <v>vis</v>
      </c>
      <c r="E66" s="74">
        <f>VLOOKUP(C66,Active!C$21:E$959,3,FALSE)</f>
        <v>5108.0124711257195</v>
      </c>
      <c r="F66" s="10" t="s">
        <v>172</v>
      </c>
      <c r="G66" s="20" t="str">
        <f t="shared" si="4"/>
        <v>42255.368</v>
      </c>
      <c r="H66" s="17">
        <f t="shared" si="5"/>
        <v>5108</v>
      </c>
      <c r="I66" s="75" t="s">
        <v>891</v>
      </c>
      <c r="J66" s="76" t="s">
        <v>892</v>
      </c>
      <c r="K66" s="75">
        <v>5108</v>
      </c>
      <c r="L66" s="75" t="s">
        <v>758</v>
      </c>
      <c r="M66" s="76" t="s">
        <v>178</v>
      </c>
      <c r="N66" s="76"/>
      <c r="O66" s="77" t="s">
        <v>665</v>
      </c>
      <c r="P66" s="77" t="s">
        <v>879</v>
      </c>
    </row>
    <row r="67" spans="1:16" ht="12.75" customHeight="1" thickBot="1">
      <c r="A67" s="17" t="str">
        <f t="shared" si="0"/>
        <v>IBVS 1379 </v>
      </c>
      <c r="B67" s="10" t="str">
        <f t="shared" si="1"/>
        <v>II</v>
      </c>
      <c r="C67" s="17">
        <f t="shared" si="2"/>
        <v>42259.7932</v>
      </c>
      <c r="D67" s="20" t="str">
        <f t="shared" si="3"/>
        <v>vis</v>
      </c>
      <c r="E67" s="74">
        <f>VLOOKUP(C67,Active!C$21:E$959,3,FALSE)</f>
        <v>5110.500534023804</v>
      </c>
      <c r="F67" s="10" t="s">
        <v>172</v>
      </c>
      <c r="G67" s="20" t="str">
        <f t="shared" si="4"/>
        <v>42259.7932</v>
      </c>
      <c r="H67" s="17">
        <f t="shared" si="5"/>
        <v>5110.5</v>
      </c>
      <c r="I67" s="75" t="s">
        <v>893</v>
      </c>
      <c r="J67" s="76" t="s">
        <v>894</v>
      </c>
      <c r="K67" s="75">
        <v>5110.5</v>
      </c>
      <c r="L67" s="75" t="s">
        <v>895</v>
      </c>
      <c r="M67" s="76" t="s">
        <v>500</v>
      </c>
      <c r="N67" s="76" t="s">
        <v>149</v>
      </c>
      <c r="O67" s="77" t="s">
        <v>778</v>
      </c>
      <c r="P67" s="78" t="s">
        <v>896</v>
      </c>
    </row>
    <row r="68" spans="1:16" ht="12.75" customHeight="1" thickBot="1">
      <c r="A68" s="17" t="str">
        <f t="shared" si="0"/>
        <v>IBVS 1379 </v>
      </c>
      <c r="B68" s="10" t="str">
        <f t="shared" si="1"/>
        <v>I</v>
      </c>
      <c r="C68" s="17">
        <f t="shared" si="2"/>
        <v>42267.794199999997</v>
      </c>
      <c r="D68" s="20" t="str">
        <f t="shared" si="3"/>
        <v>vis</v>
      </c>
      <c r="E68" s="74">
        <f>VLOOKUP(C68,Active!C$21:E$959,3,FALSE)</f>
        <v>5114.9990857836292</v>
      </c>
      <c r="F68" s="10" t="s">
        <v>172</v>
      </c>
      <c r="G68" s="20" t="str">
        <f t="shared" si="4"/>
        <v>42267.7942</v>
      </c>
      <c r="H68" s="17">
        <f t="shared" si="5"/>
        <v>5115</v>
      </c>
      <c r="I68" s="75" t="s">
        <v>897</v>
      </c>
      <c r="J68" s="76" t="s">
        <v>898</v>
      </c>
      <c r="K68" s="75">
        <v>5115</v>
      </c>
      <c r="L68" s="75" t="s">
        <v>899</v>
      </c>
      <c r="M68" s="76" t="s">
        <v>500</v>
      </c>
      <c r="N68" s="76" t="s">
        <v>149</v>
      </c>
      <c r="O68" s="77" t="s">
        <v>829</v>
      </c>
      <c r="P68" s="78" t="s">
        <v>896</v>
      </c>
    </row>
    <row r="69" spans="1:16" ht="12.75" customHeight="1" thickBot="1">
      <c r="A69" s="17" t="str">
        <f t="shared" si="0"/>
        <v> BBS 17 </v>
      </c>
      <c r="B69" s="10" t="str">
        <f t="shared" si="1"/>
        <v>I</v>
      </c>
      <c r="C69" s="17">
        <f t="shared" si="2"/>
        <v>42303.366999999998</v>
      </c>
      <c r="D69" s="20" t="str">
        <f t="shared" si="3"/>
        <v>vis</v>
      </c>
      <c r="E69" s="74">
        <f>VLOOKUP(C69,Active!C$21:E$959,3,FALSE)</f>
        <v>5134.9998459438575</v>
      </c>
      <c r="F69" s="10" t="s">
        <v>172</v>
      </c>
      <c r="G69" s="20" t="str">
        <f t="shared" si="4"/>
        <v>42303.367</v>
      </c>
      <c r="H69" s="17">
        <f t="shared" si="5"/>
        <v>5135</v>
      </c>
      <c r="I69" s="75" t="s">
        <v>900</v>
      </c>
      <c r="J69" s="76" t="s">
        <v>901</v>
      </c>
      <c r="K69" s="75">
        <v>5135</v>
      </c>
      <c r="L69" s="75" t="s">
        <v>490</v>
      </c>
      <c r="M69" s="76" t="s">
        <v>178</v>
      </c>
      <c r="N69" s="76"/>
      <c r="O69" s="77" t="s">
        <v>659</v>
      </c>
      <c r="P69" s="77" t="s">
        <v>902</v>
      </c>
    </row>
    <row r="70" spans="1:16" ht="12.75" customHeight="1" thickBot="1">
      <c r="A70" s="17" t="str">
        <f t="shared" si="0"/>
        <v> BBS 17 </v>
      </c>
      <c r="B70" s="10" t="str">
        <f t="shared" si="1"/>
        <v>I</v>
      </c>
      <c r="C70" s="17">
        <f t="shared" si="2"/>
        <v>42303.377999999997</v>
      </c>
      <c r="D70" s="20" t="str">
        <f t="shared" si="3"/>
        <v>vis</v>
      </c>
      <c r="E70" s="74">
        <f>VLOOKUP(C70,Active!C$21:E$959,3,FALSE)</f>
        <v>5135.0060306794348</v>
      </c>
      <c r="F70" s="10" t="s">
        <v>172</v>
      </c>
      <c r="G70" s="20" t="str">
        <f t="shared" si="4"/>
        <v>42303.378</v>
      </c>
      <c r="H70" s="17">
        <f t="shared" si="5"/>
        <v>5135</v>
      </c>
      <c r="I70" s="75" t="s">
        <v>903</v>
      </c>
      <c r="J70" s="76" t="s">
        <v>904</v>
      </c>
      <c r="K70" s="75">
        <v>5135</v>
      </c>
      <c r="L70" s="75" t="s">
        <v>177</v>
      </c>
      <c r="M70" s="76" t="s">
        <v>178</v>
      </c>
      <c r="N70" s="76"/>
      <c r="O70" s="77" t="s">
        <v>723</v>
      </c>
      <c r="P70" s="77" t="s">
        <v>902</v>
      </c>
    </row>
    <row r="71" spans="1:16" ht="12.75" customHeight="1" thickBot="1">
      <c r="A71" s="17" t="str">
        <f t="shared" si="0"/>
        <v> BBS 22 </v>
      </c>
      <c r="B71" s="10" t="str">
        <f t="shared" si="1"/>
        <v>II</v>
      </c>
      <c r="C71" s="17">
        <f t="shared" si="2"/>
        <v>42551.474999999999</v>
      </c>
      <c r="D71" s="20" t="str">
        <f t="shared" si="3"/>
        <v>vis</v>
      </c>
      <c r="E71" s="74">
        <f>VLOOKUP(C71,Active!C$21:E$959,3,FALSE)</f>
        <v>5274.4982436475439</v>
      </c>
      <c r="F71" s="10" t="s">
        <v>172</v>
      </c>
      <c r="G71" s="20" t="str">
        <f t="shared" si="4"/>
        <v>42551.475</v>
      </c>
      <c r="H71" s="17">
        <f t="shared" si="5"/>
        <v>5274.5</v>
      </c>
      <c r="I71" s="75" t="s">
        <v>907</v>
      </c>
      <c r="J71" s="76" t="s">
        <v>908</v>
      </c>
      <c r="K71" s="75">
        <v>5274.5</v>
      </c>
      <c r="L71" s="75" t="s">
        <v>173</v>
      </c>
      <c r="M71" s="76" t="s">
        <v>178</v>
      </c>
      <c r="N71" s="76"/>
      <c r="O71" s="77" t="s">
        <v>665</v>
      </c>
      <c r="P71" s="77" t="s">
        <v>909</v>
      </c>
    </row>
    <row r="72" spans="1:16" ht="12.75" customHeight="1" thickBot="1">
      <c r="A72" s="17" t="str">
        <f t="shared" si="0"/>
        <v>IBVS 1379 </v>
      </c>
      <c r="B72" s="10" t="str">
        <f t="shared" si="1"/>
        <v>I</v>
      </c>
      <c r="C72" s="17">
        <f t="shared" si="2"/>
        <v>42564.817499999997</v>
      </c>
      <c r="D72" s="20" t="str">
        <f t="shared" si="3"/>
        <v>vis</v>
      </c>
      <c r="E72" s="74">
        <f>VLOOKUP(C72,Active!C$21:E$959,3,FALSE)</f>
        <v>5282.0000467790887</v>
      </c>
      <c r="F72" s="10" t="s">
        <v>172</v>
      </c>
      <c r="G72" s="20" t="str">
        <f t="shared" si="4"/>
        <v>42564.8175</v>
      </c>
      <c r="H72" s="17">
        <f t="shared" si="5"/>
        <v>5282</v>
      </c>
      <c r="I72" s="75" t="s">
        <v>910</v>
      </c>
      <c r="J72" s="76" t="s">
        <v>911</v>
      </c>
      <c r="K72" s="75">
        <v>5282</v>
      </c>
      <c r="L72" s="75" t="s">
        <v>796</v>
      </c>
      <c r="M72" s="76" t="s">
        <v>500</v>
      </c>
      <c r="N72" s="76" t="s">
        <v>149</v>
      </c>
      <c r="O72" s="77" t="s">
        <v>778</v>
      </c>
      <c r="P72" s="78" t="s">
        <v>896</v>
      </c>
    </row>
    <row r="73" spans="1:16" ht="12.75" customHeight="1" thickBot="1">
      <c r="A73" s="17" t="str">
        <f t="shared" si="0"/>
        <v> BBS 23 </v>
      </c>
      <c r="B73" s="10" t="str">
        <f t="shared" si="1"/>
        <v>I</v>
      </c>
      <c r="C73" s="17">
        <f t="shared" si="2"/>
        <v>42575.483</v>
      </c>
      <c r="D73" s="20" t="str">
        <f t="shared" si="3"/>
        <v>vis</v>
      </c>
      <c r="E73" s="74">
        <f>VLOOKUP(C73,Active!C$21:E$959,3,FALSE)</f>
        <v>5287.9967101704706</v>
      </c>
      <c r="F73" s="10" t="s">
        <v>172</v>
      </c>
      <c r="G73" s="20" t="str">
        <f t="shared" si="4"/>
        <v>42575.483</v>
      </c>
      <c r="H73" s="17">
        <f t="shared" si="5"/>
        <v>5288</v>
      </c>
      <c r="I73" s="75" t="s">
        <v>912</v>
      </c>
      <c r="J73" s="76" t="s">
        <v>913</v>
      </c>
      <c r="K73" s="75">
        <v>5288</v>
      </c>
      <c r="L73" s="75" t="s">
        <v>251</v>
      </c>
      <c r="M73" s="76" t="s">
        <v>178</v>
      </c>
      <c r="N73" s="76"/>
      <c r="O73" s="77" t="s">
        <v>665</v>
      </c>
      <c r="P73" s="77" t="s">
        <v>914</v>
      </c>
    </row>
    <row r="74" spans="1:16" ht="12.75" customHeight="1" thickBot="1">
      <c r="A74" s="17" t="str">
        <f t="shared" si="0"/>
        <v>IBVS 1163 </v>
      </c>
      <c r="B74" s="10" t="str">
        <f t="shared" si="1"/>
        <v>II</v>
      </c>
      <c r="C74" s="17">
        <f t="shared" si="2"/>
        <v>42583.4931</v>
      </c>
      <c r="D74" s="20" t="str">
        <f t="shared" si="3"/>
        <v>vis</v>
      </c>
      <c r="E74" s="74">
        <f>VLOOKUP(C74,Active!C$21:E$959,3,FALSE)</f>
        <v>5292.5003783933671</v>
      </c>
      <c r="F74" s="10" t="s">
        <v>172</v>
      </c>
      <c r="G74" s="20" t="str">
        <f t="shared" si="4"/>
        <v>42583.4931</v>
      </c>
      <c r="H74" s="17">
        <f t="shared" si="5"/>
        <v>5292.5</v>
      </c>
      <c r="I74" s="75" t="s">
        <v>915</v>
      </c>
      <c r="J74" s="76" t="s">
        <v>916</v>
      </c>
      <c r="K74" s="75">
        <v>5292.5</v>
      </c>
      <c r="L74" s="75" t="s">
        <v>754</v>
      </c>
      <c r="M74" s="76" t="s">
        <v>500</v>
      </c>
      <c r="N74" s="76" t="s">
        <v>149</v>
      </c>
      <c r="O74" s="77" t="s">
        <v>917</v>
      </c>
      <c r="P74" s="78" t="s">
        <v>918</v>
      </c>
    </row>
    <row r="75" spans="1:16" ht="12.75" customHeight="1" thickBot="1">
      <c r="A75" s="17" t="str">
        <f t="shared" ref="A75:A138" si="6">P75</f>
        <v> BBS 23 </v>
      </c>
      <c r="B75" s="10" t="str">
        <f t="shared" ref="B75:B138" si="7">IF(H75=INT(H75),"I","II")</f>
        <v>I</v>
      </c>
      <c r="C75" s="17">
        <f t="shared" ref="C75:C138" si="8">1*G75</f>
        <v>42600.396999999997</v>
      </c>
      <c r="D75" s="20" t="str">
        <f t="shared" ref="D75:D138" si="9">VLOOKUP(F75,I$1:J$5,2,FALSE)</f>
        <v>vis</v>
      </c>
      <c r="E75" s="74">
        <f>VLOOKUP(C75,Active!C$21:E$959,3,FALSE)</f>
        <v>5302.0045740055311</v>
      </c>
      <c r="F75" s="10" t="s">
        <v>172</v>
      </c>
      <c r="G75" s="20" t="str">
        <f t="shared" ref="G75:G138" si="10">MID(I75,3,LEN(I75)-3)</f>
        <v>42600.397</v>
      </c>
      <c r="H75" s="17">
        <f t="shared" ref="H75:H138" si="11">1*K75</f>
        <v>5302</v>
      </c>
      <c r="I75" s="75" t="s">
        <v>919</v>
      </c>
      <c r="J75" s="76" t="s">
        <v>920</v>
      </c>
      <c r="K75" s="75">
        <v>5302</v>
      </c>
      <c r="L75" s="75" t="s">
        <v>353</v>
      </c>
      <c r="M75" s="76" t="s">
        <v>178</v>
      </c>
      <c r="N75" s="76"/>
      <c r="O75" s="77" t="s">
        <v>723</v>
      </c>
      <c r="P75" s="77" t="s">
        <v>914</v>
      </c>
    </row>
    <row r="76" spans="1:16" ht="12.75" customHeight="1" thickBot="1">
      <c r="A76" s="17" t="str">
        <f t="shared" si="6"/>
        <v> BBS 23 </v>
      </c>
      <c r="B76" s="10" t="str">
        <f t="shared" si="7"/>
        <v>II</v>
      </c>
      <c r="C76" s="17">
        <f t="shared" si="8"/>
        <v>42608.392999999996</v>
      </c>
      <c r="D76" s="20" t="str">
        <f t="shared" si="9"/>
        <v>vis</v>
      </c>
      <c r="E76" s="74">
        <f>VLOOKUP(C76,Active!C$21:E$959,3,FALSE)</f>
        <v>5306.5003145219134</v>
      </c>
      <c r="F76" s="10" t="s">
        <v>172</v>
      </c>
      <c r="G76" s="20" t="str">
        <f t="shared" si="10"/>
        <v>42608.393</v>
      </c>
      <c r="H76" s="17">
        <f t="shared" si="11"/>
        <v>5306.5</v>
      </c>
      <c r="I76" s="75" t="s">
        <v>921</v>
      </c>
      <c r="J76" s="76" t="s">
        <v>922</v>
      </c>
      <c r="K76" s="75">
        <v>5306.5</v>
      </c>
      <c r="L76" s="75" t="s">
        <v>193</v>
      </c>
      <c r="M76" s="76" t="s">
        <v>178</v>
      </c>
      <c r="N76" s="76"/>
      <c r="O76" s="77" t="s">
        <v>665</v>
      </c>
      <c r="P76" s="77" t="s">
        <v>914</v>
      </c>
    </row>
    <row r="77" spans="1:16" ht="12.75" customHeight="1" thickBot="1">
      <c r="A77" s="17" t="str">
        <f t="shared" si="6"/>
        <v> AVSJ 7.35 </v>
      </c>
      <c r="B77" s="10" t="str">
        <f t="shared" si="7"/>
        <v>I</v>
      </c>
      <c r="C77" s="17">
        <f t="shared" si="8"/>
        <v>42637.756999999998</v>
      </c>
      <c r="D77" s="20" t="str">
        <f t="shared" si="9"/>
        <v>vis</v>
      </c>
      <c r="E77" s="74">
        <f>VLOOKUP(C77,Active!C$21:E$959,3,FALSE)</f>
        <v>5323.0101850225474</v>
      </c>
      <c r="F77" s="10" t="s">
        <v>172</v>
      </c>
      <c r="G77" s="20" t="str">
        <f t="shared" si="10"/>
        <v>42637.757</v>
      </c>
      <c r="H77" s="17">
        <f t="shared" si="11"/>
        <v>5323</v>
      </c>
      <c r="I77" s="75" t="s">
        <v>923</v>
      </c>
      <c r="J77" s="76" t="s">
        <v>924</v>
      </c>
      <c r="K77" s="75">
        <v>5323</v>
      </c>
      <c r="L77" s="75" t="s">
        <v>925</v>
      </c>
      <c r="M77" s="76" t="s">
        <v>178</v>
      </c>
      <c r="N77" s="76"/>
      <c r="O77" s="77" t="s">
        <v>926</v>
      </c>
      <c r="P77" s="77" t="s">
        <v>927</v>
      </c>
    </row>
    <row r="78" spans="1:16" ht="12.75" customHeight="1" thickBot="1">
      <c r="A78" s="17" t="str">
        <f t="shared" si="6"/>
        <v> AVSJ 7.35 </v>
      </c>
      <c r="B78" s="10" t="str">
        <f t="shared" si="7"/>
        <v>I</v>
      </c>
      <c r="C78" s="17">
        <f t="shared" si="8"/>
        <v>42662.642</v>
      </c>
      <c r="D78" s="20" t="str">
        <f t="shared" si="9"/>
        <v>vis</v>
      </c>
      <c r="E78" s="74">
        <f>VLOOKUP(C78,Active!C$21:E$959,3,FALSE)</f>
        <v>5337.0017436456328</v>
      </c>
      <c r="F78" s="10" t="s">
        <v>172</v>
      </c>
      <c r="G78" s="20" t="str">
        <f t="shared" si="10"/>
        <v>42662.642</v>
      </c>
      <c r="H78" s="17">
        <f t="shared" si="11"/>
        <v>5337</v>
      </c>
      <c r="I78" s="75" t="s">
        <v>928</v>
      </c>
      <c r="J78" s="76" t="s">
        <v>929</v>
      </c>
      <c r="K78" s="75">
        <v>5337</v>
      </c>
      <c r="L78" s="75" t="s">
        <v>321</v>
      </c>
      <c r="M78" s="76" t="s">
        <v>178</v>
      </c>
      <c r="N78" s="76"/>
      <c r="O78" s="77" t="s">
        <v>926</v>
      </c>
      <c r="P78" s="77" t="s">
        <v>927</v>
      </c>
    </row>
    <row r="79" spans="1:16" ht="12.75" customHeight="1" thickBot="1">
      <c r="A79" s="17" t="str">
        <f t="shared" si="6"/>
        <v> BRNO 20 </v>
      </c>
      <c r="B79" s="10" t="str">
        <f t="shared" si="7"/>
        <v>I</v>
      </c>
      <c r="C79" s="17">
        <f t="shared" si="8"/>
        <v>42673.305</v>
      </c>
      <c r="D79" s="20" t="str">
        <f t="shared" si="9"/>
        <v>vis</v>
      </c>
      <c r="E79" s="74">
        <f>VLOOKUP(C79,Active!C$21:E$959,3,FALSE)</f>
        <v>5342.9970014152914</v>
      </c>
      <c r="F79" s="10" t="s">
        <v>172</v>
      </c>
      <c r="G79" s="20" t="str">
        <f t="shared" si="10"/>
        <v>42673.305</v>
      </c>
      <c r="H79" s="17">
        <f t="shared" si="11"/>
        <v>5343</v>
      </c>
      <c r="I79" s="75" t="s">
        <v>930</v>
      </c>
      <c r="J79" s="76" t="s">
        <v>931</v>
      </c>
      <c r="K79" s="75">
        <v>5343</v>
      </c>
      <c r="L79" s="75" t="s">
        <v>386</v>
      </c>
      <c r="M79" s="76" t="s">
        <v>178</v>
      </c>
      <c r="N79" s="76"/>
      <c r="O79" s="77" t="s">
        <v>932</v>
      </c>
      <c r="P79" s="77" t="s">
        <v>933</v>
      </c>
    </row>
    <row r="80" spans="1:16" ht="12.75" customHeight="1" thickBot="1">
      <c r="A80" s="17" t="str">
        <f t="shared" si="6"/>
        <v> BBS 24 </v>
      </c>
      <c r="B80" s="10" t="str">
        <f t="shared" si="7"/>
        <v>II</v>
      </c>
      <c r="C80" s="17">
        <f t="shared" si="8"/>
        <v>42713.328000000001</v>
      </c>
      <c r="D80" s="20" t="str">
        <f t="shared" si="9"/>
        <v>vis</v>
      </c>
      <c r="E80" s="74">
        <f>VLOOKUP(C80,Active!C$21:E$959,3,FALSE)</f>
        <v>5365.4998806908279</v>
      </c>
      <c r="F80" s="10" t="s">
        <v>172</v>
      </c>
      <c r="G80" s="20" t="str">
        <f t="shared" si="10"/>
        <v>42713.328</v>
      </c>
      <c r="H80" s="17">
        <f t="shared" si="11"/>
        <v>5365.5</v>
      </c>
      <c r="I80" s="75" t="s">
        <v>938</v>
      </c>
      <c r="J80" s="76" t="s">
        <v>939</v>
      </c>
      <c r="K80" s="75">
        <v>5365.5</v>
      </c>
      <c r="L80" s="75" t="s">
        <v>490</v>
      </c>
      <c r="M80" s="76" t="s">
        <v>178</v>
      </c>
      <c r="N80" s="76"/>
      <c r="O80" s="77" t="s">
        <v>723</v>
      </c>
      <c r="P80" s="77" t="s">
        <v>940</v>
      </c>
    </row>
    <row r="81" spans="1:16" ht="12.75" customHeight="1" thickBot="1">
      <c r="A81" s="17" t="str">
        <f t="shared" si="6"/>
        <v> BBS 27 </v>
      </c>
      <c r="B81" s="10" t="str">
        <f t="shared" si="7"/>
        <v>II</v>
      </c>
      <c r="C81" s="17">
        <f t="shared" si="8"/>
        <v>42871.618000000002</v>
      </c>
      <c r="D81" s="20" t="str">
        <f t="shared" si="9"/>
        <v>vis</v>
      </c>
      <c r="E81" s="74">
        <f>VLOOKUP(C81,Active!C$21:E$959,3,FALSE)</f>
        <v>5454.4982256555877</v>
      </c>
      <c r="F81" s="10" t="s">
        <v>172</v>
      </c>
      <c r="G81" s="20" t="str">
        <f t="shared" si="10"/>
        <v>42871.618</v>
      </c>
      <c r="H81" s="17">
        <f t="shared" si="11"/>
        <v>5454.5</v>
      </c>
      <c r="I81" s="75" t="s">
        <v>941</v>
      </c>
      <c r="J81" s="76" t="s">
        <v>942</v>
      </c>
      <c r="K81" s="75">
        <v>5454.5</v>
      </c>
      <c r="L81" s="75" t="s">
        <v>173</v>
      </c>
      <c r="M81" s="76" t="s">
        <v>178</v>
      </c>
      <c r="N81" s="76"/>
      <c r="O81" s="77" t="s">
        <v>650</v>
      </c>
      <c r="P81" s="77" t="s">
        <v>943</v>
      </c>
    </row>
    <row r="82" spans="1:16" ht="12.75" customHeight="1" thickBot="1">
      <c r="A82" s="17" t="str">
        <f t="shared" si="6"/>
        <v> VSSC 58.17 </v>
      </c>
      <c r="B82" s="10" t="str">
        <f t="shared" si="7"/>
        <v>II</v>
      </c>
      <c r="C82" s="17">
        <f t="shared" si="8"/>
        <v>42896.527999999998</v>
      </c>
      <c r="D82" s="20" t="str">
        <f t="shared" si="9"/>
        <v>vis</v>
      </c>
      <c r="E82" s="74">
        <f>VLOOKUP(C82,Active!C$21:E$959,3,FALSE)</f>
        <v>5468.5038404958923</v>
      </c>
      <c r="F82" s="10" t="s">
        <v>172</v>
      </c>
      <c r="G82" s="20" t="str">
        <f t="shared" si="10"/>
        <v>42896.528</v>
      </c>
      <c r="H82" s="17">
        <f t="shared" si="11"/>
        <v>5468.5</v>
      </c>
      <c r="I82" s="75" t="s">
        <v>944</v>
      </c>
      <c r="J82" s="76" t="s">
        <v>945</v>
      </c>
      <c r="K82" s="75">
        <v>5468.5</v>
      </c>
      <c r="L82" s="75" t="s">
        <v>335</v>
      </c>
      <c r="M82" s="76" t="s">
        <v>178</v>
      </c>
      <c r="N82" s="76"/>
      <c r="O82" s="77" t="s">
        <v>946</v>
      </c>
      <c r="P82" s="77" t="s">
        <v>947</v>
      </c>
    </row>
    <row r="83" spans="1:16" ht="12.75" customHeight="1" thickBot="1">
      <c r="A83" s="17" t="str">
        <f t="shared" si="6"/>
        <v> BBS 28 </v>
      </c>
      <c r="B83" s="10" t="str">
        <f t="shared" si="7"/>
        <v>I</v>
      </c>
      <c r="C83" s="17">
        <f t="shared" si="8"/>
        <v>42913.411</v>
      </c>
      <c r="D83" s="20" t="str">
        <f t="shared" si="9"/>
        <v>vis</v>
      </c>
      <c r="E83" s="74">
        <f>VLOOKUP(C83,Active!C$21:E$959,3,FALSE)</f>
        <v>5477.9962851104619</v>
      </c>
      <c r="F83" s="10" t="s">
        <v>172</v>
      </c>
      <c r="G83" s="20" t="str">
        <f t="shared" si="10"/>
        <v>42913.411</v>
      </c>
      <c r="H83" s="17">
        <f t="shared" si="11"/>
        <v>5478</v>
      </c>
      <c r="I83" s="75" t="s">
        <v>948</v>
      </c>
      <c r="J83" s="76" t="s">
        <v>949</v>
      </c>
      <c r="K83" s="75">
        <v>5478</v>
      </c>
      <c r="L83" s="75" t="s">
        <v>481</v>
      </c>
      <c r="M83" s="76" t="s">
        <v>178</v>
      </c>
      <c r="N83" s="76"/>
      <c r="O83" s="77" t="s">
        <v>723</v>
      </c>
      <c r="P83" s="77" t="s">
        <v>950</v>
      </c>
    </row>
    <row r="84" spans="1:16" ht="12.75" customHeight="1" thickBot="1">
      <c r="A84" s="17" t="str">
        <f t="shared" si="6"/>
        <v> BBS 28 </v>
      </c>
      <c r="B84" s="10" t="str">
        <f t="shared" si="7"/>
        <v>II</v>
      </c>
      <c r="C84" s="17">
        <f t="shared" si="8"/>
        <v>42937.42</v>
      </c>
      <c r="D84" s="20" t="str">
        <f t="shared" si="9"/>
        <v>vis</v>
      </c>
      <c r="E84" s="74">
        <f>VLOOKUP(C84,Active!C$21:E$959,3,FALSE)</f>
        <v>5491.4953138820756</v>
      </c>
      <c r="F84" s="10" t="s">
        <v>172</v>
      </c>
      <c r="G84" s="20" t="str">
        <f t="shared" si="10"/>
        <v>42937.420</v>
      </c>
      <c r="H84" s="17">
        <f t="shared" si="11"/>
        <v>5491.5</v>
      </c>
      <c r="I84" s="75" t="s">
        <v>951</v>
      </c>
      <c r="J84" s="76" t="s">
        <v>952</v>
      </c>
      <c r="K84" s="75">
        <v>5491.5</v>
      </c>
      <c r="L84" s="75" t="s">
        <v>953</v>
      </c>
      <c r="M84" s="76" t="s">
        <v>178</v>
      </c>
      <c r="N84" s="76"/>
      <c r="O84" s="77" t="s">
        <v>723</v>
      </c>
      <c r="P84" s="77" t="s">
        <v>950</v>
      </c>
    </row>
    <row r="85" spans="1:16" ht="12.75" customHeight="1" thickBot="1">
      <c r="A85" s="17" t="str">
        <f t="shared" si="6"/>
        <v> AOEB 5 </v>
      </c>
      <c r="B85" s="10" t="str">
        <f t="shared" si="7"/>
        <v>I</v>
      </c>
      <c r="C85" s="17">
        <f t="shared" si="8"/>
        <v>42950.769</v>
      </c>
      <c r="D85" s="20" t="str">
        <f t="shared" si="9"/>
        <v>vis</v>
      </c>
      <c r="E85" s="74">
        <f>VLOOKUP(C85,Active!C$21:E$959,3,FALSE)</f>
        <v>5499.0007716300997</v>
      </c>
      <c r="F85" s="10" t="s">
        <v>172</v>
      </c>
      <c r="G85" s="20" t="str">
        <f t="shared" si="10"/>
        <v>42950.769</v>
      </c>
      <c r="H85" s="17">
        <f t="shared" si="11"/>
        <v>5499</v>
      </c>
      <c r="I85" s="75" t="s">
        <v>954</v>
      </c>
      <c r="J85" s="76" t="s">
        <v>955</v>
      </c>
      <c r="K85" s="75">
        <v>5499</v>
      </c>
      <c r="L85" s="75" t="s">
        <v>193</v>
      </c>
      <c r="M85" s="76" t="s">
        <v>178</v>
      </c>
      <c r="N85" s="76"/>
      <c r="O85" s="77" t="s">
        <v>956</v>
      </c>
      <c r="P85" s="77" t="s">
        <v>957</v>
      </c>
    </row>
    <row r="86" spans="1:16" ht="12.75" customHeight="1" thickBot="1">
      <c r="A86" s="17" t="str">
        <f t="shared" si="6"/>
        <v> BBS 28 </v>
      </c>
      <c r="B86" s="10" t="str">
        <f t="shared" si="7"/>
        <v>II</v>
      </c>
      <c r="C86" s="17">
        <f t="shared" si="8"/>
        <v>42953.43</v>
      </c>
      <c r="D86" s="20" t="str">
        <f t="shared" si="9"/>
        <v>vis</v>
      </c>
      <c r="E86" s="74">
        <f>VLOOKUP(C86,Active!C$21:E$959,3,FALSE)</f>
        <v>5500.4969153912425</v>
      </c>
      <c r="F86" s="10" t="s">
        <v>172</v>
      </c>
      <c r="G86" s="20" t="str">
        <f t="shared" si="10"/>
        <v>42953.430</v>
      </c>
      <c r="H86" s="17">
        <f t="shared" si="11"/>
        <v>5500.5</v>
      </c>
      <c r="I86" s="75" t="s">
        <v>958</v>
      </c>
      <c r="J86" s="76" t="s">
        <v>959</v>
      </c>
      <c r="K86" s="75">
        <v>5500.5</v>
      </c>
      <c r="L86" s="75" t="s">
        <v>386</v>
      </c>
      <c r="M86" s="76" t="s">
        <v>178</v>
      </c>
      <c r="N86" s="76"/>
      <c r="O86" s="77" t="s">
        <v>723</v>
      </c>
      <c r="P86" s="77" t="s">
        <v>950</v>
      </c>
    </row>
    <row r="87" spans="1:16" ht="12.75" customHeight="1" thickBot="1">
      <c r="A87" s="17" t="str">
        <f t="shared" si="6"/>
        <v> VSSC 58.17 </v>
      </c>
      <c r="B87" s="10" t="str">
        <f t="shared" si="7"/>
        <v>I</v>
      </c>
      <c r="C87" s="17">
        <f t="shared" si="8"/>
        <v>42977.451000000001</v>
      </c>
      <c r="D87" s="20" t="str">
        <f t="shared" si="9"/>
        <v>vis</v>
      </c>
      <c r="E87" s="74">
        <f>VLOOKUP(C87,Active!C$21:E$959,3,FALSE)</f>
        <v>5514.0026911471241</v>
      </c>
      <c r="F87" s="10" t="s">
        <v>172</v>
      </c>
      <c r="G87" s="20" t="str">
        <f t="shared" si="10"/>
        <v>42977.451</v>
      </c>
      <c r="H87" s="17">
        <f t="shared" si="11"/>
        <v>5514</v>
      </c>
      <c r="I87" s="75" t="s">
        <v>960</v>
      </c>
      <c r="J87" s="76" t="s">
        <v>961</v>
      </c>
      <c r="K87" s="75">
        <v>5514</v>
      </c>
      <c r="L87" s="75" t="s">
        <v>207</v>
      </c>
      <c r="M87" s="76" t="s">
        <v>178</v>
      </c>
      <c r="N87" s="76"/>
      <c r="O87" s="77" t="s">
        <v>946</v>
      </c>
      <c r="P87" s="77" t="s">
        <v>947</v>
      </c>
    </row>
    <row r="88" spans="1:16" ht="12.75" customHeight="1" thickBot="1">
      <c r="A88" s="17" t="str">
        <f t="shared" si="6"/>
        <v> BBS 29 </v>
      </c>
      <c r="B88" s="10" t="str">
        <f t="shared" si="7"/>
        <v>I</v>
      </c>
      <c r="C88" s="17">
        <f t="shared" si="8"/>
        <v>42977.451999999997</v>
      </c>
      <c r="D88" s="20" t="str">
        <f t="shared" si="9"/>
        <v>vis</v>
      </c>
      <c r="E88" s="74">
        <f>VLOOKUP(C88,Active!C$21:E$959,3,FALSE)</f>
        <v>5514.003253395811</v>
      </c>
      <c r="F88" s="10" t="s">
        <v>172</v>
      </c>
      <c r="G88" s="20" t="str">
        <f t="shared" si="10"/>
        <v>42977.452</v>
      </c>
      <c r="H88" s="17">
        <f t="shared" si="11"/>
        <v>5514</v>
      </c>
      <c r="I88" s="75" t="s">
        <v>962</v>
      </c>
      <c r="J88" s="76" t="s">
        <v>963</v>
      </c>
      <c r="K88" s="75">
        <v>5514</v>
      </c>
      <c r="L88" s="75" t="s">
        <v>219</v>
      </c>
      <c r="M88" s="76" t="s">
        <v>178</v>
      </c>
      <c r="N88" s="76"/>
      <c r="O88" s="77" t="s">
        <v>659</v>
      </c>
      <c r="P88" s="77" t="s">
        <v>964</v>
      </c>
    </row>
    <row r="89" spans="1:16" ht="12.75" customHeight="1" thickBot="1">
      <c r="A89" s="17" t="str">
        <f t="shared" si="6"/>
        <v> BBS 29 </v>
      </c>
      <c r="B89" s="10" t="str">
        <f t="shared" si="7"/>
        <v>I</v>
      </c>
      <c r="C89" s="17">
        <f t="shared" si="8"/>
        <v>42993.447999999997</v>
      </c>
      <c r="D89" s="20" t="str">
        <f t="shared" si="9"/>
        <v>vis</v>
      </c>
      <c r="E89" s="74">
        <f>VLOOKUP(C89,Active!C$21:E$959,3,FALSE)</f>
        <v>5522.9969834233316</v>
      </c>
      <c r="F89" s="10" t="s">
        <v>172</v>
      </c>
      <c r="G89" s="20" t="str">
        <f t="shared" si="10"/>
        <v>42993.448</v>
      </c>
      <c r="H89" s="17">
        <f t="shared" si="11"/>
        <v>5523</v>
      </c>
      <c r="I89" s="75" t="s">
        <v>965</v>
      </c>
      <c r="J89" s="76" t="s">
        <v>966</v>
      </c>
      <c r="K89" s="75">
        <v>5523</v>
      </c>
      <c r="L89" s="75" t="s">
        <v>386</v>
      </c>
      <c r="M89" s="76" t="s">
        <v>178</v>
      </c>
      <c r="N89" s="76"/>
      <c r="O89" s="77" t="s">
        <v>650</v>
      </c>
      <c r="P89" s="77" t="s">
        <v>964</v>
      </c>
    </row>
    <row r="90" spans="1:16" ht="12.75" customHeight="1" thickBot="1">
      <c r="A90" s="17" t="str">
        <f t="shared" si="6"/>
        <v> BBS 32 </v>
      </c>
      <c r="B90" s="10" t="str">
        <f t="shared" si="7"/>
        <v>I</v>
      </c>
      <c r="C90" s="17">
        <f t="shared" si="8"/>
        <v>43009.451999999997</v>
      </c>
      <c r="D90" s="20" t="str">
        <f t="shared" si="9"/>
        <v>vis</v>
      </c>
      <c r="E90" s="74">
        <f>VLOOKUP(C90,Active!C$21:E$959,3,FALSE)</f>
        <v>5531.9952114403641</v>
      </c>
      <c r="F90" s="10" t="s">
        <v>172</v>
      </c>
      <c r="G90" s="20" t="str">
        <f t="shared" si="10"/>
        <v>43009.452</v>
      </c>
      <c r="H90" s="17">
        <f t="shared" si="11"/>
        <v>5532</v>
      </c>
      <c r="I90" s="75" t="s">
        <v>967</v>
      </c>
      <c r="J90" s="76" t="s">
        <v>968</v>
      </c>
      <c r="K90" s="75">
        <v>5532</v>
      </c>
      <c r="L90" s="75" t="s">
        <v>563</v>
      </c>
      <c r="M90" s="76" t="s">
        <v>178</v>
      </c>
      <c r="N90" s="76"/>
      <c r="O90" s="77" t="s">
        <v>969</v>
      </c>
      <c r="P90" s="77" t="s">
        <v>970</v>
      </c>
    </row>
    <row r="91" spans="1:16" ht="12.75" customHeight="1" thickBot="1">
      <c r="A91" s="17" t="str">
        <f t="shared" si="6"/>
        <v>IBVS 1379 </v>
      </c>
      <c r="B91" s="10" t="str">
        <f t="shared" si="7"/>
        <v>II</v>
      </c>
      <c r="C91" s="17">
        <f t="shared" si="8"/>
        <v>43031.693500000001</v>
      </c>
      <c r="D91" s="20" t="str">
        <f t="shared" si="9"/>
        <v>vis</v>
      </c>
      <c r="E91" s="74">
        <f>VLOOKUP(C91,Active!C$21:E$959,3,FALSE)</f>
        <v>5544.5004656543642</v>
      </c>
      <c r="F91" s="10" t="s">
        <v>172</v>
      </c>
      <c r="G91" s="20" t="str">
        <f t="shared" si="10"/>
        <v>43031.6935</v>
      </c>
      <c r="H91" s="17">
        <f t="shared" si="11"/>
        <v>5544.5</v>
      </c>
      <c r="I91" s="75" t="s">
        <v>971</v>
      </c>
      <c r="J91" s="76" t="s">
        <v>972</v>
      </c>
      <c r="K91" s="75">
        <v>5544.5</v>
      </c>
      <c r="L91" s="75" t="s">
        <v>553</v>
      </c>
      <c r="M91" s="76" t="s">
        <v>500</v>
      </c>
      <c r="N91" s="76" t="s">
        <v>149</v>
      </c>
      <c r="O91" s="77" t="s">
        <v>829</v>
      </c>
      <c r="P91" s="78" t="s">
        <v>896</v>
      </c>
    </row>
    <row r="92" spans="1:16" ht="12.75" customHeight="1" thickBot="1">
      <c r="A92" s="17" t="str">
        <f t="shared" si="6"/>
        <v> BBS 30 </v>
      </c>
      <c r="B92" s="10" t="str">
        <f t="shared" si="7"/>
        <v>II</v>
      </c>
      <c r="C92" s="17">
        <f t="shared" si="8"/>
        <v>43058.374000000003</v>
      </c>
      <c r="D92" s="20" t="str">
        <f t="shared" si="9"/>
        <v>vis</v>
      </c>
      <c r="E92" s="74">
        <f>VLOOKUP(C92,Active!C$21:E$959,3,FALSE)</f>
        <v>5559.5015417983559</v>
      </c>
      <c r="F92" s="10" t="s">
        <v>172</v>
      </c>
      <c r="G92" s="20" t="str">
        <f t="shared" si="10"/>
        <v>43058.374</v>
      </c>
      <c r="H92" s="17">
        <f t="shared" si="11"/>
        <v>5559.5</v>
      </c>
      <c r="I92" s="75" t="s">
        <v>973</v>
      </c>
      <c r="J92" s="76" t="s">
        <v>974</v>
      </c>
      <c r="K92" s="75">
        <v>5559.5</v>
      </c>
      <c r="L92" s="75" t="s">
        <v>321</v>
      </c>
      <c r="M92" s="76" t="s">
        <v>178</v>
      </c>
      <c r="N92" s="76"/>
      <c r="O92" s="77" t="s">
        <v>723</v>
      </c>
      <c r="P92" s="77" t="s">
        <v>975</v>
      </c>
    </row>
    <row r="93" spans="1:16" ht="12.75" customHeight="1" thickBot="1">
      <c r="A93" s="17" t="str">
        <f t="shared" si="6"/>
        <v> BBS 33 </v>
      </c>
      <c r="B93" s="10" t="str">
        <f t="shared" si="7"/>
        <v>II</v>
      </c>
      <c r="C93" s="17">
        <f t="shared" si="8"/>
        <v>43291.377</v>
      </c>
      <c r="D93" s="20" t="str">
        <f t="shared" si="9"/>
        <v>vis</v>
      </c>
      <c r="E93" s="74">
        <f>VLOOKUP(C93,Active!C$21:E$959,3,FALSE)</f>
        <v>5690.5071730563222</v>
      </c>
      <c r="F93" s="10" t="s">
        <v>172</v>
      </c>
      <c r="G93" s="20" t="str">
        <f t="shared" si="10"/>
        <v>43291.377</v>
      </c>
      <c r="H93" s="17">
        <f t="shared" si="11"/>
        <v>5690.5</v>
      </c>
      <c r="I93" s="75" t="s">
        <v>976</v>
      </c>
      <c r="J93" s="76" t="s">
        <v>977</v>
      </c>
      <c r="K93" s="75">
        <v>5690.5</v>
      </c>
      <c r="L93" s="75" t="s">
        <v>978</v>
      </c>
      <c r="M93" s="76" t="s">
        <v>178</v>
      </c>
      <c r="N93" s="76"/>
      <c r="O93" s="77" t="s">
        <v>723</v>
      </c>
      <c r="P93" s="77" t="s">
        <v>979</v>
      </c>
    </row>
    <row r="94" spans="1:16" ht="12.75" customHeight="1" thickBot="1">
      <c r="A94" s="17" t="str">
        <f t="shared" si="6"/>
        <v> AOEB 5 </v>
      </c>
      <c r="B94" s="10" t="str">
        <f t="shared" si="7"/>
        <v>I</v>
      </c>
      <c r="C94" s="17">
        <f t="shared" si="8"/>
        <v>43304.716</v>
      </c>
      <c r="D94" s="20" t="str">
        <f t="shared" si="9"/>
        <v>vis</v>
      </c>
      <c r="E94" s="74">
        <f>VLOOKUP(C94,Active!C$21:E$959,3,FALSE)</f>
        <v>5698.0070083174569</v>
      </c>
      <c r="F94" s="10" t="s">
        <v>172</v>
      </c>
      <c r="G94" s="20" t="str">
        <f t="shared" si="10"/>
        <v>43304.716</v>
      </c>
      <c r="H94" s="17">
        <f t="shared" si="11"/>
        <v>5698</v>
      </c>
      <c r="I94" s="75" t="s">
        <v>980</v>
      </c>
      <c r="J94" s="76" t="s">
        <v>981</v>
      </c>
      <c r="K94" s="75">
        <v>5698</v>
      </c>
      <c r="L94" s="75" t="s">
        <v>345</v>
      </c>
      <c r="M94" s="76" t="s">
        <v>178</v>
      </c>
      <c r="N94" s="76"/>
      <c r="O94" s="77" t="s">
        <v>956</v>
      </c>
      <c r="P94" s="77" t="s">
        <v>957</v>
      </c>
    </row>
    <row r="95" spans="1:16" ht="12.75" customHeight="1" thickBot="1">
      <c r="A95" s="17" t="str">
        <f t="shared" si="6"/>
        <v> BBS 33 </v>
      </c>
      <c r="B95" s="10" t="str">
        <f t="shared" si="7"/>
        <v>II</v>
      </c>
      <c r="C95" s="17">
        <f t="shared" si="8"/>
        <v>43307.39</v>
      </c>
      <c r="D95" s="20" t="str">
        <f t="shared" si="9"/>
        <v>vis</v>
      </c>
      <c r="E95" s="74">
        <f>VLOOKUP(C95,Active!C$21:E$959,3,FALSE)</f>
        <v>5699.5104613115545</v>
      </c>
      <c r="F95" s="10" t="s">
        <v>172</v>
      </c>
      <c r="G95" s="20" t="str">
        <f t="shared" si="10"/>
        <v>43307.390</v>
      </c>
      <c r="H95" s="17">
        <f t="shared" si="11"/>
        <v>5699.5</v>
      </c>
      <c r="I95" s="75" t="s">
        <v>982</v>
      </c>
      <c r="J95" s="76" t="s">
        <v>983</v>
      </c>
      <c r="K95" s="75">
        <v>5699.5</v>
      </c>
      <c r="L95" s="75" t="s">
        <v>327</v>
      </c>
      <c r="M95" s="76" t="s">
        <v>178</v>
      </c>
      <c r="N95" s="76"/>
      <c r="O95" s="77" t="s">
        <v>723</v>
      </c>
      <c r="P95" s="77" t="s">
        <v>979</v>
      </c>
    </row>
    <row r="96" spans="1:16" ht="12.75" customHeight="1" thickBot="1">
      <c r="A96" s="17" t="str">
        <f t="shared" si="6"/>
        <v> AOEB 5 </v>
      </c>
      <c r="B96" s="10" t="str">
        <f t="shared" si="7"/>
        <v>I</v>
      </c>
      <c r="C96" s="17">
        <f t="shared" si="8"/>
        <v>43665.750999999997</v>
      </c>
      <c r="D96" s="20" t="str">
        <f t="shared" si="9"/>
        <v>vis</v>
      </c>
      <c r="E96" s="74">
        <f>VLOOKUP(C96,Active!C$21:E$959,3,FALSE)</f>
        <v>5900.9984637116795</v>
      </c>
      <c r="F96" s="10" t="s">
        <v>172</v>
      </c>
      <c r="G96" s="20" t="str">
        <f t="shared" si="10"/>
        <v>43665.751</v>
      </c>
      <c r="H96" s="17">
        <f t="shared" si="11"/>
        <v>5901</v>
      </c>
      <c r="I96" s="75" t="s">
        <v>984</v>
      </c>
      <c r="J96" s="76" t="s">
        <v>985</v>
      </c>
      <c r="K96" s="75">
        <v>5901</v>
      </c>
      <c r="L96" s="75" t="s">
        <v>173</v>
      </c>
      <c r="M96" s="76" t="s">
        <v>178</v>
      </c>
      <c r="N96" s="76"/>
      <c r="O96" s="77" t="s">
        <v>956</v>
      </c>
      <c r="P96" s="77" t="s">
        <v>957</v>
      </c>
    </row>
    <row r="97" spans="1:16" ht="12.75" customHeight="1" thickBot="1">
      <c r="A97" s="17" t="str">
        <f t="shared" si="6"/>
        <v> BBS 38 </v>
      </c>
      <c r="B97" s="10" t="str">
        <f t="shared" si="7"/>
        <v>I</v>
      </c>
      <c r="C97" s="17">
        <f t="shared" si="8"/>
        <v>43740.442999999999</v>
      </c>
      <c r="D97" s="20" t="str">
        <f t="shared" si="9"/>
        <v>vis</v>
      </c>
      <c r="E97" s="74">
        <f>VLOOKUP(C97,Active!C$21:E$959,3,FALSE)</f>
        <v>5942.9939427824238</v>
      </c>
      <c r="F97" s="10" t="s">
        <v>172</v>
      </c>
      <c r="G97" s="20" t="str">
        <f t="shared" si="10"/>
        <v>43740.443</v>
      </c>
      <c r="H97" s="17">
        <f t="shared" si="11"/>
        <v>5943</v>
      </c>
      <c r="I97" s="75" t="s">
        <v>995</v>
      </c>
      <c r="J97" s="76" t="s">
        <v>996</v>
      </c>
      <c r="K97" s="75">
        <v>5943</v>
      </c>
      <c r="L97" s="75" t="s">
        <v>399</v>
      </c>
      <c r="M97" s="76" t="s">
        <v>178</v>
      </c>
      <c r="N97" s="76"/>
      <c r="O97" s="77" t="s">
        <v>665</v>
      </c>
      <c r="P97" s="77" t="s">
        <v>997</v>
      </c>
    </row>
    <row r="98" spans="1:16" ht="12.75" customHeight="1" thickBot="1">
      <c r="A98" s="17" t="str">
        <f t="shared" si="6"/>
        <v> BBS 38 </v>
      </c>
      <c r="B98" s="10" t="str">
        <f t="shared" si="7"/>
        <v>II</v>
      </c>
      <c r="C98" s="17">
        <f t="shared" si="8"/>
        <v>43741.334999999999</v>
      </c>
      <c r="D98" s="20" t="str">
        <f t="shared" si="9"/>
        <v>vis</v>
      </c>
      <c r="E98" s="74">
        <f>VLOOKUP(C98,Active!C$21:E$959,3,FALSE)</f>
        <v>5943.4954686129158</v>
      </c>
      <c r="F98" s="10" t="s">
        <v>172</v>
      </c>
      <c r="G98" s="20" t="str">
        <f t="shared" si="10"/>
        <v>43741.335</v>
      </c>
      <c r="H98" s="17">
        <f t="shared" si="11"/>
        <v>5943.5</v>
      </c>
      <c r="I98" s="75" t="s">
        <v>998</v>
      </c>
      <c r="J98" s="76" t="s">
        <v>999</v>
      </c>
      <c r="K98" s="75">
        <v>5943.5</v>
      </c>
      <c r="L98" s="75" t="s">
        <v>953</v>
      </c>
      <c r="M98" s="76" t="s">
        <v>178</v>
      </c>
      <c r="N98" s="76"/>
      <c r="O98" s="77" t="s">
        <v>665</v>
      </c>
      <c r="P98" s="77" t="s">
        <v>997</v>
      </c>
    </row>
    <row r="99" spans="1:16" ht="12.75" customHeight="1" thickBot="1">
      <c r="A99" s="17" t="str">
        <f t="shared" si="6"/>
        <v> BBS 39 </v>
      </c>
      <c r="B99" s="10" t="str">
        <f t="shared" si="7"/>
        <v>I</v>
      </c>
      <c r="C99" s="17">
        <f t="shared" si="8"/>
        <v>43765.341999999997</v>
      </c>
      <c r="D99" s="20" t="str">
        <f t="shared" si="9"/>
        <v>vis</v>
      </c>
      <c r="E99" s="74">
        <f>VLOOKUP(C99,Active!C$21:E$959,3,FALSE)</f>
        <v>5956.9933728871511</v>
      </c>
      <c r="F99" s="10" t="s">
        <v>172</v>
      </c>
      <c r="G99" s="20" t="str">
        <f t="shared" si="10"/>
        <v>43765.342</v>
      </c>
      <c r="H99" s="17">
        <f t="shared" si="11"/>
        <v>5957</v>
      </c>
      <c r="I99" s="75" t="s">
        <v>1002</v>
      </c>
      <c r="J99" s="76" t="s">
        <v>1003</v>
      </c>
      <c r="K99" s="75">
        <v>5957</v>
      </c>
      <c r="L99" s="75" t="s">
        <v>308</v>
      </c>
      <c r="M99" s="76" t="s">
        <v>178</v>
      </c>
      <c r="N99" s="76"/>
      <c r="O99" s="77" t="s">
        <v>723</v>
      </c>
      <c r="P99" s="77" t="s">
        <v>1004</v>
      </c>
    </row>
    <row r="100" spans="1:16" ht="12.75" customHeight="1" thickBot="1">
      <c r="A100" s="17" t="str">
        <f t="shared" si="6"/>
        <v> BBS 39 </v>
      </c>
      <c r="B100" s="10" t="str">
        <f t="shared" si="7"/>
        <v>I</v>
      </c>
      <c r="C100" s="17">
        <f t="shared" si="8"/>
        <v>43765.351000000002</v>
      </c>
      <c r="D100" s="20" t="str">
        <f t="shared" si="9"/>
        <v>vis</v>
      </c>
      <c r="E100" s="74">
        <f>VLOOKUP(C100,Active!C$21:E$959,3,FALSE)</f>
        <v>5956.9984331253545</v>
      </c>
      <c r="F100" s="10" t="s">
        <v>172</v>
      </c>
      <c r="G100" s="20" t="str">
        <f t="shared" si="10"/>
        <v>43765.351</v>
      </c>
      <c r="H100" s="17">
        <f t="shared" si="11"/>
        <v>5957</v>
      </c>
      <c r="I100" s="75" t="s">
        <v>1005</v>
      </c>
      <c r="J100" s="76" t="s">
        <v>1006</v>
      </c>
      <c r="K100" s="75">
        <v>5957</v>
      </c>
      <c r="L100" s="75" t="s">
        <v>173</v>
      </c>
      <c r="M100" s="76" t="s">
        <v>178</v>
      </c>
      <c r="N100" s="76"/>
      <c r="O100" s="77" t="s">
        <v>665</v>
      </c>
      <c r="P100" s="77" t="s">
        <v>1004</v>
      </c>
    </row>
    <row r="101" spans="1:16" ht="12.75" customHeight="1" thickBot="1">
      <c r="A101" s="17" t="str">
        <f t="shared" si="6"/>
        <v> VSSC 58.17 </v>
      </c>
      <c r="B101" s="10" t="str">
        <f t="shared" si="7"/>
        <v>I</v>
      </c>
      <c r="C101" s="17">
        <f t="shared" si="8"/>
        <v>43772.459000000003</v>
      </c>
      <c r="D101" s="20" t="str">
        <f t="shared" si="9"/>
        <v>vis</v>
      </c>
      <c r="E101" s="74">
        <f>VLOOKUP(C101,Active!C$21:E$959,3,FALSE)</f>
        <v>5960.9948968060007</v>
      </c>
      <c r="F101" s="10" t="s">
        <v>172</v>
      </c>
      <c r="G101" s="20" t="str">
        <f t="shared" si="10"/>
        <v>43772.459</v>
      </c>
      <c r="H101" s="17">
        <f t="shared" si="11"/>
        <v>5961</v>
      </c>
      <c r="I101" s="75" t="s">
        <v>1007</v>
      </c>
      <c r="J101" s="76" t="s">
        <v>1008</v>
      </c>
      <c r="K101" s="75">
        <v>5961</v>
      </c>
      <c r="L101" s="75" t="s">
        <v>563</v>
      </c>
      <c r="M101" s="76" t="s">
        <v>178</v>
      </c>
      <c r="N101" s="76"/>
      <c r="O101" s="77" t="s">
        <v>1009</v>
      </c>
      <c r="P101" s="77" t="s">
        <v>947</v>
      </c>
    </row>
    <row r="102" spans="1:16" ht="12.75" customHeight="1" thickBot="1">
      <c r="A102" s="17" t="str">
        <f t="shared" si="6"/>
        <v> VSSC 58.17 </v>
      </c>
      <c r="B102" s="10" t="str">
        <f t="shared" si="7"/>
        <v>II</v>
      </c>
      <c r="C102" s="17">
        <f t="shared" si="8"/>
        <v>43789.358999999997</v>
      </c>
      <c r="D102" s="20" t="str">
        <f t="shared" si="9"/>
        <v>vis</v>
      </c>
      <c r="E102" s="74">
        <f>VLOOKUP(C102,Active!C$21:E$959,3,FALSE)</f>
        <v>5970.4968996482767</v>
      </c>
      <c r="F102" s="10" t="s">
        <v>172</v>
      </c>
      <c r="G102" s="20" t="str">
        <f t="shared" si="10"/>
        <v>43789.359</v>
      </c>
      <c r="H102" s="17">
        <f t="shared" si="11"/>
        <v>5970.5</v>
      </c>
      <c r="I102" s="75" t="s">
        <v>1010</v>
      </c>
      <c r="J102" s="76" t="s">
        <v>1011</v>
      </c>
      <c r="K102" s="75">
        <v>5970.5</v>
      </c>
      <c r="L102" s="75" t="s">
        <v>251</v>
      </c>
      <c r="M102" s="76" t="s">
        <v>178</v>
      </c>
      <c r="N102" s="76"/>
      <c r="O102" s="77" t="s">
        <v>1012</v>
      </c>
      <c r="P102" s="77" t="s">
        <v>947</v>
      </c>
    </row>
    <row r="103" spans="1:16" ht="12.75" customHeight="1" thickBot="1">
      <c r="A103" s="17" t="str">
        <f t="shared" si="6"/>
        <v> BBS 39 </v>
      </c>
      <c r="B103" s="10" t="str">
        <f t="shared" si="7"/>
        <v>I</v>
      </c>
      <c r="C103" s="17">
        <f t="shared" si="8"/>
        <v>43806.248</v>
      </c>
      <c r="D103" s="20" t="str">
        <f t="shared" si="9"/>
        <v>vis</v>
      </c>
      <c r="E103" s="74">
        <f>VLOOKUP(C103,Active!C$21:E$959,3,FALSE)</f>
        <v>5979.9927177549807</v>
      </c>
      <c r="F103" s="10" t="s">
        <v>172</v>
      </c>
      <c r="G103" s="20" t="str">
        <f t="shared" si="10"/>
        <v>43806.248</v>
      </c>
      <c r="H103" s="17">
        <f t="shared" si="11"/>
        <v>5980</v>
      </c>
      <c r="I103" s="75" t="s">
        <v>1013</v>
      </c>
      <c r="J103" s="76" t="s">
        <v>1014</v>
      </c>
      <c r="K103" s="75">
        <v>5980</v>
      </c>
      <c r="L103" s="75" t="s">
        <v>297</v>
      </c>
      <c r="M103" s="76" t="s">
        <v>178</v>
      </c>
      <c r="N103" s="76"/>
      <c r="O103" s="77" t="s">
        <v>723</v>
      </c>
      <c r="P103" s="77" t="s">
        <v>1004</v>
      </c>
    </row>
    <row r="104" spans="1:16" ht="12.75" customHeight="1" thickBot="1">
      <c r="A104" s="17" t="str">
        <f t="shared" si="6"/>
        <v> AOEB 5 </v>
      </c>
      <c r="B104" s="10" t="str">
        <f t="shared" si="7"/>
        <v>I</v>
      </c>
      <c r="C104" s="17">
        <f t="shared" si="8"/>
        <v>44019.690999999999</v>
      </c>
      <c r="D104" s="20" t="str">
        <f t="shared" si="9"/>
        <v>vis</v>
      </c>
      <c r="E104" s="74">
        <f>VLOOKUP(C104,Active!C$21:E$959,3,FALSE)</f>
        <v>6100.0007646582153</v>
      </c>
      <c r="F104" s="10" t="s">
        <v>172</v>
      </c>
      <c r="G104" s="20" t="str">
        <f t="shared" si="10"/>
        <v>44019.691</v>
      </c>
      <c r="H104" s="17">
        <f t="shared" si="11"/>
        <v>6100</v>
      </c>
      <c r="I104" s="75" t="s">
        <v>1015</v>
      </c>
      <c r="J104" s="76" t="s">
        <v>1016</v>
      </c>
      <c r="K104" s="75">
        <v>6100</v>
      </c>
      <c r="L104" s="75" t="s">
        <v>193</v>
      </c>
      <c r="M104" s="76" t="s">
        <v>178</v>
      </c>
      <c r="N104" s="76"/>
      <c r="O104" s="77" t="s">
        <v>956</v>
      </c>
      <c r="P104" s="77" t="s">
        <v>957</v>
      </c>
    </row>
    <row r="105" spans="1:16" ht="12.75" customHeight="1" thickBot="1">
      <c r="A105" s="17" t="str">
        <f t="shared" si="6"/>
        <v> BBS 43 </v>
      </c>
      <c r="B105" s="10" t="str">
        <f t="shared" si="7"/>
        <v>II</v>
      </c>
      <c r="C105" s="17">
        <f t="shared" si="8"/>
        <v>44022.351000000002</v>
      </c>
      <c r="D105" s="20" t="str">
        <f t="shared" si="9"/>
        <v>vis</v>
      </c>
      <c r="E105" s="74">
        <f>VLOOKUP(C105,Active!C$21:E$959,3,FALSE)</f>
        <v>6101.4963461706711</v>
      </c>
      <c r="F105" s="10" t="s">
        <v>172</v>
      </c>
      <c r="G105" s="20" t="str">
        <f t="shared" si="10"/>
        <v>44022.351</v>
      </c>
      <c r="H105" s="17">
        <f t="shared" si="11"/>
        <v>6101.5</v>
      </c>
      <c r="I105" s="75" t="s">
        <v>1017</v>
      </c>
      <c r="J105" s="76" t="s">
        <v>1018</v>
      </c>
      <c r="K105" s="75">
        <v>6101.5</v>
      </c>
      <c r="L105" s="75" t="s">
        <v>251</v>
      </c>
      <c r="M105" s="76" t="s">
        <v>178</v>
      </c>
      <c r="N105" s="76"/>
      <c r="O105" s="77" t="s">
        <v>723</v>
      </c>
      <c r="P105" s="77" t="s">
        <v>1019</v>
      </c>
    </row>
    <row r="106" spans="1:16" ht="12.75" customHeight="1" thickBot="1">
      <c r="A106" s="17" t="str">
        <f t="shared" si="6"/>
        <v> BBS 45 </v>
      </c>
      <c r="B106" s="10" t="str">
        <f t="shared" si="7"/>
        <v>I</v>
      </c>
      <c r="C106" s="17">
        <f t="shared" si="8"/>
        <v>44167.300999999999</v>
      </c>
      <c r="D106" s="20" t="str">
        <f t="shared" si="9"/>
        <v>vis</v>
      </c>
      <c r="E106" s="74">
        <f>VLOOKUP(C106,Active!C$21:E$959,3,FALSE)</f>
        <v>6182.9942936256057</v>
      </c>
      <c r="F106" s="10" t="s">
        <v>172</v>
      </c>
      <c r="G106" s="20" t="str">
        <f t="shared" si="10"/>
        <v>44167.301</v>
      </c>
      <c r="H106" s="17">
        <f t="shared" si="11"/>
        <v>6183</v>
      </c>
      <c r="I106" s="75" t="s">
        <v>1020</v>
      </c>
      <c r="J106" s="76" t="s">
        <v>1021</v>
      </c>
      <c r="K106" s="75">
        <v>6183</v>
      </c>
      <c r="L106" s="75" t="s">
        <v>210</v>
      </c>
      <c r="M106" s="76" t="s">
        <v>178</v>
      </c>
      <c r="N106" s="76"/>
      <c r="O106" s="77" t="s">
        <v>723</v>
      </c>
      <c r="P106" s="77" t="s">
        <v>1022</v>
      </c>
    </row>
    <row r="107" spans="1:16" ht="12.75" customHeight="1" thickBot="1">
      <c r="A107" s="17" t="str">
        <f t="shared" si="6"/>
        <v> VSSC 59.18 </v>
      </c>
      <c r="B107" s="10" t="str">
        <f t="shared" si="7"/>
        <v>I</v>
      </c>
      <c r="C107" s="17">
        <f t="shared" si="8"/>
        <v>44167.305999999997</v>
      </c>
      <c r="D107" s="20" t="str">
        <f t="shared" si="9"/>
        <v>vis</v>
      </c>
      <c r="E107" s="74">
        <f>VLOOKUP(C107,Active!C$21:E$959,3,FALSE)</f>
        <v>6182.9971048690486</v>
      </c>
      <c r="F107" s="10" t="s">
        <v>172</v>
      </c>
      <c r="G107" s="20" t="str">
        <f t="shared" si="10"/>
        <v>44167.306</v>
      </c>
      <c r="H107" s="17">
        <f t="shared" si="11"/>
        <v>6183</v>
      </c>
      <c r="I107" s="75" t="s">
        <v>1023</v>
      </c>
      <c r="J107" s="76" t="s">
        <v>1024</v>
      </c>
      <c r="K107" s="75">
        <v>6183</v>
      </c>
      <c r="L107" s="75" t="s">
        <v>386</v>
      </c>
      <c r="M107" s="76" t="s">
        <v>178</v>
      </c>
      <c r="N107" s="76"/>
      <c r="O107" s="77" t="s">
        <v>1009</v>
      </c>
      <c r="P107" s="77" t="s">
        <v>1025</v>
      </c>
    </row>
    <row r="108" spans="1:16" ht="12.75" customHeight="1" thickBot="1">
      <c r="A108" s="17" t="str">
        <f t="shared" si="6"/>
        <v> AVSJ 11.60 </v>
      </c>
      <c r="B108" s="10" t="str">
        <f t="shared" si="7"/>
        <v>I</v>
      </c>
      <c r="C108" s="17">
        <f t="shared" si="8"/>
        <v>44421.651299999998</v>
      </c>
      <c r="D108" s="20" t="str">
        <f t="shared" si="9"/>
        <v>vis</v>
      </c>
      <c r="E108" s="74">
        <f>VLOOKUP(C108,Active!C$21:E$959,3,FALSE)</f>
        <v>6326.0024163199632</v>
      </c>
      <c r="F108" s="10" t="s">
        <v>172</v>
      </c>
      <c r="G108" s="20" t="str">
        <f t="shared" si="10"/>
        <v>44421.6513</v>
      </c>
      <c r="H108" s="17">
        <f t="shared" si="11"/>
        <v>6326</v>
      </c>
      <c r="I108" s="75" t="s">
        <v>1026</v>
      </c>
      <c r="J108" s="76" t="s">
        <v>1027</v>
      </c>
      <c r="K108" s="75">
        <v>6326</v>
      </c>
      <c r="L108" s="75" t="s">
        <v>1028</v>
      </c>
      <c r="M108" s="76" t="s">
        <v>500</v>
      </c>
      <c r="N108" s="76" t="s">
        <v>149</v>
      </c>
      <c r="O108" s="77" t="s">
        <v>1029</v>
      </c>
      <c r="P108" s="77" t="s">
        <v>1030</v>
      </c>
    </row>
    <row r="109" spans="1:16" ht="12.75" customHeight="1" thickBot="1">
      <c r="A109" s="17" t="str">
        <f t="shared" si="6"/>
        <v> BBS 49 </v>
      </c>
      <c r="B109" s="10" t="str">
        <f t="shared" si="7"/>
        <v>II</v>
      </c>
      <c r="C109" s="17">
        <f t="shared" si="8"/>
        <v>44447.417999999998</v>
      </c>
      <c r="D109" s="20" t="str">
        <f t="shared" si="9"/>
        <v>vis</v>
      </c>
      <c r="E109" s="74">
        <f>VLOOKUP(C109,Active!C$21:E$959,3,FALSE)</f>
        <v>6340.489709612044</v>
      </c>
      <c r="F109" s="10" t="s">
        <v>172</v>
      </c>
      <c r="G109" s="20" t="str">
        <f t="shared" si="10"/>
        <v>44447.418</v>
      </c>
      <c r="H109" s="17">
        <f t="shared" si="11"/>
        <v>6340.5</v>
      </c>
      <c r="I109" s="75" t="s">
        <v>1031</v>
      </c>
      <c r="J109" s="76" t="s">
        <v>1032</v>
      </c>
      <c r="K109" s="75">
        <v>6340.5</v>
      </c>
      <c r="L109" s="75" t="s">
        <v>1033</v>
      </c>
      <c r="M109" s="76" t="s">
        <v>178</v>
      </c>
      <c r="N109" s="76"/>
      <c r="O109" s="77" t="s">
        <v>665</v>
      </c>
      <c r="P109" s="77" t="s">
        <v>1034</v>
      </c>
    </row>
    <row r="110" spans="1:16" ht="12.75" customHeight="1" thickBot="1">
      <c r="A110" s="17" t="str">
        <f t="shared" si="6"/>
        <v> AOEB 5 </v>
      </c>
      <c r="B110" s="10" t="str">
        <f t="shared" si="7"/>
        <v>I</v>
      </c>
      <c r="C110" s="17">
        <f t="shared" si="8"/>
        <v>44485.659</v>
      </c>
      <c r="D110" s="20" t="str">
        <f t="shared" si="9"/>
        <v>vis</v>
      </c>
      <c r="E110" s="74">
        <f>VLOOKUP(C110,Active!C$21:E$959,3,FALSE)</f>
        <v>6361.9906617239749</v>
      </c>
      <c r="F110" s="10" t="s">
        <v>172</v>
      </c>
      <c r="G110" s="20" t="str">
        <f t="shared" si="10"/>
        <v>44485.659</v>
      </c>
      <c r="H110" s="17">
        <f t="shared" si="11"/>
        <v>6362</v>
      </c>
      <c r="I110" s="75" t="s">
        <v>1035</v>
      </c>
      <c r="J110" s="76" t="s">
        <v>1036</v>
      </c>
      <c r="K110" s="75">
        <v>6362</v>
      </c>
      <c r="L110" s="75" t="s">
        <v>770</v>
      </c>
      <c r="M110" s="76" t="s">
        <v>178</v>
      </c>
      <c r="N110" s="76"/>
      <c r="O110" s="77" t="s">
        <v>956</v>
      </c>
      <c r="P110" s="77" t="s">
        <v>957</v>
      </c>
    </row>
    <row r="111" spans="1:16" ht="12.75" customHeight="1" thickBot="1">
      <c r="A111" s="17" t="str">
        <f t="shared" si="6"/>
        <v> BBS 51 </v>
      </c>
      <c r="B111" s="10" t="str">
        <f t="shared" si="7"/>
        <v>I</v>
      </c>
      <c r="C111" s="17">
        <f t="shared" si="8"/>
        <v>44512.326000000001</v>
      </c>
      <c r="D111" s="20" t="str">
        <f t="shared" si="9"/>
        <v>vis</v>
      </c>
      <c r="E111" s="74">
        <f>VLOOKUP(C111,Active!C$21:E$959,3,FALSE)</f>
        <v>6376.9841475106659</v>
      </c>
      <c r="F111" s="10" t="s">
        <v>172</v>
      </c>
      <c r="G111" s="20" t="str">
        <f t="shared" si="10"/>
        <v>44512.326</v>
      </c>
      <c r="H111" s="17">
        <f t="shared" si="11"/>
        <v>6377</v>
      </c>
      <c r="I111" s="75" t="s">
        <v>1037</v>
      </c>
      <c r="J111" s="76" t="s">
        <v>1038</v>
      </c>
      <c r="K111" s="75">
        <v>6377</v>
      </c>
      <c r="L111" s="75" t="s">
        <v>1039</v>
      </c>
      <c r="M111" s="76" t="s">
        <v>178</v>
      </c>
      <c r="N111" s="76"/>
      <c r="O111" s="77" t="s">
        <v>723</v>
      </c>
      <c r="P111" s="77" t="s">
        <v>1040</v>
      </c>
    </row>
    <row r="112" spans="1:16" ht="12.75" customHeight="1" thickBot="1">
      <c r="A112" s="17" t="str">
        <f t="shared" si="6"/>
        <v> BBS 51 </v>
      </c>
      <c r="B112" s="10" t="str">
        <f t="shared" si="7"/>
        <v>I</v>
      </c>
      <c r="C112" s="17">
        <f t="shared" si="8"/>
        <v>44569.248</v>
      </c>
      <c r="D112" s="20" t="str">
        <f t="shared" si="9"/>
        <v>vis</v>
      </c>
      <c r="E112" s="74">
        <f>VLOOKUP(C112,Active!C$21:E$959,3,FALSE)</f>
        <v>6408.9884673797915</v>
      </c>
      <c r="F112" s="10" t="s">
        <v>172</v>
      </c>
      <c r="G112" s="20" t="str">
        <f t="shared" si="10"/>
        <v>44569.248</v>
      </c>
      <c r="H112" s="17">
        <f t="shared" si="11"/>
        <v>6409</v>
      </c>
      <c r="I112" s="75" t="s">
        <v>1041</v>
      </c>
      <c r="J112" s="76" t="s">
        <v>1042</v>
      </c>
      <c r="K112" s="75">
        <v>6409</v>
      </c>
      <c r="L112" s="75" t="s">
        <v>248</v>
      </c>
      <c r="M112" s="76" t="s">
        <v>178</v>
      </c>
      <c r="N112" s="76"/>
      <c r="O112" s="77" t="s">
        <v>723</v>
      </c>
      <c r="P112" s="77" t="s">
        <v>1040</v>
      </c>
    </row>
    <row r="113" spans="1:16" ht="12.75" customHeight="1" thickBot="1">
      <c r="A113" s="17" t="str">
        <f t="shared" si="6"/>
        <v> AOEB 5 </v>
      </c>
      <c r="B113" s="10" t="str">
        <f t="shared" si="7"/>
        <v>I</v>
      </c>
      <c r="C113" s="17">
        <f t="shared" si="8"/>
        <v>44700.894</v>
      </c>
      <c r="D113" s="20" t="str">
        <f t="shared" si="9"/>
        <v>vis</v>
      </c>
      <c r="E113" s="74">
        <f>VLOOKUP(C113,Active!C$21:E$959,3,FALSE)</f>
        <v>6483.0062582777055</v>
      </c>
      <c r="F113" s="10" t="s">
        <v>172</v>
      </c>
      <c r="G113" s="20" t="str">
        <f t="shared" si="10"/>
        <v>44700.894</v>
      </c>
      <c r="H113" s="17">
        <f t="shared" si="11"/>
        <v>6483</v>
      </c>
      <c r="I113" s="75" t="s">
        <v>1043</v>
      </c>
      <c r="J113" s="76" t="s">
        <v>1044</v>
      </c>
      <c r="K113" s="75">
        <v>6483</v>
      </c>
      <c r="L113" s="75" t="s">
        <v>177</v>
      </c>
      <c r="M113" s="76" t="s">
        <v>178</v>
      </c>
      <c r="N113" s="76"/>
      <c r="O113" s="77" t="s">
        <v>956</v>
      </c>
      <c r="P113" s="77" t="s">
        <v>957</v>
      </c>
    </row>
    <row r="114" spans="1:16" ht="12.75" customHeight="1" thickBot="1">
      <c r="A114" s="17" t="str">
        <f t="shared" si="6"/>
        <v>IBVS 2189 </v>
      </c>
      <c r="B114" s="10" t="str">
        <f t="shared" si="7"/>
        <v>I</v>
      </c>
      <c r="C114" s="17">
        <f t="shared" si="8"/>
        <v>44711.555699999997</v>
      </c>
      <c r="D114" s="20" t="str">
        <f t="shared" si="9"/>
        <v>vis</v>
      </c>
      <c r="E114" s="74">
        <f>VLOOKUP(C114,Active!C$21:E$959,3,FALSE)</f>
        <v>6489.0007851240671</v>
      </c>
      <c r="F114" s="10" t="s">
        <v>172</v>
      </c>
      <c r="G114" s="20" t="str">
        <f t="shared" si="10"/>
        <v>44711.5557</v>
      </c>
      <c r="H114" s="17">
        <f t="shared" si="11"/>
        <v>6489</v>
      </c>
      <c r="I114" s="75" t="s">
        <v>1045</v>
      </c>
      <c r="J114" s="76" t="s">
        <v>1046</v>
      </c>
      <c r="K114" s="75">
        <v>6489</v>
      </c>
      <c r="L114" s="75" t="s">
        <v>843</v>
      </c>
      <c r="M114" s="76" t="s">
        <v>500</v>
      </c>
      <c r="N114" s="76" t="s">
        <v>149</v>
      </c>
      <c r="O114" s="77" t="s">
        <v>797</v>
      </c>
      <c r="P114" s="78" t="s">
        <v>1047</v>
      </c>
    </row>
    <row r="115" spans="1:16" ht="12.75" customHeight="1" thickBot="1">
      <c r="A115" s="17" t="str">
        <f t="shared" si="6"/>
        <v> AOEB 5 </v>
      </c>
      <c r="B115" s="10" t="str">
        <f t="shared" si="7"/>
        <v>I</v>
      </c>
      <c r="C115" s="17">
        <f t="shared" si="8"/>
        <v>44766.697999999997</v>
      </c>
      <c r="D115" s="20" t="str">
        <f t="shared" si="9"/>
        <v>vis</v>
      </c>
      <c r="E115" s="74">
        <f>VLOOKUP(C115,Active!C$21:E$959,3,FALSE)</f>
        <v>6520.0044710015718</v>
      </c>
      <c r="F115" s="10" t="s">
        <v>172</v>
      </c>
      <c r="G115" s="20" t="str">
        <f t="shared" si="10"/>
        <v>44766.698</v>
      </c>
      <c r="H115" s="17">
        <f t="shared" si="11"/>
        <v>6520</v>
      </c>
      <c r="I115" s="75" t="s">
        <v>1048</v>
      </c>
      <c r="J115" s="76" t="s">
        <v>1049</v>
      </c>
      <c r="K115" s="75">
        <v>6520</v>
      </c>
      <c r="L115" s="75" t="s">
        <v>353</v>
      </c>
      <c r="M115" s="76" t="s">
        <v>178</v>
      </c>
      <c r="N115" s="76"/>
      <c r="O115" s="77" t="s">
        <v>956</v>
      </c>
      <c r="P115" s="77" t="s">
        <v>957</v>
      </c>
    </row>
    <row r="116" spans="1:16" ht="12.75" customHeight="1" thickBot="1">
      <c r="A116" s="17" t="str">
        <f t="shared" si="6"/>
        <v>IBVS 2545 </v>
      </c>
      <c r="B116" s="10" t="str">
        <f t="shared" si="7"/>
        <v>II</v>
      </c>
      <c r="C116" s="17">
        <f t="shared" si="8"/>
        <v>44813.825100000002</v>
      </c>
      <c r="D116" s="20" t="str">
        <f t="shared" si="9"/>
        <v>vis</v>
      </c>
      <c r="E116" s="74">
        <f>VLOOKUP(C116,Active!C$21:E$959,3,FALSE)</f>
        <v>6546.5016211878701</v>
      </c>
      <c r="F116" s="10" t="s">
        <v>172</v>
      </c>
      <c r="G116" s="20" t="str">
        <f t="shared" si="10"/>
        <v>44813.8251</v>
      </c>
      <c r="H116" s="17">
        <f t="shared" si="11"/>
        <v>6546.5</v>
      </c>
      <c r="I116" s="75" t="s">
        <v>1050</v>
      </c>
      <c r="J116" s="76" t="s">
        <v>1051</v>
      </c>
      <c r="K116" s="75">
        <v>6546.5</v>
      </c>
      <c r="L116" s="75" t="s">
        <v>1052</v>
      </c>
      <c r="M116" s="76" t="s">
        <v>500</v>
      </c>
      <c r="N116" s="76" t="s">
        <v>149</v>
      </c>
      <c r="O116" s="77" t="s">
        <v>1053</v>
      </c>
      <c r="P116" s="78" t="s">
        <v>1054</v>
      </c>
    </row>
    <row r="117" spans="1:16" ht="12.75" customHeight="1" thickBot="1">
      <c r="A117" s="17" t="str">
        <f t="shared" si="6"/>
        <v>IBVS 2545 </v>
      </c>
      <c r="B117" s="10" t="str">
        <f t="shared" si="7"/>
        <v>I</v>
      </c>
      <c r="C117" s="17">
        <f t="shared" si="8"/>
        <v>44821.827100000002</v>
      </c>
      <c r="D117" s="20" t="str">
        <f t="shared" si="9"/>
        <v>vis</v>
      </c>
      <c r="E117" s="74">
        <f>VLOOKUP(C117,Active!C$21:E$959,3,FALSE)</f>
        <v>6551.0007351963859</v>
      </c>
      <c r="F117" s="10" t="s">
        <v>172</v>
      </c>
      <c r="G117" s="20" t="str">
        <f t="shared" si="10"/>
        <v>44821.8271</v>
      </c>
      <c r="H117" s="17">
        <f t="shared" si="11"/>
        <v>6551</v>
      </c>
      <c r="I117" s="75" t="s">
        <v>1055</v>
      </c>
      <c r="J117" s="76" t="s">
        <v>1056</v>
      </c>
      <c r="K117" s="75">
        <v>6551</v>
      </c>
      <c r="L117" s="75" t="s">
        <v>545</v>
      </c>
      <c r="M117" s="76" t="s">
        <v>500</v>
      </c>
      <c r="N117" s="76" t="s">
        <v>149</v>
      </c>
      <c r="O117" s="77" t="s">
        <v>778</v>
      </c>
      <c r="P117" s="78" t="s">
        <v>1054</v>
      </c>
    </row>
    <row r="118" spans="1:16" ht="12.75" customHeight="1" thickBot="1">
      <c r="A118" s="17" t="str">
        <f t="shared" si="6"/>
        <v>IBVS 2545 </v>
      </c>
      <c r="B118" s="10" t="str">
        <f t="shared" si="7"/>
        <v>II</v>
      </c>
      <c r="C118" s="17">
        <f t="shared" si="8"/>
        <v>44829.829400000002</v>
      </c>
      <c r="D118" s="20" t="str">
        <f t="shared" si="9"/>
        <v>vis</v>
      </c>
      <c r="E118" s="74">
        <f>VLOOKUP(C118,Active!C$21:E$959,3,FALSE)</f>
        <v>6555.500017879509</v>
      </c>
      <c r="F118" s="10" t="s">
        <v>172</v>
      </c>
      <c r="G118" s="20" t="str">
        <f t="shared" si="10"/>
        <v>44829.8294</v>
      </c>
      <c r="H118" s="17">
        <f t="shared" si="11"/>
        <v>6555.5</v>
      </c>
      <c r="I118" s="75" t="s">
        <v>1057</v>
      </c>
      <c r="J118" s="76" t="s">
        <v>1058</v>
      </c>
      <c r="K118" s="75">
        <v>6555.5</v>
      </c>
      <c r="L118" s="75" t="s">
        <v>1059</v>
      </c>
      <c r="M118" s="76" t="s">
        <v>500</v>
      </c>
      <c r="N118" s="76" t="s">
        <v>149</v>
      </c>
      <c r="O118" s="77" t="s">
        <v>778</v>
      </c>
      <c r="P118" s="78" t="s">
        <v>1054</v>
      </c>
    </row>
    <row r="119" spans="1:16" ht="12.75" customHeight="1" thickBot="1">
      <c r="A119" s="17" t="str">
        <f t="shared" si="6"/>
        <v> BBS 60 </v>
      </c>
      <c r="B119" s="10" t="str">
        <f t="shared" si="7"/>
        <v>I</v>
      </c>
      <c r="C119" s="17">
        <f t="shared" si="8"/>
        <v>45104.61</v>
      </c>
      <c r="D119" s="20" t="str">
        <f t="shared" si="9"/>
        <v>vis</v>
      </c>
      <c r="E119" s="74">
        <f>VLOOKUP(C119,Active!C$21:E$959,3,FALSE)</f>
        <v>6709.9950499625429</v>
      </c>
      <c r="F119" s="10" t="s">
        <v>172</v>
      </c>
      <c r="G119" s="20" t="str">
        <f t="shared" si="10"/>
        <v>45104.610</v>
      </c>
      <c r="H119" s="17">
        <f t="shared" si="11"/>
        <v>6710</v>
      </c>
      <c r="I119" s="75" t="s">
        <v>1060</v>
      </c>
      <c r="J119" s="76" t="s">
        <v>1061</v>
      </c>
      <c r="K119" s="75">
        <v>6710</v>
      </c>
      <c r="L119" s="75" t="s">
        <v>563</v>
      </c>
      <c r="M119" s="76" t="s">
        <v>178</v>
      </c>
      <c r="N119" s="76"/>
      <c r="O119" s="77" t="s">
        <v>723</v>
      </c>
      <c r="P119" s="77" t="s">
        <v>1062</v>
      </c>
    </row>
    <row r="120" spans="1:16" ht="12.75" customHeight="1" thickBot="1">
      <c r="A120" s="17" t="str">
        <f t="shared" si="6"/>
        <v> BBS 61 </v>
      </c>
      <c r="B120" s="10" t="str">
        <f t="shared" si="7"/>
        <v>I</v>
      </c>
      <c r="C120" s="17">
        <f t="shared" si="8"/>
        <v>45138.415999999997</v>
      </c>
      <c r="D120" s="20" t="str">
        <f t="shared" si="9"/>
        <v>vis</v>
      </c>
      <c r="E120" s="74">
        <f>VLOOKUP(C120,Active!C$21:E$959,3,FALSE)</f>
        <v>6729.0024291392328</v>
      </c>
      <c r="F120" s="10" t="s">
        <v>172</v>
      </c>
      <c r="G120" s="20" t="str">
        <f t="shared" si="10"/>
        <v>45138.416</v>
      </c>
      <c r="H120" s="17">
        <f t="shared" si="11"/>
        <v>6729</v>
      </c>
      <c r="I120" s="75" t="s">
        <v>1063</v>
      </c>
      <c r="J120" s="76" t="s">
        <v>1064</v>
      </c>
      <c r="K120" s="75">
        <v>6729</v>
      </c>
      <c r="L120" s="75" t="s">
        <v>183</v>
      </c>
      <c r="M120" s="76" t="s">
        <v>178</v>
      </c>
      <c r="N120" s="76"/>
      <c r="O120" s="77" t="s">
        <v>723</v>
      </c>
      <c r="P120" s="77" t="s">
        <v>1065</v>
      </c>
    </row>
    <row r="121" spans="1:16" ht="12.75" customHeight="1" thickBot="1">
      <c r="A121" s="17" t="str">
        <f t="shared" si="6"/>
        <v>BAVM 38 </v>
      </c>
      <c r="B121" s="10" t="str">
        <f t="shared" si="7"/>
        <v>I</v>
      </c>
      <c r="C121" s="17">
        <f t="shared" si="8"/>
        <v>45531.459000000003</v>
      </c>
      <c r="D121" s="20" t="str">
        <f t="shared" si="9"/>
        <v>vis</v>
      </c>
      <c r="E121" s="74">
        <f>VLOOKUP(C121,Active!C$21:E$959,3,FALSE)</f>
        <v>6949.9903405675259</v>
      </c>
      <c r="F121" s="10" t="s">
        <v>172</v>
      </c>
      <c r="G121" s="20" t="str">
        <f t="shared" si="10"/>
        <v>45531.459</v>
      </c>
      <c r="H121" s="17">
        <f t="shared" si="11"/>
        <v>6950</v>
      </c>
      <c r="I121" s="75" t="s">
        <v>1066</v>
      </c>
      <c r="J121" s="76" t="s">
        <v>1067</v>
      </c>
      <c r="K121" s="75">
        <v>6950</v>
      </c>
      <c r="L121" s="75" t="s">
        <v>770</v>
      </c>
      <c r="M121" s="76" t="s">
        <v>178</v>
      </c>
      <c r="N121" s="76"/>
      <c r="O121" s="77" t="s">
        <v>655</v>
      </c>
      <c r="P121" s="78" t="s">
        <v>1068</v>
      </c>
    </row>
    <row r="122" spans="1:16" ht="12.75" customHeight="1" thickBot="1">
      <c r="A122" s="17" t="str">
        <f t="shared" si="6"/>
        <v> BBS 73 </v>
      </c>
      <c r="B122" s="10" t="str">
        <f t="shared" si="7"/>
        <v>II</v>
      </c>
      <c r="C122" s="17">
        <f t="shared" si="8"/>
        <v>45907.65</v>
      </c>
      <c r="D122" s="20" t="str">
        <f t="shared" si="9"/>
        <v>vis</v>
      </c>
      <c r="E122" s="74">
        <f>VLOOKUP(C122,Active!C$21:E$959,3,FALSE)</f>
        <v>7161.503237090601</v>
      </c>
      <c r="F122" s="10" t="s">
        <v>172</v>
      </c>
      <c r="G122" s="20" t="str">
        <f t="shared" si="10"/>
        <v>45907.650</v>
      </c>
      <c r="H122" s="17">
        <f t="shared" si="11"/>
        <v>7161.5</v>
      </c>
      <c r="I122" s="75" t="s">
        <v>1069</v>
      </c>
      <c r="J122" s="76" t="s">
        <v>1070</v>
      </c>
      <c r="K122" s="75">
        <v>7161.5</v>
      </c>
      <c r="L122" s="75" t="s">
        <v>219</v>
      </c>
      <c r="M122" s="76" t="s">
        <v>178</v>
      </c>
      <c r="N122" s="76"/>
      <c r="O122" s="77" t="s">
        <v>1071</v>
      </c>
      <c r="P122" s="77" t="s">
        <v>1072</v>
      </c>
    </row>
    <row r="123" spans="1:16" ht="12.75" customHeight="1" thickBot="1">
      <c r="A123" s="17" t="str">
        <f t="shared" si="6"/>
        <v> BRNO 27 </v>
      </c>
      <c r="B123" s="10" t="str">
        <f t="shared" si="7"/>
        <v>I</v>
      </c>
      <c r="C123" s="17">
        <f t="shared" si="8"/>
        <v>45917.417000000001</v>
      </c>
      <c r="D123" s="20" t="str">
        <f t="shared" si="9"/>
        <v>vis</v>
      </c>
      <c r="E123" s="74">
        <f>VLOOKUP(C123,Active!C$21:E$959,3,FALSE)</f>
        <v>7166.9947200350125</v>
      </c>
      <c r="F123" s="10" t="s">
        <v>172</v>
      </c>
      <c r="G123" s="20" t="str">
        <f t="shared" si="10"/>
        <v>45917.417</v>
      </c>
      <c r="H123" s="17">
        <f t="shared" si="11"/>
        <v>7167</v>
      </c>
      <c r="I123" s="75" t="s">
        <v>1073</v>
      </c>
      <c r="J123" s="76" t="s">
        <v>1074</v>
      </c>
      <c r="K123" s="75">
        <v>7167</v>
      </c>
      <c r="L123" s="75" t="s">
        <v>563</v>
      </c>
      <c r="M123" s="76" t="s">
        <v>178</v>
      </c>
      <c r="N123" s="76"/>
      <c r="O123" s="77" t="s">
        <v>1075</v>
      </c>
      <c r="P123" s="77" t="s">
        <v>1076</v>
      </c>
    </row>
    <row r="124" spans="1:16" ht="12.75" customHeight="1" thickBot="1">
      <c r="A124" s="17" t="str">
        <f t="shared" si="6"/>
        <v> BRNO 27 </v>
      </c>
      <c r="B124" s="10" t="str">
        <f t="shared" si="7"/>
        <v>I</v>
      </c>
      <c r="C124" s="17">
        <f t="shared" si="8"/>
        <v>45917.421000000002</v>
      </c>
      <c r="D124" s="20" t="str">
        <f t="shared" si="9"/>
        <v>vis</v>
      </c>
      <c r="E124" s="74">
        <f>VLOOKUP(C124,Active!C$21:E$959,3,FALSE)</f>
        <v>7166.9969690297685</v>
      </c>
      <c r="F124" s="10" t="s">
        <v>172</v>
      </c>
      <c r="G124" s="20" t="str">
        <f t="shared" si="10"/>
        <v>45917.421</v>
      </c>
      <c r="H124" s="17">
        <f t="shared" si="11"/>
        <v>7167</v>
      </c>
      <c r="I124" s="75" t="s">
        <v>1077</v>
      </c>
      <c r="J124" s="76" t="s">
        <v>1078</v>
      </c>
      <c r="K124" s="75">
        <v>7167</v>
      </c>
      <c r="L124" s="75" t="s">
        <v>386</v>
      </c>
      <c r="M124" s="76" t="s">
        <v>178</v>
      </c>
      <c r="N124" s="76"/>
      <c r="O124" s="77" t="s">
        <v>1079</v>
      </c>
      <c r="P124" s="77" t="s">
        <v>1076</v>
      </c>
    </row>
    <row r="125" spans="1:16" ht="12.75" customHeight="1" thickBot="1">
      <c r="A125" s="17" t="str">
        <f t="shared" si="6"/>
        <v> BRNO 27 </v>
      </c>
      <c r="B125" s="10" t="str">
        <f t="shared" si="7"/>
        <v>I</v>
      </c>
      <c r="C125" s="17">
        <f t="shared" si="8"/>
        <v>45917.423000000003</v>
      </c>
      <c r="D125" s="20" t="str">
        <f t="shared" si="9"/>
        <v>vis</v>
      </c>
      <c r="E125" s="74">
        <f>VLOOKUP(C125,Active!C$21:E$959,3,FALSE)</f>
        <v>7166.998093527146</v>
      </c>
      <c r="F125" s="10" t="s">
        <v>172</v>
      </c>
      <c r="G125" s="20" t="str">
        <f t="shared" si="10"/>
        <v>45917.423</v>
      </c>
      <c r="H125" s="17">
        <f t="shared" si="11"/>
        <v>7167</v>
      </c>
      <c r="I125" s="75" t="s">
        <v>1080</v>
      </c>
      <c r="J125" s="76" t="s">
        <v>1081</v>
      </c>
      <c r="K125" s="75">
        <v>7167</v>
      </c>
      <c r="L125" s="75" t="s">
        <v>173</v>
      </c>
      <c r="M125" s="76" t="s">
        <v>178</v>
      </c>
      <c r="N125" s="76"/>
      <c r="O125" s="77" t="s">
        <v>1082</v>
      </c>
      <c r="P125" s="77" t="s">
        <v>1076</v>
      </c>
    </row>
    <row r="126" spans="1:16" ht="12.75" customHeight="1" thickBot="1">
      <c r="A126" s="17" t="str">
        <f t="shared" si="6"/>
        <v> BRNO 27 </v>
      </c>
      <c r="B126" s="10" t="str">
        <f t="shared" si="7"/>
        <v>I</v>
      </c>
      <c r="C126" s="17">
        <f t="shared" si="8"/>
        <v>45933.428</v>
      </c>
      <c r="D126" s="20" t="str">
        <f t="shared" si="9"/>
        <v>vis</v>
      </c>
      <c r="E126" s="74">
        <f>VLOOKUP(C126,Active!C$21:E$959,3,FALSE)</f>
        <v>7175.9968837928654</v>
      </c>
      <c r="F126" s="10" t="s">
        <v>172</v>
      </c>
      <c r="G126" s="20" t="str">
        <f t="shared" si="10"/>
        <v>45933.428</v>
      </c>
      <c r="H126" s="17">
        <f t="shared" si="11"/>
        <v>7176</v>
      </c>
      <c r="I126" s="75" t="s">
        <v>1083</v>
      </c>
      <c r="J126" s="76" t="s">
        <v>1084</v>
      </c>
      <c r="K126" s="75">
        <v>7176</v>
      </c>
      <c r="L126" s="75" t="s">
        <v>251</v>
      </c>
      <c r="M126" s="76" t="s">
        <v>178</v>
      </c>
      <c r="N126" s="76"/>
      <c r="O126" s="77" t="s">
        <v>1075</v>
      </c>
      <c r="P126" s="77" t="s">
        <v>1076</v>
      </c>
    </row>
    <row r="127" spans="1:16" ht="12.75" customHeight="1" thickBot="1">
      <c r="A127" s="17" t="str">
        <f t="shared" si="6"/>
        <v> BRNO 27 </v>
      </c>
      <c r="B127" s="10" t="str">
        <f t="shared" si="7"/>
        <v>I</v>
      </c>
      <c r="C127" s="17">
        <f t="shared" si="8"/>
        <v>45933.430999999997</v>
      </c>
      <c r="D127" s="20" t="str">
        <f t="shared" si="9"/>
        <v>vis</v>
      </c>
      <c r="E127" s="74">
        <f>VLOOKUP(C127,Active!C$21:E$959,3,FALSE)</f>
        <v>7175.9985705389308</v>
      </c>
      <c r="F127" s="10" t="s">
        <v>172</v>
      </c>
      <c r="G127" s="20" t="str">
        <f t="shared" si="10"/>
        <v>45933.431</v>
      </c>
      <c r="H127" s="17">
        <f t="shared" si="11"/>
        <v>7176</v>
      </c>
      <c r="I127" s="75" t="s">
        <v>1085</v>
      </c>
      <c r="J127" s="76" t="s">
        <v>1086</v>
      </c>
      <c r="K127" s="75">
        <v>7176</v>
      </c>
      <c r="L127" s="75" t="s">
        <v>173</v>
      </c>
      <c r="M127" s="76" t="s">
        <v>178</v>
      </c>
      <c r="N127" s="76"/>
      <c r="O127" s="77" t="s">
        <v>1087</v>
      </c>
      <c r="P127" s="77" t="s">
        <v>1076</v>
      </c>
    </row>
    <row r="128" spans="1:16" ht="12.75" customHeight="1" thickBot="1">
      <c r="A128" s="17" t="str">
        <f t="shared" si="6"/>
        <v> BRNO 27 </v>
      </c>
      <c r="B128" s="10" t="str">
        <f t="shared" si="7"/>
        <v>I</v>
      </c>
      <c r="C128" s="17">
        <f t="shared" si="8"/>
        <v>45942.324999999997</v>
      </c>
      <c r="D128" s="20" t="str">
        <f t="shared" si="9"/>
        <v>vis</v>
      </c>
      <c r="E128" s="74">
        <f>VLOOKUP(C128,Active!C$21:E$959,3,FALSE)</f>
        <v>7180.9992103779387</v>
      </c>
      <c r="F128" s="10" t="s">
        <v>172</v>
      </c>
      <c r="G128" s="20" t="str">
        <f t="shared" si="10"/>
        <v>45942.325</v>
      </c>
      <c r="H128" s="17">
        <f t="shared" si="11"/>
        <v>7181</v>
      </c>
      <c r="I128" s="75" t="s">
        <v>1088</v>
      </c>
      <c r="J128" s="76" t="s">
        <v>1089</v>
      </c>
      <c r="K128" s="75">
        <v>7181</v>
      </c>
      <c r="L128" s="75" t="s">
        <v>196</v>
      </c>
      <c r="M128" s="76" t="s">
        <v>178</v>
      </c>
      <c r="N128" s="76"/>
      <c r="O128" s="77" t="s">
        <v>1075</v>
      </c>
      <c r="P128" s="77" t="s">
        <v>1076</v>
      </c>
    </row>
    <row r="129" spans="1:16" ht="12.75" customHeight="1" thickBot="1">
      <c r="A129" s="17" t="str">
        <f t="shared" si="6"/>
        <v> BRNO 27 </v>
      </c>
      <c r="B129" s="10" t="str">
        <f t="shared" si="7"/>
        <v>I</v>
      </c>
      <c r="C129" s="17">
        <f t="shared" si="8"/>
        <v>45942.328999999998</v>
      </c>
      <c r="D129" s="20" t="str">
        <f t="shared" si="9"/>
        <v>vis</v>
      </c>
      <c r="E129" s="74">
        <f>VLOOKUP(C129,Active!C$21:E$959,3,FALSE)</f>
        <v>7181.0014593726946</v>
      </c>
      <c r="F129" s="10" t="s">
        <v>172</v>
      </c>
      <c r="G129" s="20" t="str">
        <f t="shared" si="10"/>
        <v>45942.329</v>
      </c>
      <c r="H129" s="17">
        <f t="shared" si="11"/>
        <v>7181</v>
      </c>
      <c r="I129" s="75" t="s">
        <v>1090</v>
      </c>
      <c r="J129" s="76" t="s">
        <v>1091</v>
      </c>
      <c r="K129" s="75">
        <v>7181</v>
      </c>
      <c r="L129" s="75" t="s">
        <v>321</v>
      </c>
      <c r="M129" s="76" t="s">
        <v>178</v>
      </c>
      <c r="N129" s="76"/>
      <c r="O129" s="77" t="s">
        <v>1079</v>
      </c>
      <c r="P129" s="77" t="s">
        <v>1076</v>
      </c>
    </row>
    <row r="130" spans="1:16" ht="12.75" customHeight="1" thickBot="1">
      <c r="A130" s="17" t="str">
        <f t="shared" si="6"/>
        <v> AOEB 5 </v>
      </c>
      <c r="B130" s="10" t="str">
        <f t="shared" si="7"/>
        <v>I</v>
      </c>
      <c r="C130" s="17">
        <f t="shared" si="8"/>
        <v>46203.794000000002</v>
      </c>
      <c r="D130" s="20" t="str">
        <f t="shared" si="9"/>
        <v>vis</v>
      </c>
      <c r="E130" s="74">
        <f>VLOOKUP(C130,Active!C$21:E$959,3,FALSE)</f>
        <v>7328.009812813918</v>
      </c>
      <c r="F130" s="10" t="s">
        <v>172</v>
      </c>
      <c r="G130" s="20" t="str">
        <f t="shared" si="10"/>
        <v>46203.794</v>
      </c>
      <c r="H130" s="17">
        <f t="shared" si="11"/>
        <v>7328</v>
      </c>
      <c r="I130" s="75" t="s">
        <v>1092</v>
      </c>
      <c r="J130" s="76" t="s">
        <v>1093</v>
      </c>
      <c r="K130" s="75">
        <v>7328</v>
      </c>
      <c r="L130" s="75" t="s">
        <v>285</v>
      </c>
      <c r="M130" s="76" t="s">
        <v>178</v>
      </c>
      <c r="N130" s="76"/>
      <c r="O130" s="77" t="s">
        <v>639</v>
      </c>
      <c r="P130" s="77" t="s">
        <v>957</v>
      </c>
    </row>
    <row r="131" spans="1:16" ht="12.75" customHeight="1" thickBot="1">
      <c r="A131" s="17" t="str">
        <f t="shared" si="6"/>
        <v> AOEB 5 </v>
      </c>
      <c r="B131" s="10" t="str">
        <f t="shared" si="7"/>
        <v>I</v>
      </c>
      <c r="C131" s="17">
        <f t="shared" si="8"/>
        <v>46267.805999999997</v>
      </c>
      <c r="D131" s="20" t="str">
        <f t="shared" si="9"/>
        <v>vis</v>
      </c>
      <c r="E131" s="74">
        <f>VLOOKUP(C131,Active!C$21:E$959,3,FALSE)</f>
        <v>7364.0004758872874</v>
      </c>
      <c r="F131" s="10" t="s">
        <v>172</v>
      </c>
      <c r="G131" s="20" t="str">
        <f t="shared" si="10"/>
        <v>46267.806</v>
      </c>
      <c r="H131" s="17">
        <f t="shared" si="11"/>
        <v>7364</v>
      </c>
      <c r="I131" s="75" t="s">
        <v>1094</v>
      </c>
      <c r="J131" s="76" t="s">
        <v>1095</v>
      </c>
      <c r="K131" s="75">
        <v>7364</v>
      </c>
      <c r="L131" s="75" t="s">
        <v>193</v>
      </c>
      <c r="M131" s="76" t="s">
        <v>178</v>
      </c>
      <c r="N131" s="76"/>
      <c r="O131" s="77" t="s">
        <v>1096</v>
      </c>
      <c r="P131" s="77" t="s">
        <v>957</v>
      </c>
    </row>
    <row r="132" spans="1:16" ht="12.75" customHeight="1" thickBot="1">
      <c r="A132" s="17" t="str">
        <f t="shared" si="6"/>
        <v> BRNO 27 </v>
      </c>
      <c r="B132" s="10" t="str">
        <f t="shared" si="7"/>
        <v>I</v>
      </c>
      <c r="C132" s="17">
        <f t="shared" si="8"/>
        <v>46278.485999999997</v>
      </c>
      <c r="D132" s="20" t="str">
        <f t="shared" si="9"/>
        <v>vis</v>
      </c>
      <c r="E132" s="74">
        <f>VLOOKUP(C132,Active!C$21:E$959,3,FALSE)</f>
        <v>7370.0052918846577</v>
      </c>
      <c r="F132" s="10" t="s">
        <v>172</v>
      </c>
      <c r="G132" s="20" t="str">
        <f t="shared" si="10"/>
        <v>46278.486</v>
      </c>
      <c r="H132" s="17">
        <f t="shared" si="11"/>
        <v>7370</v>
      </c>
      <c r="I132" s="75" t="s">
        <v>1100</v>
      </c>
      <c r="J132" s="76" t="s">
        <v>1101</v>
      </c>
      <c r="K132" s="75">
        <v>7370</v>
      </c>
      <c r="L132" s="75" t="s">
        <v>324</v>
      </c>
      <c r="M132" s="76" t="s">
        <v>178</v>
      </c>
      <c r="N132" s="76"/>
      <c r="O132" s="77" t="s">
        <v>1079</v>
      </c>
      <c r="P132" s="77" t="s">
        <v>1076</v>
      </c>
    </row>
    <row r="133" spans="1:16" ht="12.75" customHeight="1" thickBot="1">
      <c r="A133" s="17" t="str">
        <f t="shared" si="6"/>
        <v>BAVM 43 </v>
      </c>
      <c r="B133" s="10" t="str">
        <f t="shared" si="7"/>
        <v>II</v>
      </c>
      <c r="C133" s="17">
        <f t="shared" si="8"/>
        <v>46286.466</v>
      </c>
      <c r="D133" s="20" t="str">
        <f t="shared" si="9"/>
        <v>vis</v>
      </c>
      <c r="E133" s="74">
        <f>VLOOKUP(C133,Active!C$21:E$959,3,FALSE)</f>
        <v>7374.4920364220197</v>
      </c>
      <c r="F133" s="10" t="s">
        <v>172</v>
      </c>
      <c r="G133" s="20" t="str">
        <f t="shared" si="10"/>
        <v>46286.466</v>
      </c>
      <c r="H133" s="17">
        <f t="shared" si="11"/>
        <v>7374.5</v>
      </c>
      <c r="I133" s="75" t="s">
        <v>1102</v>
      </c>
      <c r="J133" s="76" t="s">
        <v>1103</v>
      </c>
      <c r="K133" s="75">
        <v>7374.5</v>
      </c>
      <c r="L133" s="75" t="s">
        <v>677</v>
      </c>
      <c r="M133" s="76" t="s">
        <v>178</v>
      </c>
      <c r="N133" s="76"/>
      <c r="O133" s="77" t="s">
        <v>1104</v>
      </c>
      <c r="P133" s="78" t="s">
        <v>1105</v>
      </c>
    </row>
    <row r="134" spans="1:16" ht="12.75" customHeight="1" thickBot="1">
      <c r="A134" s="17" t="str">
        <f t="shared" si="6"/>
        <v> BRNO 27 </v>
      </c>
      <c r="B134" s="10" t="str">
        <f t="shared" si="7"/>
        <v>I</v>
      </c>
      <c r="C134" s="17">
        <f t="shared" si="8"/>
        <v>46294.464999999997</v>
      </c>
      <c r="D134" s="20" t="str">
        <f t="shared" si="9"/>
        <v>vis</v>
      </c>
      <c r="E134" s="74">
        <f>VLOOKUP(C134,Active!C$21:E$959,3,FALSE)</f>
        <v>7378.9894636844665</v>
      </c>
      <c r="F134" s="10" t="s">
        <v>172</v>
      </c>
      <c r="G134" s="20" t="str">
        <f t="shared" si="10"/>
        <v>46294.465</v>
      </c>
      <c r="H134" s="17">
        <f t="shared" si="11"/>
        <v>7379</v>
      </c>
      <c r="I134" s="75" t="s">
        <v>1106</v>
      </c>
      <c r="J134" s="76" t="s">
        <v>1107</v>
      </c>
      <c r="K134" s="75">
        <v>7379</v>
      </c>
      <c r="L134" s="75" t="s">
        <v>674</v>
      </c>
      <c r="M134" s="76" t="s">
        <v>178</v>
      </c>
      <c r="N134" s="76"/>
      <c r="O134" s="77" t="s">
        <v>1108</v>
      </c>
      <c r="P134" s="77" t="s">
        <v>1076</v>
      </c>
    </row>
    <row r="135" spans="1:16" ht="12.75" customHeight="1" thickBot="1">
      <c r="A135" s="17" t="str">
        <f t="shared" si="6"/>
        <v> BRNO 27 </v>
      </c>
      <c r="B135" s="10" t="str">
        <f t="shared" si="7"/>
        <v>I</v>
      </c>
      <c r="C135" s="17">
        <f t="shared" si="8"/>
        <v>46294.468999999997</v>
      </c>
      <c r="D135" s="20" t="str">
        <f t="shared" si="9"/>
        <v>vis</v>
      </c>
      <c r="E135" s="74">
        <f>VLOOKUP(C135,Active!C$21:E$959,3,FALSE)</f>
        <v>7378.9917126792225</v>
      </c>
      <c r="F135" s="10" t="s">
        <v>172</v>
      </c>
      <c r="G135" s="20" t="str">
        <f t="shared" si="10"/>
        <v>46294.469</v>
      </c>
      <c r="H135" s="17">
        <f t="shared" si="11"/>
        <v>7379</v>
      </c>
      <c r="I135" s="75" t="s">
        <v>1109</v>
      </c>
      <c r="J135" s="76" t="s">
        <v>1110</v>
      </c>
      <c r="K135" s="75">
        <v>7379</v>
      </c>
      <c r="L135" s="75" t="s">
        <v>787</v>
      </c>
      <c r="M135" s="76" t="s">
        <v>178</v>
      </c>
      <c r="N135" s="76"/>
      <c r="O135" s="77" t="s">
        <v>1079</v>
      </c>
      <c r="P135" s="77" t="s">
        <v>1076</v>
      </c>
    </row>
    <row r="136" spans="1:16" ht="12.75" customHeight="1" thickBot="1">
      <c r="A136" s="17" t="str">
        <f t="shared" si="6"/>
        <v> BRNO 27 </v>
      </c>
      <c r="B136" s="10" t="str">
        <f t="shared" si="7"/>
        <v>I</v>
      </c>
      <c r="C136" s="17">
        <f t="shared" si="8"/>
        <v>46294.470999999998</v>
      </c>
      <c r="D136" s="20" t="str">
        <f t="shared" si="9"/>
        <v>vis</v>
      </c>
      <c r="E136" s="74">
        <f>VLOOKUP(C136,Active!C$21:E$959,3,FALSE)</f>
        <v>7378.9928371766009</v>
      </c>
      <c r="F136" s="10" t="s">
        <v>172</v>
      </c>
      <c r="G136" s="20" t="str">
        <f t="shared" si="10"/>
        <v>46294.471</v>
      </c>
      <c r="H136" s="17">
        <f t="shared" si="11"/>
        <v>7379</v>
      </c>
      <c r="I136" s="75" t="s">
        <v>1111</v>
      </c>
      <c r="J136" s="76" t="s">
        <v>1112</v>
      </c>
      <c r="K136" s="75">
        <v>7379</v>
      </c>
      <c r="L136" s="75" t="s">
        <v>297</v>
      </c>
      <c r="M136" s="76" t="s">
        <v>178</v>
      </c>
      <c r="N136" s="76"/>
      <c r="O136" s="77" t="s">
        <v>1113</v>
      </c>
      <c r="P136" s="77" t="s">
        <v>1076</v>
      </c>
    </row>
    <row r="137" spans="1:16" ht="12.75" customHeight="1" thickBot="1">
      <c r="A137" s="17" t="str">
        <f t="shared" si="6"/>
        <v> BRNO 27 </v>
      </c>
      <c r="B137" s="10" t="str">
        <f t="shared" si="7"/>
        <v>I</v>
      </c>
      <c r="C137" s="17">
        <f t="shared" si="8"/>
        <v>46294.472999999998</v>
      </c>
      <c r="D137" s="20" t="str">
        <f t="shared" si="9"/>
        <v>vis</v>
      </c>
      <c r="E137" s="74">
        <f>VLOOKUP(C137,Active!C$21:E$959,3,FALSE)</f>
        <v>7378.9939616739794</v>
      </c>
      <c r="F137" s="10" t="s">
        <v>172</v>
      </c>
      <c r="G137" s="20" t="str">
        <f t="shared" si="10"/>
        <v>46294.473</v>
      </c>
      <c r="H137" s="17">
        <f t="shared" si="11"/>
        <v>7379</v>
      </c>
      <c r="I137" s="75" t="s">
        <v>1114</v>
      </c>
      <c r="J137" s="76" t="s">
        <v>1115</v>
      </c>
      <c r="K137" s="75">
        <v>7379</v>
      </c>
      <c r="L137" s="75" t="s">
        <v>399</v>
      </c>
      <c r="M137" s="76" t="s">
        <v>178</v>
      </c>
      <c r="N137" s="76"/>
      <c r="O137" s="77" t="s">
        <v>1116</v>
      </c>
      <c r="P137" s="77" t="s">
        <v>1076</v>
      </c>
    </row>
    <row r="138" spans="1:16" ht="12.75" customHeight="1" thickBot="1">
      <c r="A138" s="17" t="str">
        <f t="shared" si="6"/>
        <v> BRNO 27 </v>
      </c>
      <c r="B138" s="10" t="str">
        <f t="shared" si="7"/>
        <v>I</v>
      </c>
      <c r="C138" s="17">
        <f t="shared" si="8"/>
        <v>46294.485000000001</v>
      </c>
      <c r="D138" s="20" t="str">
        <f t="shared" si="9"/>
        <v>vis</v>
      </c>
      <c r="E138" s="74">
        <f>VLOOKUP(C138,Active!C$21:E$959,3,FALSE)</f>
        <v>7379.0007086582473</v>
      </c>
      <c r="F138" s="10" t="s">
        <v>172</v>
      </c>
      <c r="G138" s="20" t="str">
        <f t="shared" si="10"/>
        <v>46294.485</v>
      </c>
      <c r="H138" s="17">
        <f t="shared" si="11"/>
        <v>7379</v>
      </c>
      <c r="I138" s="75" t="s">
        <v>1117</v>
      </c>
      <c r="J138" s="76" t="s">
        <v>1118</v>
      </c>
      <c r="K138" s="75">
        <v>7379</v>
      </c>
      <c r="L138" s="75" t="s">
        <v>193</v>
      </c>
      <c r="M138" s="76" t="s">
        <v>178</v>
      </c>
      <c r="N138" s="76"/>
      <c r="O138" s="77" t="s">
        <v>1075</v>
      </c>
      <c r="P138" s="77" t="s">
        <v>1076</v>
      </c>
    </row>
    <row r="139" spans="1:16" ht="12.75" customHeight="1" thickBot="1">
      <c r="A139" s="17" t="str">
        <f t="shared" ref="A139:A202" si="12">P139</f>
        <v> BRNO 27 </v>
      </c>
      <c r="B139" s="10" t="str">
        <f t="shared" ref="B139:B202" si="13">IF(H139=INT(H139),"I","II")</f>
        <v>I</v>
      </c>
      <c r="C139" s="17">
        <f t="shared" ref="C139:C202" si="14">1*G139</f>
        <v>46294.485000000001</v>
      </c>
      <c r="D139" s="20" t="str">
        <f t="shared" ref="D139:D202" si="15">VLOOKUP(F139,I$1:J$5,2,FALSE)</f>
        <v>vis</v>
      </c>
      <c r="E139" s="74">
        <f>VLOOKUP(C139,Active!C$21:E$959,3,FALSE)</f>
        <v>7379.0007086582473</v>
      </c>
      <c r="F139" s="10" t="s">
        <v>172</v>
      </c>
      <c r="G139" s="20" t="str">
        <f t="shared" ref="G139:G202" si="16">MID(I139,3,LEN(I139)-3)</f>
        <v>46294.485</v>
      </c>
      <c r="H139" s="17">
        <f t="shared" ref="H139:H202" si="17">1*K139</f>
        <v>7379</v>
      </c>
      <c r="I139" s="75" t="s">
        <v>1117</v>
      </c>
      <c r="J139" s="76" t="s">
        <v>1118</v>
      </c>
      <c r="K139" s="75">
        <v>7379</v>
      </c>
      <c r="L139" s="75" t="s">
        <v>193</v>
      </c>
      <c r="M139" s="76" t="s">
        <v>178</v>
      </c>
      <c r="N139" s="76"/>
      <c r="O139" s="77" t="s">
        <v>1119</v>
      </c>
      <c r="P139" s="77" t="s">
        <v>1076</v>
      </c>
    </row>
    <row r="140" spans="1:16" ht="12.75" customHeight="1" thickBot="1">
      <c r="A140" s="17" t="str">
        <f t="shared" si="12"/>
        <v> BRNO 27 </v>
      </c>
      <c r="B140" s="10" t="str">
        <f t="shared" si="13"/>
        <v>I</v>
      </c>
      <c r="C140" s="17">
        <f t="shared" si="14"/>
        <v>46319.391000000003</v>
      </c>
      <c r="D140" s="20" t="str">
        <f t="shared" si="15"/>
        <v>vis</v>
      </c>
      <c r="E140" s="74">
        <f>VLOOKUP(C140,Active!C$21:E$959,3,FALSE)</f>
        <v>7393.0040745037995</v>
      </c>
      <c r="F140" s="10" t="s">
        <v>172</v>
      </c>
      <c r="G140" s="20" t="str">
        <f t="shared" si="16"/>
        <v>46319.391</v>
      </c>
      <c r="H140" s="17">
        <f t="shared" si="17"/>
        <v>7393</v>
      </c>
      <c r="I140" s="75" t="s">
        <v>1120</v>
      </c>
      <c r="J140" s="76" t="s">
        <v>1121</v>
      </c>
      <c r="K140" s="75">
        <v>7393</v>
      </c>
      <c r="L140" s="75" t="s">
        <v>335</v>
      </c>
      <c r="M140" s="76" t="s">
        <v>178</v>
      </c>
      <c r="N140" s="76"/>
      <c r="O140" s="77" t="s">
        <v>1075</v>
      </c>
      <c r="P140" s="77" t="s">
        <v>1076</v>
      </c>
    </row>
    <row r="141" spans="1:16" ht="12.75" customHeight="1" thickBot="1">
      <c r="A141" s="17" t="str">
        <f t="shared" si="12"/>
        <v> VSSC 67.9 </v>
      </c>
      <c r="B141" s="10" t="str">
        <f t="shared" si="13"/>
        <v>I</v>
      </c>
      <c r="C141" s="17">
        <f t="shared" si="14"/>
        <v>46344.285300000003</v>
      </c>
      <c r="D141" s="20" t="str">
        <f t="shared" si="15"/>
        <v>vis</v>
      </c>
      <c r="E141" s="74">
        <f>VLOOKUP(C141,Active!C$21:E$959,3,FALSE)</f>
        <v>7407.0008620396911</v>
      </c>
      <c r="F141" s="10" t="s">
        <v>172</v>
      </c>
      <c r="G141" s="20" t="str">
        <f t="shared" si="16"/>
        <v>46344.2853</v>
      </c>
      <c r="H141" s="17">
        <f t="shared" si="17"/>
        <v>7407</v>
      </c>
      <c r="I141" s="75" t="s">
        <v>1122</v>
      </c>
      <c r="J141" s="76" t="s">
        <v>1123</v>
      </c>
      <c r="K141" s="75">
        <v>7407</v>
      </c>
      <c r="L141" s="75" t="s">
        <v>1124</v>
      </c>
      <c r="M141" s="76" t="s">
        <v>500</v>
      </c>
      <c r="N141" s="76" t="s">
        <v>149</v>
      </c>
      <c r="O141" s="77" t="s">
        <v>1125</v>
      </c>
      <c r="P141" s="77" t="s">
        <v>1126</v>
      </c>
    </row>
    <row r="142" spans="1:16" ht="12.75" customHeight="1" thickBot="1">
      <c r="A142" s="17" t="str">
        <f t="shared" si="12"/>
        <v> VSSC 67.9 </v>
      </c>
      <c r="B142" s="10" t="str">
        <f t="shared" si="13"/>
        <v>I</v>
      </c>
      <c r="C142" s="17">
        <f t="shared" si="14"/>
        <v>46360.294000000002</v>
      </c>
      <c r="D142" s="20" t="str">
        <f t="shared" si="15"/>
        <v>vis</v>
      </c>
      <c r="E142" s="74">
        <f>VLOOKUP(C142,Active!C$21:E$959,3,FALSE)</f>
        <v>7416.0017326255602</v>
      </c>
      <c r="F142" s="10" t="s">
        <v>172</v>
      </c>
      <c r="G142" s="20" t="str">
        <f t="shared" si="16"/>
        <v>46360.2940</v>
      </c>
      <c r="H142" s="17">
        <f t="shared" si="17"/>
        <v>7416</v>
      </c>
      <c r="I142" s="75" t="s">
        <v>1127</v>
      </c>
      <c r="J142" s="76" t="s">
        <v>1128</v>
      </c>
      <c r="K142" s="75">
        <v>7416</v>
      </c>
      <c r="L142" s="75" t="s">
        <v>1129</v>
      </c>
      <c r="M142" s="76" t="s">
        <v>500</v>
      </c>
      <c r="N142" s="76" t="s">
        <v>149</v>
      </c>
      <c r="O142" s="77" t="s">
        <v>1125</v>
      </c>
      <c r="P142" s="77" t="s">
        <v>1126</v>
      </c>
    </row>
    <row r="143" spans="1:16" ht="12.75" customHeight="1" thickBot="1">
      <c r="A143" s="17" t="str">
        <f t="shared" si="12"/>
        <v>BAVM 46 </v>
      </c>
      <c r="B143" s="10" t="str">
        <f t="shared" si="13"/>
        <v>II</v>
      </c>
      <c r="C143" s="17">
        <f t="shared" si="14"/>
        <v>46608.423999999999</v>
      </c>
      <c r="D143" s="20" t="str">
        <f t="shared" si="15"/>
        <v>vis</v>
      </c>
      <c r="E143" s="74">
        <f>VLOOKUP(C143,Active!C$21:E$959,3,FALSE)</f>
        <v>7555.5124998004003</v>
      </c>
      <c r="F143" s="10" t="s">
        <v>172</v>
      </c>
      <c r="G143" s="20" t="str">
        <f t="shared" si="16"/>
        <v>46608.424</v>
      </c>
      <c r="H143" s="17">
        <f t="shared" si="17"/>
        <v>7555.5</v>
      </c>
      <c r="I143" s="75" t="s">
        <v>1130</v>
      </c>
      <c r="J143" s="76" t="s">
        <v>1131</v>
      </c>
      <c r="K143" s="75">
        <v>7555.5</v>
      </c>
      <c r="L143" s="75" t="s">
        <v>758</v>
      </c>
      <c r="M143" s="76" t="s">
        <v>178</v>
      </c>
      <c r="N143" s="76"/>
      <c r="O143" s="77" t="s">
        <v>1132</v>
      </c>
      <c r="P143" s="78" t="s">
        <v>1133</v>
      </c>
    </row>
    <row r="144" spans="1:16" ht="12.75" customHeight="1" thickBot="1">
      <c r="A144" s="17" t="str">
        <f t="shared" si="12"/>
        <v>BAVM 46 </v>
      </c>
      <c r="B144" s="10" t="str">
        <f t="shared" si="13"/>
        <v>I</v>
      </c>
      <c r="C144" s="17">
        <f t="shared" si="14"/>
        <v>46648.432000000001</v>
      </c>
      <c r="D144" s="20" t="str">
        <f t="shared" si="15"/>
        <v>vis</v>
      </c>
      <c r="E144" s="74">
        <f>VLOOKUP(C144,Active!C$21:E$959,3,FALSE)</f>
        <v>7578.0069453456035</v>
      </c>
      <c r="F144" s="10" t="s">
        <v>172</v>
      </c>
      <c r="G144" s="20" t="str">
        <f t="shared" si="16"/>
        <v>46648.432</v>
      </c>
      <c r="H144" s="17">
        <f t="shared" si="17"/>
        <v>7578</v>
      </c>
      <c r="I144" s="75" t="s">
        <v>1134</v>
      </c>
      <c r="J144" s="76" t="s">
        <v>1135</v>
      </c>
      <c r="K144" s="75">
        <v>7578</v>
      </c>
      <c r="L144" s="75" t="s">
        <v>345</v>
      </c>
      <c r="M144" s="76" t="s">
        <v>178</v>
      </c>
      <c r="N144" s="76"/>
      <c r="O144" s="77" t="s">
        <v>1132</v>
      </c>
      <c r="P144" s="78" t="s">
        <v>1133</v>
      </c>
    </row>
    <row r="145" spans="1:16" ht="12.75" customHeight="1" thickBot="1">
      <c r="A145" s="17" t="str">
        <f t="shared" si="12"/>
        <v> AOEB 5 </v>
      </c>
      <c r="B145" s="10" t="str">
        <f t="shared" si="13"/>
        <v>I</v>
      </c>
      <c r="C145" s="17">
        <f t="shared" si="14"/>
        <v>46678.659</v>
      </c>
      <c r="D145" s="20" t="str">
        <f t="shared" si="15"/>
        <v>vis</v>
      </c>
      <c r="E145" s="74">
        <f>VLOOKUP(C145,Active!C$21:E$959,3,FALSE)</f>
        <v>7595.0020364647498</v>
      </c>
      <c r="F145" s="10" t="s">
        <v>172</v>
      </c>
      <c r="G145" s="20" t="str">
        <f t="shared" si="16"/>
        <v>46678.659</v>
      </c>
      <c r="H145" s="17">
        <f t="shared" si="17"/>
        <v>7595</v>
      </c>
      <c r="I145" s="75" t="s">
        <v>1136</v>
      </c>
      <c r="J145" s="76" t="s">
        <v>1137</v>
      </c>
      <c r="K145" s="75">
        <v>7595</v>
      </c>
      <c r="L145" s="75" t="s">
        <v>183</v>
      </c>
      <c r="M145" s="76" t="s">
        <v>178</v>
      </c>
      <c r="N145" s="76"/>
      <c r="O145" s="77" t="s">
        <v>956</v>
      </c>
      <c r="P145" s="77" t="s">
        <v>957</v>
      </c>
    </row>
    <row r="146" spans="1:16" ht="12.75" customHeight="1" thickBot="1">
      <c r="A146" s="17" t="str">
        <f t="shared" si="12"/>
        <v>BAVM 46 </v>
      </c>
      <c r="B146" s="10" t="str">
        <f t="shared" si="13"/>
        <v>I</v>
      </c>
      <c r="C146" s="17">
        <f t="shared" si="14"/>
        <v>46863.63</v>
      </c>
      <c r="D146" s="20" t="str">
        <f t="shared" si="15"/>
        <v>vis</v>
      </c>
      <c r="E146" s="74">
        <f>VLOOKUP(C146,Active!C$21:E$959,3,FALSE)</f>
        <v>7699.0017386978434</v>
      </c>
      <c r="F146" s="10" t="s">
        <v>172</v>
      </c>
      <c r="G146" s="20" t="str">
        <f t="shared" si="16"/>
        <v>46863.630</v>
      </c>
      <c r="H146" s="17">
        <f t="shared" si="17"/>
        <v>7699</v>
      </c>
      <c r="I146" s="75" t="s">
        <v>1138</v>
      </c>
      <c r="J146" s="76" t="s">
        <v>1139</v>
      </c>
      <c r="K146" s="75">
        <v>7699</v>
      </c>
      <c r="L146" s="75" t="s">
        <v>321</v>
      </c>
      <c r="M146" s="76" t="s">
        <v>178</v>
      </c>
      <c r="N146" s="76"/>
      <c r="O146" s="77" t="s">
        <v>1140</v>
      </c>
      <c r="P146" s="78" t="s">
        <v>1133</v>
      </c>
    </row>
    <row r="147" spans="1:16" ht="12.75" customHeight="1" thickBot="1">
      <c r="A147" s="17" t="str">
        <f t="shared" si="12"/>
        <v> BBS 88 </v>
      </c>
      <c r="B147" s="10" t="str">
        <f t="shared" si="13"/>
        <v>II</v>
      </c>
      <c r="C147" s="17">
        <f t="shared" si="14"/>
        <v>47273.588600000003</v>
      </c>
      <c r="D147" s="20" t="str">
        <f t="shared" si="15"/>
        <v>vis</v>
      </c>
      <c r="E147" s="74">
        <f>VLOOKUP(C147,Active!C$21:E$959,3,FALSE)</f>
        <v>7929.500424047962</v>
      </c>
      <c r="F147" s="10" t="s">
        <v>172</v>
      </c>
      <c r="G147" s="20" t="str">
        <f t="shared" si="16"/>
        <v>47273.5886</v>
      </c>
      <c r="H147" s="17">
        <f t="shared" si="17"/>
        <v>7929.5</v>
      </c>
      <c r="I147" s="75" t="s">
        <v>1146</v>
      </c>
      <c r="J147" s="76" t="s">
        <v>1147</v>
      </c>
      <c r="K147" s="75">
        <v>7929.5</v>
      </c>
      <c r="L147" s="75" t="s">
        <v>553</v>
      </c>
      <c r="M147" s="76" t="s">
        <v>500</v>
      </c>
      <c r="N147" s="76" t="s">
        <v>149</v>
      </c>
      <c r="O147" s="77" t="s">
        <v>659</v>
      </c>
      <c r="P147" s="77" t="s">
        <v>1148</v>
      </c>
    </row>
    <row r="148" spans="1:16" ht="12.75" customHeight="1" thickBot="1">
      <c r="A148" s="17" t="str">
        <f t="shared" si="12"/>
        <v>BAVM 52 </v>
      </c>
      <c r="B148" s="10" t="str">
        <f t="shared" si="13"/>
        <v>I</v>
      </c>
      <c r="C148" s="17">
        <f t="shared" si="14"/>
        <v>47354.504999999997</v>
      </c>
      <c r="D148" s="20" t="str">
        <f t="shared" si="15"/>
        <v>vis</v>
      </c>
      <c r="E148" s="74">
        <f>VLOOKUP(C148,Active!C$21:E$959,3,FALSE)</f>
        <v>7974.9955638578422</v>
      </c>
      <c r="F148" s="10" t="s">
        <v>172</v>
      </c>
      <c r="G148" s="20" t="str">
        <f t="shared" si="16"/>
        <v>47354.505</v>
      </c>
      <c r="H148" s="17">
        <f t="shared" si="17"/>
        <v>7975</v>
      </c>
      <c r="I148" s="75" t="s">
        <v>1156</v>
      </c>
      <c r="J148" s="76" t="s">
        <v>1157</v>
      </c>
      <c r="K148" s="75">
        <v>7975</v>
      </c>
      <c r="L148" s="75" t="s">
        <v>953</v>
      </c>
      <c r="M148" s="76" t="s">
        <v>178</v>
      </c>
      <c r="N148" s="76"/>
      <c r="O148" s="77" t="s">
        <v>1158</v>
      </c>
      <c r="P148" s="78" t="s">
        <v>1159</v>
      </c>
    </row>
    <row r="149" spans="1:16" ht="12.75" customHeight="1" thickBot="1">
      <c r="A149" s="17" t="str">
        <f t="shared" si="12"/>
        <v>BAVM 52 </v>
      </c>
      <c r="B149" s="10" t="str">
        <f t="shared" si="13"/>
        <v>II</v>
      </c>
      <c r="C149" s="17">
        <f t="shared" si="14"/>
        <v>47362.514000000003</v>
      </c>
      <c r="D149" s="20" t="str">
        <f t="shared" si="15"/>
        <v>vis</v>
      </c>
      <c r="E149" s="74">
        <f>VLOOKUP(C149,Active!C$21:E$959,3,FALSE)</f>
        <v>7979.4986136071839</v>
      </c>
      <c r="F149" s="10" t="s">
        <v>172</v>
      </c>
      <c r="G149" s="20" t="str">
        <f t="shared" si="16"/>
        <v>47362.514</v>
      </c>
      <c r="H149" s="17">
        <f t="shared" si="17"/>
        <v>7979.5</v>
      </c>
      <c r="I149" s="75" t="s">
        <v>1160</v>
      </c>
      <c r="J149" s="76" t="s">
        <v>1161</v>
      </c>
      <c r="K149" s="75">
        <v>7979.5</v>
      </c>
      <c r="L149" s="75" t="s">
        <v>442</v>
      </c>
      <c r="M149" s="76" t="s">
        <v>178</v>
      </c>
      <c r="N149" s="76"/>
      <c r="O149" s="77" t="s">
        <v>1162</v>
      </c>
      <c r="P149" s="78" t="s">
        <v>1159</v>
      </c>
    </row>
    <row r="150" spans="1:16" ht="12.75" customHeight="1" thickBot="1">
      <c r="A150" s="17" t="str">
        <f t="shared" si="12"/>
        <v>BAVM 52 </v>
      </c>
      <c r="B150" s="10" t="str">
        <f t="shared" si="13"/>
        <v>I</v>
      </c>
      <c r="C150" s="17">
        <f t="shared" si="14"/>
        <v>47395.428999999996</v>
      </c>
      <c r="D150" s="20" t="str">
        <f t="shared" si="15"/>
        <v>vis</v>
      </c>
      <c r="E150" s="74">
        <f>VLOOKUP(C150,Active!C$21:E$959,3,FALSE)</f>
        <v>7998.0050292020696</v>
      </c>
      <c r="F150" s="10" t="s">
        <v>172</v>
      </c>
      <c r="G150" s="20" t="str">
        <f t="shared" si="16"/>
        <v>47395.429</v>
      </c>
      <c r="H150" s="17">
        <f t="shared" si="17"/>
        <v>7998</v>
      </c>
      <c r="I150" s="75" t="s">
        <v>1170</v>
      </c>
      <c r="J150" s="76" t="s">
        <v>1171</v>
      </c>
      <c r="K150" s="75">
        <v>7998</v>
      </c>
      <c r="L150" s="75" t="s">
        <v>324</v>
      </c>
      <c r="M150" s="76" t="s">
        <v>178</v>
      </c>
      <c r="N150" s="76"/>
      <c r="O150" s="77" t="s">
        <v>1162</v>
      </c>
      <c r="P150" s="78" t="s">
        <v>1159</v>
      </c>
    </row>
    <row r="151" spans="1:16" ht="12.75" customHeight="1" thickBot="1">
      <c r="A151" s="17" t="str">
        <f t="shared" si="12"/>
        <v> AOEB 5 </v>
      </c>
      <c r="B151" s="10" t="str">
        <f t="shared" si="13"/>
        <v>I</v>
      </c>
      <c r="C151" s="17">
        <f t="shared" si="14"/>
        <v>47411.425999999999</v>
      </c>
      <c r="D151" s="20" t="str">
        <f t="shared" si="15"/>
        <v>vis</v>
      </c>
      <c r="E151" s="74">
        <f>VLOOKUP(C151,Active!C$21:E$959,3,FALSE)</f>
        <v>8006.9993214782808</v>
      </c>
      <c r="F151" s="10" t="s">
        <v>172</v>
      </c>
      <c r="G151" s="20" t="str">
        <f t="shared" si="16"/>
        <v>47411.426</v>
      </c>
      <c r="H151" s="17">
        <f t="shared" si="17"/>
        <v>8007</v>
      </c>
      <c r="I151" s="75" t="s">
        <v>1172</v>
      </c>
      <c r="J151" s="76" t="s">
        <v>1173</v>
      </c>
      <c r="K151" s="75">
        <v>8007</v>
      </c>
      <c r="L151" s="75" t="s">
        <v>196</v>
      </c>
      <c r="M151" s="76" t="s">
        <v>178</v>
      </c>
      <c r="N151" s="76"/>
      <c r="O151" s="77" t="s">
        <v>956</v>
      </c>
      <c r="P151" s="77" t="s">
        <v>957</v>
      </c>
    </row>
    <row r="152" spans="1:16" ht="12.75" customHeight="1" thickBot="1">
      <c r="A152" s="17" t="str">
        <f t="shared" si="12"/>
        <v> AOEB 5 </v>
      </c>
      <c r="B152" s="10" t="str">
        <f t="shared" si="13"/>
        <v>I</v>
      </c>
      <c r="C152" s="17">
        <f t="shared" si="14"/>
        <v>47681.771999999997</v>
      </c>
      <c r="D152" s="20" t="str">
        <f t="shared" si="15"/>
        <v>vis</v>
      </c>
      <c r="E152" s="74">
        <f>VLOOKUP(C152,Active!C$21:E$959,3,FALSE)</f>
        <v>8159.0010055255525</v>
      </c>
      <c r="F152" s="10" t="s">
        <v>172</v>
      </c>
      <c r="G152" s="20" t="str">
        <f t="shared" si="16"/>
        <v>47681.772</v>
      </c>
      <c r="H152" s="17">
        <f t="shared" si="17"/>
        <v>8159</v>
      </c>
      <c r="I152" s="75" t="s">
        <v>1178</v>
      </c>
      <c r="J152" s="76" t="s">
        <v>1179</v>
      </c>
      <c r="K152" s="75">
        <v>8159</v>
      </c>
      <c r="L152" s="75" t="s">
        <v>242</v>
      </c>
      <c r="M152" s="76" t="s">
        <v>178</v>
      </c>
      <c r="N152" s="76"/>
      <c r="O152" s="77" t="s">
        <v>956</v>
      </c>
      <c r="P152" s="77" t="s">
        <v>957</v>
      </c>
    </row>
    <row r="153" spans="1:16" ht="12.75" customHeight="1" thickBot="1">
      <c r="A153" s="17" t="str">
        <f t="shared" si="12"/>
        <v> VSSC 70.20 </v>
      </c>
      <c r="B153" s="10" t="str">
        <f t="shared" si="13"/>
        <v>I</v>
      </c>
      <c r="C153" s="17">
        <f t="shared" si="14"/>
        <v>47742.461000000003</v>
      </c>
      <c r="D153" s="20" t="str">
        <f t="shared" si="15"/>
        <v>vis</v>
      </c>
      <c r="E153" s="74">
        <f>VLOOKUP(C153,Active!C$21:E$959,3,FALSE)</f>
        <v>8193.1233162057397</v>
      </c>
      <c r="F153" s="10" t="s">
        <v>172</v>
      </c>
      <c r="G153" s="20" t="str">
        <f t="shared" si="16"/>
        <v>47742.461</v>
      </c>
      <c r="H153" s="17">
        <f t="shared" si="17"/>
        <v>8193</v>
      </c>
      <c r="I153" s="75" t="s">
        <v>1183</v>
      </c>
      <c r="J153" s="76" t="s">
        <v>1184</v>
      </c>
      <c r="K153" s="75">
        <v>8193</v>
      </c>
      <c r="L153" s="75" t="s">
        <v>1185</v>
      </c>
      <c r="M153" s="76" t="s">
        <v>178</v>
      </c>
      <c r="N153" s="76"/>
      <c r="O153" s="77" t="s">
        <v>1186</v>
      </c>
      <c r="P153" s="77" t="s">
        <v>1187</v>
      </c>
    </row>
    <row r="154" spans="1:16" ht="12.75" customHeight="1" thickBot="1">
      <c r="A154" s="17" t="str">
        <f t="shared" si="12"/>
        <v>BAVM 56 </v>
      </c>
      <c r="B154" s="10" t="str">
        <f t="shared" si="13"/>
        <v>II</v>
      </c>
      <c r="C154" s="17">
        <f t="shared" si="14"/>
        <v>47773.36</v>
      </c>
      <c r="D154" s="20" t="str">
        <f t="shared" si="15"/>
        <v>vis</v>
      </c>
      <c r="E154" s="74">
        <f>VLOOKUP(C154,Active!C$21:E$959,3,FALSE)</f>
        <v>8210.4962384438204</v>
      </c>
      <c r="F154" s="10" t="s">
        <v>172</v>
      </c>
      <c r="G154" s="20" t="str">
        <f t="shared" si="16"/>
        <v>47773.360</v>
      </c>
      <c r="H154" s="17">
        <f t="shared" si="17"/>
        <v>8210.5</v>
      </c>
      <c r="I154" s="75" t="s">
        <v>1188</v>
      </c>
      <c r="J154" s="76" t="s">
        <v>1189</v>
      </c>
      <c r="K154" s="75">
        <v>8210.5</v>
      </c>
      <c r="L154" s="75" t="s">
        <v>481</v>
      </c>
      <c r="M154" s="76" t="s">
        <v>178</v>
      </c>
      <c r="N154" s="76"/>
      <c r="O154" s="77" t="s">
        <v>1158</v>
      </c>
      <c r="P154" s="78" t="s">
        <v>1190</v>
      </c>
    </row>
    <row r="155" spans="1:16" ht="12.75" customHeight="1" thickBot="1">
      <c r="A155" s="17" t="str">
        <f t="shared" si="12"/>
        <v> BRNO 31 </v>
      </c>
      <c r="B155" s="10" t="str">
        <f t="shared" si="13"/>
        <v>I</v>
      </c>
      <c r="C155" s="17">
        <f t="shared" si="14"/>
        <v>48085.500999999997</v>
      </c>
      <c r="D155" s="20" t="str">
        <f t="shared" si="15"/>
        <v>vis</v>
      </c>
      <c r="E155" s="74">
        <f>VLOOKUP(C155,Active!C$21:E$959,3,FALSE)</f>
        <v>8385.9971064433448</v>
      </c>
      <c r="F155" s="10" t="s">
        <v>172</v>
      </c>
      <c r="G155" s="20" t="str">
        <f t="shared" si="16"/>
        <v>48085.501</v>
      </c>
      <c r="H155" s="17">
        <f t="shared" si="17"/>
        <v>8386</v>
      </c>
      <c r="I155" s="75" t="s">
        <v>1191</v>
      </c>
      <c r="J155" s="76" t="s">
        <v>1192</v>
      </c>
      <c r="K155" s="75">
        <v>8386</v>
      </c>
      <c r="L155" s="75" t="s">
        <v>386</v>
      </c>
      <c r="M155" s="76" t="s">
        <v>178</v>
      </c>
      <c r="N155" s="76"/>
      <c r="O155" s="77" t="s">
        <v>1193</v>
      </c>
      <c r="P155" s="77" t="s">
        <v>1194</v>
      </c>
    </row>
    <row r="156" spans="1:16" ht="12.75" customHeight="1" thickBot="1">
      <c r="A156" s="17" t="str">
        <f t="shared" si="12"/>
        <v> BRNO 31 </v>
      </c>
      <c r="B156" s="10" t="str">
        <f t="shared" si="13"/>
        <v>I</v>
      </c>
      <c r="C156" s="17">
        <f t="shared" si="14"/>
        <v>48423.432000000001</v>
      </c>
      <c r="D156" s="20" t="str">
        <f t="shared" si="15"/>
        <v>vis</v>
      </c>
      <c r="E156" s="74">
        <f>VLOOKUP(C156,Active!C$21:E$959,3,FALSE)</f>
        <v>8575.9983681294052</v>
      </c>
      <c r="F156" s="10" t="s">
        <v>172</v>
      </c>
      <c r="G156" s="20" t="str">
        <f t="shared" si="16"/>
        <v>48423.432</v>
      </c>
      <c r="H156" s="17">
        <f t="shared" si="17"/>
        <v>8576</v>
      </c>
      <c r="I156" s="75" t="s">
        <v>1195</v>
      </c>
      <c r="J156" s="76" t="s">
        <v>1196</v>
      </c>
      <c r="K156" s="75">
        <v>8576</v>
      </c>
      <c r="L156" s="75" t="s">
        <v>173</v>
      </c>
      <c r="M156" s="76" t="s">
        <v>178</v>
      </c>
      <c r="N156" s="76"/>
      <c r="O156" s="77" t="s">
        <v>1197</v>
      </c>
      <c r="P156" s="77" t="s">
        <v>1194</v>
      </c>
    </row>
    <row r="157" spans="1:16" ht="12.75" customHeight="1" thickBot="1">
      <c r="A157" s="17" t="str">
        <f t="shared" si="12"/>
        <v> BRNO 31 </v>
      </c>
      <c r="B157" s="10" t="str">
        <f t="shared" si="13"/>
        <v>I</v>
      </c>
      <c r="C157" s="17">
        <f t="shared" si="14"/>
        <v>48423.438999999998</v>
      </c>
      <c r="D157" s="20" t="str">
        <f t="shared" si="15"/>
        <v>vis</v>
      </c>
      <c r="E157" s="74">
        <f>VLOOKUP(C157,Active!C$21:E$959,3,FALSE)</f>
        <v>8576.0023038702257</v>
      </c>
      <c r="F157" s="10" t="s">
        <v>172</v>
      </c>
      <c r="G157" s="20" t="str">
        <f t="shared" si="16"/>
        <v>48423.439</v>
      </c>
      <c r="H157" s="17">
        <f t="shared" si="17"/>
        <v>8576</v>
      </c>
      <c r="I157" s="75" t="s">
        <v>1198</v>
      </c>
      <c r="J157" s="76" t="s">
        <v>1199</v>
      </c>
      <c r="K157" s="75">
        <v>8576</v>
      </c>
      <c r="L157" s="75" t="s">
        <v>183</v>
      </c>
      <c r="M157" s="76" t="s">
        <v>178</v>
      </c>
      <c r="N157" s="76"/>
      <c r="O157" s="77" t="s">
        <v>1200</v>
      </c>
      <c r="P157" s="77" t="s">
        <v>1194</v>
      </c>
    </row>
    <row r="158" spans="1:16" ht="12.75" customHeight="1" thickBot="1">
      <c r="A158" s="17" t="str">
        <f t="shared" si="12"/>
        <v> BBS 98 </v>
      </c>
      <c r="B158" s="10" t="str">
        <f t="shared" si="13"/>
        <v>II</v>
      </c>
      <c r="C158" s="17">
        <f t="shared" si="14"/>
        <v>48479.460200000001</v>
      </c>
      <c r="D158" s="20" t="str">
        <f t="shared" si="15"/>
        <v>vis</v>
      </c>
      <c r="E158" s="74">
        <f>VLOOKUP(C158,Active!C$21:E$959,3,FALSE)</f>
        <v>8607.5001501204006</v>
      </c>
      <c r="F158" s="10" t="s">
        <v>172</v>
      </c>
      <c r="G158" s="20" t="str">
        <f t="shared" si="16"/>
        <v>48479.4602</v>
      </c>
      <c r="H158" s="17">
        <f t="shared" si="17"/>
        <v>8607.5</v>
      </c>
      <c r="I158" s="75" t="s">
        <v>1201</v>
      </c>
      <c r="J158" s="76" t="s">
        <v>1202</v>
      </c>
      <c r="K158" s="75">
        <v>8607.5</v>
      </c>
      <c r="L158" s="75" t="s">
        <v>868</v>
      </c>
      <c r="M158" s="76" t="s">
        <v>500</v>
      </c>
      <c r="N158" s="76" t="s">
        <v>149</v>
      </c>
      <c r="O158" s="77" t="s">
        <v>1203</v>
      </c>
      <c r="P158" s="77" t="s">
        <v>1204</v>
      </c>
    </row>
    <row r="159" spans="1:16" ht="12.75" customHeight="1" thickBot="1">
      <c r="A159" s="17" t="str">
        <f t="shared" si="12"/>
        <v> AOEB 5 </v>
      </c>
      <c r="B159" s="10" t="str">
        <f t="shared" si="13"/>
        <v>I</v>
      </c>
      <c r="C159" s="17">
        <f t="shared" si="14"/>
        <v>48501.694000000003</v>
      </c>
      <c r="D159" s="20" t="str">
        <f t="shared" si="15"/>
        <v>vis</v>
      </c>
      <c r="E159" s="74">
        <f>VLOOKUP(C159,Active!C$21:E$959,3,FALSE)</f>
        <v>8620.0010750194942</v>
      </c>
      <c r="F159" s="10" t="s">
        <v>172</v>
      </c>
      <c r="G159" s="20" t="str">
        <f t="shared" si="16"/>
        <v>48501.694</v>
      </c>
      <c r="H159" s="17">
        <f t="shared" si="17"/>
        <v>8620</v>
      </c>
      <c r="I159" s="75" t="s">
        <v>1205</v>
      </c>
      <c r="J159" s="76" t="s">
        <v>1206</v>
      </c>
      <c r="K159" s="75">
        <v>8620</v>
      </c>
      <c r="L159" s="75" t="s">
        <v>242</v>
      </c>
      <c r="M159" s="76" t="s">
        <v>178</v>
      </c>
      <c r="N159" s="76"/>
      <c r="O159" s="77" t="s">
        <v>956</v>
      </c>
      <c r="P159" s="77" t="s">
        <v>957</v>
      </c>
    </row>
    <row r="160" spans="1:16" ht="12.75" customHeight="1" thickBot="1">
      <c r="A160" s="17" t="str">
        <f t="shared" si="12"/>
        <v>BAVM 62 </v>
      </c>
      <c r="B160" s="10" t="str">
        <f t="shared" si="13"/>
        <v>I</v>
      </c>
      <c r="C160" s="17">
        <f t="shared" si="14"/>
        <v>48768.493999999999</v>
      </c>
      <c r="D160" s="20" t="str">
        <f t="shared" si="15"/>
        <v>vis</v>
      </c>
      <c r="E160" s="74">
        <f>VLOOKUP(C160,Active!C$21:E$959,3,FALSE)</f>
        <v>8770.0090252159534</v>
      </c>
      <c r="F160" s="10" t="s">
        <v>172</v>
      </c>
      <c r="G160" s="20" t="str">
        <f t="shared" si="16"/>
        <v>48768.494</v>
      </c>
      <c r="H160" s="17">
        <f t="shared" si="17"/>
        <v>8770</v>
      </c>
      <c r="I160" s="75" t="s">
        <v>1207</v>
      </c>
      <c r="J160" s="76" t="s">
        <v>1208</v>
      </c>
      <c r="K160" s="75">
        <v>8770</v>
      </c>
      <c r="L160" s="75" t="s">
        <v>222</v>
      </c>
      <c r="M160" s="76" t="s">
        <v>178</v>
      </c>
      <c r="N160" s="76"/>
      <c r="O160" s="77" t="s">
        <v>1209</v>
      </c>
      <c r="P160" s="78" t="s">
        <v>1210</v>
      </c>
    </row>
    <row r="161" spans="1:16" ht="12.75" customHeight="1" thickBot="1">
      <c r="A161" s="17" t="str">
        <f t="shared" si="12"/>
        <v> AOEB 5 </v>
      </c>
      <c r="B161" s="10" t="str">
        <f t="shared" si="13"/>
        <v>I</v>
      </c>
      <c r="C161" s="17">
        <f t="shared" si="14"/>
        <v>48773.82</v>
      </c>
      <c r="D161" s="20" t="str">
        <f t="shared" si="15"/>
        <v>vis</v>
      </c>
      <c r="E161" s="74">
        <f>VLOOKUP(C161,Active!C$21:E$959,3,FALSE)</f>
        <v>8773.0035617329941</v>
      </c>
      <c r="F161" s="10" t="s">
        <v>172</v>
      </c>
      <c r="G161" s="20" t="str">
        <f t="shared" si="16"/>
        <v>48773.820</v>
      </c>
      <c r="H161" s="17">
        <f t="shared" si="17"/>
        <v>8773</v>
      </c>
      <c r="I161" s="75" t="s">
        <v>1211</v>
      </c>
      <c r="J161" s="76" t="s">
        <v>1212</v>
      </c>
      <c r="K161" s="75">
        <v>8773</v>
      </c>
      <c r="L161" s="75" t="s">
        <v>219</v>
      </c>
      <c r="M161" s="76" t="s">
        <v>178</v>
      </c>
      <c r="N161" s="76"/>
      <c r="O161" s="77" t="s">
        <v>956</v>
      </c>
      <c r="P161" s="77" t="s">
        <v>957</v>
      </c>
    </row>
    <row r="162" spans="1:16" ht="12.75" customHeight="1" thickBot="1">
      <c r="A162" s="17" t="str">
        <f t="shared" si="12"/>
        <v>IBVS 4380 </v>
      </c>
      <c r="B162" s="10" t="str">
        <f t="shared" si="13"/>
        <v>II</v>
      </c>
      <c r="C162" s="17">
        <f t="shared" si="14"/>
        <v>49532.373200000002</v>
      </c>
      <c r="D162" s="20" t="str">
        <f t="shared" si="15"/>
        <v>vis</v>
      </c>
      <c r="E162" s="74">
        <f>VLOOKUP(C162,Active!C$21:E$959,3,FALSE)</f>
        <v>9199.4991038880398</v>
      </c>
      <c r="F162" s="10" t="s">
        <v>172</v>
      </c>
      <c r="G162" s="20" t="str">
        <f t="shared" si="16"/>
        <v>49532.3732</v>
      </c>
      <c r="H162" s="17">
        <f t="shared" si="17"/>
        <v>9199.5</v>
      </c>
      <c r="I162" s="75" t="s">
        <v>1213</v>
      </c>
      <c r="J162" s="76" t="s">
        <v>1214</v>
      </c>
      <c r="K162" s="75">
        <v>9199.5</v>
      </c>
      <c r="L162" s="75" t="s">
        <v>899</v>
      </c>
      <c r="M162" s="76" t="s">
        <v>500</v>
      </c>
      <c r="N162" s="76" t="s">
        <v>149</v>
      </c>
      <c r="O162" s="77" t="s">
        <v>1215</v>
      </c>
      <c r="P162" s="78" t="s">
        <v>1216</v>
      </c>
    </row>
    <row r="163" spans="1:16" ht="12.75" customHeight="1" thickBot="1">
      <c r="A163" s="17" t="str">
        <f t="shared" si="12"/>
        <v>IBVS 4380 </v>
      </c>
      <c r="B163" s="10" t="str">
        <f t="shared" si="13"/>
        <v>I</v>
      </c>
      <c r="C163" s="17">
        <f t="shared" si="14"/>
        <v>49588.400999999998</v>
      </c>
      <c r="D163" s="20" t="str">
        <f t="shared" si="15"/>
        <v>vis</v>
      </c>
      <c r="E163" s="74">
        <f>VLOOKUP(C163,Active!C$21:E$959,3,FALSE)</f>
        <v>9231.0006609795564</v>
      </c>
      <c r="F163" s="10" t="s">
        <v>172</v>
      </c>
      <c r="G163" s="20" t="str">
        <f t="shared" si="16"/>
        <v>49588.4010</v>
      </c>
      <c r="H163" s="17">
        <f t="shared" si="17"/>
        <v>9231</v>
      </c>
      <c r="I163" s="75" t="s">
        <v>1217</v>
      </c>
      <c r="J163" s="76" t="s">
        <v>1218</v>
      </c>
      <c r="K163" s="75">
        <v>9231</v>
      </c>
      <c r="L163" s="75" t="s">
        <v>1219</v>
      </c>
      <c r="M163" s="76" t="s">
        <v>500</v>
      </c>
      <c r="N163" s="76" t="s">
        <v>149</v>
      </c>
      <c r="O163" s="77" t="s">
        <v>1215</v>
      </c>
      <c r="P163" s="78" t="s">
        <v>1216</v>
      </c>
    </row>
    <row r="164" spans="1:16" ht="12.75" customHeight="1" thickBot="1">
      <c r="A164" s="17" t="str">
        <f t="shared" si="12"/>
        <v> AOEB 5 </v>
      </c>
      <c r="B164" s="10" t="str">
        <f t="shared" si="13"/>
        <v>I</v>
      </c>
      <c r="C164" s="17">
        <f t="shared" si="14"/>
        <v>49906.764999999999</v>
      </c>
      <c r="D164" s="20" t="str">
        <f t="shared" si="15"/>
        <v>vis</v>
      </c>
      <c r="E164" s="74">
        <f>VLOOKUP(C164,Active!C$21:E$959,3,FALSE)</f>
        <v>9410.00040257006</v>
      </c>
      <c r="F164" s="10" t="s">
        <v>172</v>
      </c>
      <c r="G164" s="20" t="str">
        <f t="shared" si="16"/>
        <v>49906.765</v>
      </c>
      <c r="H164" s="17">
        <f t="shared" si="17"/>
        <v>9410</v>
      </c>
      <c r="I164" s="75" t="s">
        <v>1220</v>
      </c>
      <c r="J164" s="76" t="s">
        <v>1221</v>
      </c>
      <c r="K164" s="75">
        <v>9410</v>
      </c>
      <c r="L164" s="75" t="s">
        <v>193</v>
      </c>
      <c r="M164" s="76" t="s">
        <v>178</v>
      </c>
      <c r="N164" s="76"/>
      <c r="O164" s="77" t="s">
        <v>956</v>
      </c>
      <c r="P164" s="77" t="s">
        <v>957</v>
      </c>
    </row>
    <row r="165" spans="1:16" ht="12.75" customHeight="1" thickBot="1">
      <c r="A165" s="17" t="str">
        <f t="shared" si="12"/>
        <v> BBS 113 </v>
      </c>
      <c r="B165" s="10" t="str">
        <f t="shared" si="13"/>
        <v>I</v>
      </c>
      <c r="C165" s="17">
        <f t="shared" si="14"/>
        <v>49958.347000000002</v>
      </c>
      <c r="D165" s="20" t="str">
        <f t="shared" si="15"/>
        <v>vis</v>
      </c>
      <c r="E165" s="74">
        <f>VLOOKUP(C165,Active!C$21:E$959,3,FALSE)</f>
        <v>9439.0023144405022</v>
      </c>
      <c r="F165" s="10" t="s">
        <v>172</v>
      </c>
      <c r="G165" s="20" t="str">
        <f t="shared" si="16"/>
        <v>49958.347</v>
      </c>
      <c r="H165" s="17">
        <f t="shared" si="17"/>
        <v>9439</v>
      </c>
      <c r="I165" s="75" t="s">
        <v>1231</v>
      </c>
      <c r="J165" s="76" t="s">
        <v>1232</v>
      </c>
      <c r="K165" s="75">
        <v>9439</v>
      </c>
      <c r="L165" s="75" t="s">
        <v>183</v>
      </c>
      <c r="M165" s="76" t="s">
        <v>178</v>
      </c>
      <c r="N165" s="76"/>
      <c r="O165" s="77" t="s">
        <v>1233</v>
      </c>
      <c r="P165" s="77" t="s">
        <v>1234</v>
      </c>
    </row>
    <row r="166" spans="1:16" ht="12.75" customHeight="1" thickBot="1">
      <c r="A166" s="17" t="str">
        <f t="shared" si="12"/>
        <v> BBS 113 </v>
      </c>
      <c r="B166" s="10" t="str">
        <f t="shared" si="13"/>
        <v>I</v>
      </c>
      <c r="C166" s="17">
        <f t="shared" si="14"/>
        <v>49990.347000000002</v>
      </c>
      <c r="D166" s="20" t="str">
        <f t="shared" si="15"/>
        <v>vis</v>
      </c>
      <c r="E166" s="74">
        <f>VLOOKUP(C166,Active!C$21:E$959,3,FALSE)</f>
        <v>9456.9942724850553</v>
      </c>
      <c r="F166" s="10" t="s">
        <v>172</v>
      </c>
      <c r="G166" s="20" t="str">
        <f t="shared" si="16"/>
        <v>49990.347</v>
      </c>
      <c r="H166" s="17">
        <f t="shared" si="17"/>
        <v>9457</v>
      </c>
      <c r="I166" s="75" t="s">
        <v>1235</v>
      </c>
      <c r="J166" s="76" t="s">
        <v>1236</v>
      </c>
      <c r="K166" s="75">
        <v>9457</v>
      </c>
      <c r="L166" s="75" t="s">
        <v>210</v>
      </c>
      <c r="M166" s="76" t="s">
        <v>178</v>
      </c>
      <c r="N166" s="76"/>
      <c r="O166" s="77" t="s">
        <v>1233</v>
      </c>
      <c r="P166" s="77" t="s">
        <v>1234</v>
      </c>
    </row>
    <row r="167" spans="1:16" ht="12.75" customHeight="1" thickBot="1">
      <c r="A167" s="17" t="str">
        <f t="shared" si="12"/>
        <v>BAVM 113 </v>
      </c>
      <c r="B167" s="10" t="str">
        <f t="shared" si="13"/>
        <v>I</v>
      </c>
      <c r="C167" s="17">
        <f t="shared" si="14"/>
        <v>50262.48</v>
      </c>
      <c r="D167" s="20" t="str">
        <f t="shared" si="15"/>
        <v>vis</v>
      </c>
      <c r="E167" s="74">
        <f>VLOOKUP(C167,Active!C$21:E$959,3,FALSE)</f>
        <v>9610.000694939381</v>
      </c>
      <c r="F167" s="10" t="s">
        <v>172</v>
      </c>
      <c r="G167" s="20" t="str">
        <f t="shared" si="16"/>
        <v>50262.480</v>
      </c>
      <c r="H167" s="17">
        <f t="shared" si="17"/>
        <v>9610</v>
      </c>
      <c r="I167" s="75" t="s">
        <v>1241</v>
      </c>
      <c r="J167" s="76" t="s">
        <v>1242</v>
      </c>
      <c r="K167" s="75">
        <v>9610</v>
      </c>
      <c r="L167" s="75" t="s">
        <v>193</v>
      </c>
      <c r="M167" s="76" t="s">
        <v>178</v>
      </c>
      <c r="N167" s="76"/>
      <c r="O167" s="77" t="s">
        <v>1209</v>
      </c>
      <c r="P167" s="78" t="s">
        <v>1243</v>
      </c>
    </row>
    <row r="168" spans="1:16" ht="12.75" customHeight="1" thickBot="1">
      <c r="A168" s="17" t="str">
        <f t="shared" si="12"/>
        <v>BAVM 172 </v>
      </c>
      <c r="B168" s="10" t="str">
        <f t="shared" si="13"/>
        <v>II</v>
      </c>
      <c r="C168" s="17">
        <f t="shared" si="14"/>
        <v>53121.5357</v>
      </c>
      <c r="D168" s="20" t="str">
        <f t="shared" si="15"/>
        <v>vis</v>
      </c>
      <c r="E168" s="74">
        <f>VLOOKUP(C168,Active!C$21:E$959,3,FALSE)</f>
        <v>11217.501013734385</v>
      </c>
      <c r="F168" s="10" t="s">
        <v>172</v>
      </c>
      <c r="G168" s="20" t="str">
        <f t="shared" si="16"/>
        <v>53121.5357</v>
      </c>
      <c r="H168" s="17">
        <f t="shared" si="17"/>
        <v>11217.5</v>
      </c>
      <c r="I168" s="75" t="s">
        <v>1324</v>
      </c>
      <c r="J168" s="76" t="s">
        <v>1325</v>
      </c>
      <c r="K168" s="75">
        <v>11217.5</v>
      </c>
      <c r="L168" s="75" t="s">
        <v>1326</v>
      </c>
      <c r="M168" s="76" t="s">
        <v>500</v>
      </c>
      <c r="N168" s="76" t="s">
        <v>1327</v>
      </c>
      <c r="O168" s="77" t="s">
        <v>1328</v>
      </c>
      <c r="P168" s="78" t="s">
        <v>1329</v>
      </c>
    </row>
    <row r="169" spans="1:16" ht="12.75" customHeight="1" thickBot="1">
      <c r="A169" s="17" t="str">
        <f t="shared" si="12"/>
        <v>BAVM 174 </v>
      </c>
      <c r="B169" s="10" t="str">
        <f t="shared" si="13"/>
        <v>II</v>
      </c>
      <c r="C169" s="17">
        <f t="shared" si="14"/>
        <v>53226.464</v>
      </c>
      <c r="D169" s="20" t="str">
        <f t="shared" si="15"/>
        <v>vis</v>
      </c>
      <c r="E169" s="74">
        <f>VLOOKUP(C169,Active!C$21:E$959,3,FALSE)</f>
        <v>11276.496812837082</v>
      </c>
      <c r="F169" s="10" t="s">
        <v>172</v>
      </c>
      <c r="G169" s="20" t="str">
        <f t="shared" si="16"/>
        <v>53226.464</v>
      </c>
      <c r="H169" s="17">
        <f t="shared" si="17"/>
        <v>11276.5</v>
      </c>
      <c r="I169" s="75" t="s">
        <v>1334</v>
      </c>
      <c r="J169" s="76" t="s">
        <v>1335</v>
      </c>
      <c r="K169" s="75">
        <v>11276.5</v>
      </c>
      <c r="L169" s="75" t="s">
        <v>251</v>
      </c>
      <c r="M169" s="76" t="s">
        <v>178</v>
      </c>
      <c r="N169" s="76"/>
      <c r="O169" s="77" t="s">
        <v>1271</v>
      </c>
      <c r="P169" s="78" t="s">
        <v>1336</v>
      </c>
    </row>
    <row r="170" spans="1:16" ht="12.75" customHeight="1" thickBot="1">
      <c r="A170" s="17" t="str">
        <f t="shared" si="12"/>
        <v>JAAVSO 36(2);186 </v>
      </c>
      <c r="B170" s="10" t="str">
        <f t="shared" si="13"/>
        <v>I</v>
      </c>
      <c r="C170" s="17">
        <f t="shared" si="14"/>
        <v>54621.7598</v>
      </c>
      <c r="D170" s="20" t="str">
        <f t="shared" si="15"/>
        <v>vis</v>
      </c>
      <c r="E170" s="74">
        <f>VLOOKUP(C170,Active!C$21:E$959,3,FALSE)</f>
        <v>12061.000047003989</v>
      </c>
      <c r="F170" s="10" t="s">
        <v>172</v>
      </c>
      <c r="G170" s="20" t="str">
        <f t="shared" si="16"/>
        <v>54621.7598</v>
      </c>
      <c r="H170" s="17">
        <f t="shared" si="17"/>
        <v>12061</v>
      </c>
      <c r="I170" s="75" t="s">
        <v>1345</v>
      </c>
      <c r="J170" s="76" t="s">
        <v>1346</v>
      </c>
      <c r="K170" s="75">
        <v>12061</v>
      </c>
      <c r="L170" s="75" t="s">
        <v>796</v>
      </c>
      <c r="M170" s="76" t="s">
        <v>1347</v>
      </c>
      <c r="N170" s="76" t="s">
        <v>1327</v>
      </c>
      <c r="O170" s="77" t="s">
        <v>1348</v>
      </c>
      <c r="P170" s="78" t="s">
        <v>1349</v>
      </c>
    </row>
    <row r="171" spans="1:16" ht="12.75" customHeight="1" thickBot="1">
      <c r="A171" s="17" t="str">
        <f t="shared" si="12"/>
        <v>JAAVSO 36(2);186 </v>
      </c>
      <c r="B171" s="10" t="str">
        <f t="shared" si="13"/>
        <v>I</v>
      </c>
      <c r="C171" s="17">
        <f t="shared" si="14"/>
        <v>54678.673000000003</v>
      </c>
      <c r="D171" s="20" t="str">
        <f t="shared" si="15"/>
        <v>vis</v>
      </c>
      <c r="E171" s="74">
        <f>VLOOKUP(C171,Active!C$21:E$959,3,FALSE)</f>
        <v>12092.999419084656</v>
      </c>
      <c r="F171" s="10" t="s">
        <v>172</v>
      </c>
      <c r="G171" s="20" t="str">
        <f t="shared" si="16"/>
        <v>54678.673</v>
      </c>
      <c r="H171" s="17">
        <f t="shared" si="17"/>
        <v>12093</v>
      </c>
      <c r="I171" s="75" t="s">
        <v>1350</v>
      </c>
      <c r="J171" s="76" t="s">
        <v>1351</v>
      </c>
      <c r="K171" s="75">
        <v>12093</v>
      </c>
      <c r="L171" s="75" t="s">
        <v>196</v>
      </c>
      <c r="M171" s="76" t="s">
        <v>1347</v>
      </c>
      <c r="N171" s="76" t="s">
        <v>1327</v>
      </c>
      <c r="O171" s="77" t="s">
        <v>956</v>
      </c>
      <c r="P171" s="78" t="s">
        <v>1349</v>
      </c>
    </row>
    <row r="172" spans="1:16" ht="12.75" customHeight="1" thickBot="1">
      <c r="A172" s="17" t="str">
        <f t="shared" si="12"/>
        <v>JAAVSO 36(2);186 </v>
      </c>
      <c r="B172" s="10" t="str">
        <f t="shared" si="13"/>
        <v>I</v>
      </c>
      <c r="C172" s="17">
        <f t="shared" si="14"/>
        <v>54703.5726</v>
      </c>
      <c r="D172" s="20" t="str">
        <f t="shared" si="15"/>
        <v>vis</v>
      </c>
      <c r="E172" s="74">
        <f>VLOOKUP(C172,Active!C$21:E$959,3,FALSE)</f>
        <v>12106.999186538596</v>
      </c>
      <c r="F172" s="10" t="s">
        <v>172</v>
      </c>
      <c r="G172" s="20" t="str">
        <f t="shared" si="16"/>
        <v>54703.5726</v>
      </c>
      <c r="H172" s="17">
        <f t="shared" si="17"/>
        <v>12107</v>
      </c>
      <c r="I172" s="75" t="s">
        <v>1352</v>
      </c>
      <c r="J172" s="76" t="s">
        <v>1353</v>
      </c>
      <c r="K172" s="75">
        <v>12107</v>
      </c>
      <c r="L172" s="75" t="s">
        <v>1256</v>
      </c>
      <c r="M172" s="76" t="s">
        <v>1347</v>
      </c>
      <c r="N172" s="76" t="s">
        <v>1327</v>
      </c>
      <c r="O172" s="77" t="s">
        <v>1354</v>
      </c>
      <c r="P172" s="78" t="s">
        <v>1349</v>
      </c>
    </row>
    <row r="173" spans="1:16" ht="12.75" customHeight="1" thickBot="1">
      <c r="A173" s="17" t="str">
        <f t="shared" si="12"/>
        <v>JAAVSO 37(1);44 </v>
      </c>
      <c r="B173" s="10" t="str">
        <f t="shared" si="13"/>
        <v>I</v>
      </c>
      <c r="C173" s="17">
        <f t="shared" si="14"/>
        <v>54751.594799999999</v>
      </c>
      <c r="D173" s="20" t="str">
        <f t="shared" si="15"/>
        <v>vis</v>
      </c>
      <c r="E173" s="74">
        <f>VLOOKUP(C173,Active!C$21:E$959,3,FALSE)</f>
        <v>12133.999605526318</v>
      </c>
      <c r="F173" s="10" t="s">
        <v>172</v>
      </c>
      <c r="G173" s="20" t="str">
        <f t="shared" si="16"/>
        <v>54751.5948</v>
      </c>
      <c r="H173" s="17">
        <f t="shared" si="17"/>
        <v>12134</v>
      </c>
      <c r="I173" s="75" t="s">
        <v>1355</v>
      </c>
      <c r="J173" s="76" t="s">
        <v>1356</v>
      </c>
      <c r="K173" s="75">
        <v>12134</v>
      </c>
      <c r="L173" s="75" t="s">
        <v>1357</v>
      </c>
      <c r="M173" s="76" t="s">
        <v>1347</v>
      </c>
      <c r="N173" s="76" t="s">
        <v>1358</v>
      </c>
      <c r="O173" s="77" t="s">
        <v>956</v>
      </c>
      <c r="P173" s="78" t="s">
        <v>1359</v>
      </c>
    </row>
    <row r="174" spans="1:16" ht="12.75" customHeight="1" thickBot="1">
      <c r="A174" s="17" t="str">
        <f t="shared" si="12"/>
        <v>IBVS 5933 </v>
      </c>
      <c r="B174" s="10" t="str">
        <f t="shared" si="13"/>
        <v>II</v>
      </c>
      <c r="C174" s="17">
        <f t="shared" si="14"/>
        <v>55026.385600000001</v>
      </c>
      <c r="D174" s="20" t="str">
        <f t="shared" si="15"/>
        <v>vis</v>
      </c>
      <c r="E174" s="74">
        <f>VLOOKUP(C174,Active!C$21:E$959,3,FALSE)</f>
        <v>12288.500372545981</v>
      </c>
      <c r="F174" s="10" t="s">
        <v>172</v>
      </c>
      <c r="G174" s="20" t="str">
        <f t="shared" si="16"/>
        <v>55026.3856</v>
      </c>
      <c r="H174" s="17">
        <f t="shared" si="17"/>
        <v>12288.5</v>
      </c>
      <c r="I174" s="75" t="s">
        <v>1360</v>
      </c>
      <c r="J174" s="76" t="s">
        <v>1361</v>
      </c>
      <c r="K174" s="75">
        <v>12288.5</v>
      </c>
      <c r="L174" s="75" t="s">
        <v>754</v>
      </c>
      <c r="M174" s="76" t="s">
        <v>1347</v>
      </c>
      <c r="N174" s="76" t="s">
        <v>172</v>
      </c>
      <c r="O174" s="77" t="s">
        <v>1362</v>
      </c>
      <c r="P174" s="78" t="s">
        <v>1363</v>
      </c>
    </row>
    <row r="175" spans="1:16" ht="12.75" customHeight="1" thickBot="1">
      <c r="A175" s="17" t="str">
        <f t="shared" si="12"/>
        <v> JAAVSO 40;975 </v>
      </c>
      <c r="B175" s="10" t="str">
        <f t="shared" si="13"/>
        <v>I</v>
      </c>
      <c r="C175" s="17">
        <f t="shared" si="14"/>
        <v>55336.746899999998</v>
      </c>
      <c r="D175" s="20" t="str">
        <f t="shared" si="15"/>
        <v>vis</v>
      </c>
      <c r="E175" s="74">
        <f>VLOOKUP(C175,Active!C$21:E$959,3,FALSE)</f>
        <v>12463.000606553884</v>
      </c>
      <c r="F175" s="10" t="s">
        <v>172</v>
      </c>
      <c r="G175" s="20" t="str">
        <f t="shared" si="16"/>
        <v>55336.7469</v>
      </c>
      <c r="H175" s="17">
        <f t="shared" si="17"/>
        <v>12463</v>
      </c>
      <c r="I175" s="75" t="s">
        <v>1364</v>
      </c>
      <c r="J175" s="76" t="s">
        <v>1365</v>
      </c>
      <c r="K175" s="75">
        <v>12463</v>
      </c>
      <c r="L175" s="75" t="s">
        <v>704</v>
      </c>
      <c r="M175" s="76" t="s">
        <v>1347</v>
      </c>
      <c r="N175" s="76" t="s">
        <v>172</v>
      </c>
      <c r="O175" s="77" t="s">
        <v>956</v>
      </c>
      <c r="P175" s="77" t="s">
        <v>1366</v>
      </c>
    </row>
    <row r="176" spans="1:16" ht="12.75" customHeight="1" thickBot="1">
      <c r="A176" s="17" t="str">
        <f t="shared" si="12"/>
        <v> JAAVSO 40;975 </v>
      </c>
      <c r="B176" s="10" t="str">
        <f t="shared" si="13"/>
        <v>I</v>
      </c>
      <c r="C176" s="17">
        <f t="shared" si="14"/>
        <v>55795.616999999998</v>
      </c>
      <c r="D176" s="20" t="str">
        <f t="shared" si="15"/>
        <v>vis</v>
      </c>
      <c r="E176" s="74">
        <f>VLOOKUP(C176,Active!C$21:E$959,3,FALSE)</f>
        <v>12720.999718650753</v>
      </c>
      <c r="F176" s="10" t="s">
        <v>172</v>
      </c>
      <c r="G176" s="20" t="str">
        <f t="shared" si="16"/>
        <v>55795.6170</v>
      </c>
      <c r="H176" s="17">
        <f t="shared" si="17"/>
        <v>12721</v>
      </c>
      <c r="I176" s="75" t="s">
        <v>1367</v>
      </c>
      <c r="J176" s="76" t="s">
        <v>1368</v>
      </c>
      <c r="K176" s="75">
        <v>12721</v>
      </c>
      <c r="L176" s="75" t="s">
        <v>1369</v>
      </c>
      <c r="M176" s="76" t="s">
        <v>1347</v>
      </c>
      <c r="N176" s="76" t="s">
        <v>172</v>
      </c>
      <c r="O176" s="77" t="s">
        <v>1370</v>
      </c>
      <c r="P176" s="77" t="s">
        <v>1366</v>
      </c>
    </row>
    <row r="177" spans="1:16" ht="12.75" customHeight="1" thickBot="1">
      <c r="A177" s="17" t="str">
        <f t="shared" si="12"/>
        <v>BAVM 234 </v>
      </c>
      <c r="B177" s="10" t="str">
        <f t="shared" si="13"/>
        <v>II</v>
      </c>
      <c r="C177" s="17">
        <f t="shared" si="14"/>
        <v>56495.488799999999</v>
      </c>
      <c r="D177" s="20" t="str">
        <f t="shared" si="15"/>
        <v>vis</v>
      </c>
      <c r="E177" s="74">
        <f>VLOOKUP(C177,Active!C$21:E$959,3,FALSE)</f>
        <v>13114.501720593436</v>
      </c>
      <c r="F177" s="10" t="s">
        <v>172</v>
      </c>
      <c r="G177" s="20" t="str">
        <f t="shared" si="16"/>
        <v>56495.4888</v>
      </c>
      <c r="H177" s="17">
        <f t="shared" si="17"/>
        <v>13114.5</v>
      </c>
      <c r="I177" s="75" t="s">
        <v>1374</v>
      </c>
      <c r="J177" s="76" t="s">
        <v>1375</v>
      </c>
      <c r="K177" s="75">
        <v>13114.5</v>
      </c>
      <c r="L177" s="75" t="s">
        <v>1129</v>
      </c>
      <c r="M177" s="76" t="s">
        <v>1347</v>
      </c>
      <c r="N177" s="76" t="s">
        <v>1376</v>
      </c>
      <c r="O177" s="77" t="s">
        <v>1377</v>
      </c>
      <c r="P177" s="78" t="s">
        <v>1378</v>
      </c>
    </row>
    <row r="178" spans="1:16" ht="12.75" customHeight="1" thickBot="1">
      <c r="A178" s="17" t="str">
        <f t="shared" si="12"/>
        <v>OEJV 0172 </v>
      </c>
      <c r="B178" s="10" t="str">
        <f t="shared" si="13"/>
        <v>II</v>
      </c>
      <c r="C178" s="17">
        <f t="shared" si="14"/>
        <v>56792.506000000001</v>
      </c>
      <c r="D178" s="20" t="str">
        <f t="shared" si="15"/>
        <v>vis</v>
      </c>
      <c r="E178" s="74">
        <f>VLOOKUP(C178,Active!C$21:E$959,3,FALSE)</f>
        <v>13281.499251871894</v>
      </c>
      <c r="F178" s="10" t="s">
        <v>172</v>
      </c>
      <c r="G178" s="20" t="str">
        <f t="shared" si="16"/>
        <v>56792.506</v>
      </c>
      <c r="H178" s="17">
        <f t="shared" si="17"/>
        <v>13281.5</v>
      </c>
      <c r="I178" s="75" t="s">
        <v>1379</v>
      </c>
      <c r="J178" s="76" t="s">
        <v>1380</v>
      </c>
      <c r="K178" s="75" t="s">
        <v>1381</v>
      </c>
      <c r="L178" s="75" t="s">
        <v>196</v>
      </c>
      <c r="M178" s="76" t="s">
        <v>1347</v>
      </c>
      <c r="N178" s="76" t="s">
        <v>1327</v>
      </c>
      <c r="O178" s="77" t="s">
        <v>1382</v>
      </c>
      <c r="P178" s="78" t="s">
        <v>1383</v>
      </c>
    </row>
    <row r="179" spans="1:16" ht="12.75" customHeight="1" thickBot="1">
      <c r="A179" s="17" t="str">
        <f t="shared" si="12"/>
        <v>BAVM 238 </v>
      </c>
      <c r="B179" s="10" t="str">
        <f t="shared" si="13"/>
        <v>II</v>
      </c>
      <c r="C179" s="17">
        <f t="shared" si="14"/>
        <v>56808.515099999997</v>
      </c>
      <c r="D179" s="20" t="str">
        <f t="shared" si="15"/>
        <v>vis</v>
      </c>
      <c r="E179" s="74">
        <f>VLOOKUP(C179,Active!C$21:E$959,3,FALSE)</f>
        <v>13290.500347357238</v>
      </c>
      <c r="F179" s="10" t="s">
        <v>172</v>
      </c>
      <c r="G179" s="20" t="str">
        <f t="shared" si="16"/>
        <v>56808.5151</v>
      </c>
      <c r="H179" s="17">
        <f t="shared" si="17"/>
        <v>13290.5</v>
      </c>
      <c r="I179" s="75" t="s">
        <v>1384</v>
      </c>
      <c r="J179" s="76" t="s">
        <v>1385</v>
      </c>
      <c r="K179" s="75" t="s">
        <v>1386</v>
      </c>
      <c r="L179" s="75" t="s">
        <v>777</v>
      </c>
      <c r="M179" s="76" t="s">
        <v>1347</v>
      </c>
      <c r="N179" s="76" t="s">
        <v>1376</v>
      </c>
      <c r="O179" s="77" t="s">
        <v>1377</v>
      </c>
      <c r="P179" s="78" t="s">
        <v>1387</v>
      </c>
    </row>
    <row r="180" spans="1:16" ht="12.75" customHeight="1" thickBot="1">
      <c r="A180" s="17" t="str">
        <f t="shared" si="12"/>
        <v>BAVM 238 </v>
      </c>
      <c r="B180" s="10" t="str">
        <f t="shared" si="13"/>
        <v>I</v>
      </c>
      <c r="C180" s="17">
        <f t="shared" si="14"/>
        <v>56809.402099999999</v>
      </c>
      <c r="D180" s="20" t="str">
        <f t="shared" si="15"/>
        <v>vis</v>
      </c>
      <c r="E180" s="74">
        <f>VLOOKUP(C180,Active!C$21:E$959,3,FALSE)</f>
        <v>13290.999061944287</v>
      </c>
      <c r="F180" s="10" t="s">
        <v>172</v>
      </c>
      <c r="G180" s="20" t="str">
        <f t="shared" si="16"/>
        <v>56809.4021</v>
      </c>
      <c r="H180" s="17">
        <f t="shared" si="17"/>
        <v>13291</v>
      </c>
      <c r="I180" s="75" t="s">
        <v>1388</v>
      </c>
      <c r="J180" s="76" t="s">
        <v>1389</v>
      </c>
      <c r="K180" s="75" t="s">
        <v>1390</v>
      </c>
      <c r="L180" s="75" t="s">
        <v>1391</v>
      </c>
      <c r="M180" s="76" t="s">
        <v>1347</v>
      </c>
      <c r="N180" s="76" t="s">
        <v>1376</v>
      </c>
      <c r="O180" s="77" t="s">
        <v>1377</v>
      </c>
      <c r="P180" s="78" t="s">
        <v>1387</v>
      </c>
    </row>
    <row r="181" spans="1:16" ht="12.75" customHeight="1" thickBot="1">
      <c r="A181" s="17" t="str">
        <f t="shared" si="12"/>
        <v> AJ 19.144 </v>
      </c>
      <c r="B181" s="10" t="str">
        <f t="shared" si="13"/>
        <v>I</v>
      </c>
      <c r="C181" s="17">
        <f t="shared" si="14"/>
        <v>14566.541999999999</v>
      </c>
      <c r="D181" s="20" t="str">
        <f t="shared" si="15"/>
        <v>vis</v>
      </c>
      <c r="E181" s="74">
        <f>VLOOKUP(C181,Active!C$21:E$959,3,FALSE)</f>
        <v>-10459.993644340821</v>
      </c>
      <c r="F181" s="10" t="s">
        <v>172</v>
      </c>
      <c r="G181" s="20" t="str">
        <f t="shared" si="16"/>
        <v>14566.542</v>
      </c>
      <c r="H181" s="17">
        <f t="shared" si="17"/>
        <v>-10460</v>
      </c>
      <c r="I181" s="75" t="s">
        <v>175</v>
      </c>
      <c r="J181" s="76" t="s">
        <v>176</v>
      </c>
      <c r="K181" s="75">
        <v>-10460</v>
      </c>
      <c r="L181" s="75" t="s">
        <v>177</v>
      </c>
      <c r="M181" s="76" t="s">
        <v>178</v>
      </c>
      <c r="N181" s="76"/>
      <c r="O181" s="77" t="s">
        <v>179</v>
      </c>
      <c r="P181" s="77" t="s">
        <v>180</v>
      </c>
    </row>
    <row r="182" spans="1:16" ht="12.75" customHeight="1" thickBot="1">
      <c r="A182" s="17" t="str">
        <f t="shared" si="12"/>
        <v> GUL II.138 </v>
      </c>
      <c r="B182" s="10" t="str">
        <f t="shared" si="13"/>
        <v>I</v>
      </c>
      <c r="C182" s="17">
        <f t="shared" si="14"/>
        <v>14593.213</v>
      </c>
      <c r="D182" s="20" t="str">
        <f t="shared" si="15"/>
        <v>vis</v>
      </c>
      <c r="E182" s="74">
        <f>VLOOKUP(C182,Active!C$21:E$959,3,FALSE)</f>
        <v>-10444.997909559375</v>
      </c>
      <c r="F182" s="10" t="s">
        <v>172</v>
      </c>
      <c r="G182" s="20" t="str">
        <f t="shared" si="16"/>
        <v>14593.213</v>
      </c>
      <c r="H182" s="17">
        <f t="shared" si="17"/>
        <v>-10445</v>
      </c>
      <c r="I182" s="75" t="s">
        <v>181</v>
      </c>
      <c r="J182" s="76" t="s">
        <v>182</v>
      </c>
      <c r="K182" s="75">
        <v>-10445</v>
      </c>
      <c r="L182" s="75" t="s">
        <v>183</v>
      </c>
      <c r="M182" s="76" t="s">
        <v>178</v>
      </c>
      <c r="N182" s="76"/>
      <c r="O182" s="77" t="s">
        <v>184</v>
      </c>
      <c r="P182" s="77" t="s">
        <v>185</v>
      </c>
    </row>
    <row r="183" spans="1:16" ht="12.75" customHeight="1" thickBot="1">
      <c r="A183" s="17" t="str">
        <f t="shared" si="12"/>
        <v> AN 157.337 </v>
      </c>
      <c r="B183" s="10" t="str">
        <f t="shared" si="13"/>
        <v>I</v>
      </c>
      <c r="C183" s="17">
        <f t="shared" si="14"/>
        <v>14784.416999999999</v>
      </c>
      <c r="D183" s="20" t="str">
        <f t="shared" si="15"/>
        <v>vis</v>
      </c>
      <c r="E183" s="74">
        <f>VLOOKUP(C183,Active!C$21:E$959,3,FALSE)</f>
        <v>-10337.493711248415</v>
      </c>
      <c r="F183" s="10" t="s">
        <v>172</v>
      </c>
      <c r="G183" s="20" t="str">
        <f t="shared" si="16"/>
        <v>14784.417</v>
      </c>
      <c r="H183" s="17">
        <f t="shared" si="17"/>
        <v>-10338</v>
      </c>
      <c r="I183" s="75" t="s">
        <v>186</v>
      </c>
      <c r="J183" s="76" t="s">
        <v>187</v>
      </c>
      <c r="K183" s="75">
        <v>-10338</v>
      </c>
      <c r="L183" s="75" t="s">
        <v>188</v>
      </c>
      <c r="M183" s="76" t="s">
        <v>178</v>
      </c>
      <c r="N183" s="76"/>
      <c r="O183" s="77" t="s">
        <v>189</v>
      </c>
      <c r="P183" s="77" t="s">
        <v>190</v>
      </c>
    </row>
    <row r="184" spans="1:16" ht="12.75" customHeight="1" thickBot="1">
      <c r="A184" s="17" t="str">
        <f t="shared" si="12"/>
        <v> AN 157.337 </v>
      </c>
      <c r="B184" s="10" t="str">
        <f t="shared" si="13"/>
        <v>I</v>
      </c>
      <c r="C184" s="17">
        <f t="shared" si="14"/>
        <v>14792.41</v>
      </c>
      <c r="D184" s="20" t="str">
        <f t="shared" si="15"/>
        <v>vis</v>
      </c>
      <c r="E184" s="74">
        <f>VLOOKUP(C184,Active!C$21:E$959,3,FALSE)</f>
        <v>-10332.9996574781</v>
      </c>
      <c r="F184" s="10" t="s">
        <v>172</v>
      </c>
      <c r="G184" s="20" t="str">
        <f t="shared" si="16"/>
        <v>14792.410</v>
      </c>
      <c r="H184" s="17">
        <f t="shared" si="17"/>
        <v>-10333</v>
      </c>
      <c r="I184" s="75" t="s">
        <v>191</v>
      </c>
      <c r="J184" s="76" t="s">
        <v>192</v>
      </c>
      <c r="K184" s="75">
        <v>-10333</v>
      </c>
      <c r="L184" s="75" t="s">
        <v>193</v>
      </c>
      <c r="M184" s="76" t="s">
        <v>178</v>
      </c>
      <c r="N184" s="76"/>
      <c r="O184" s="77" t="s">
        <v>189</v>
      </c>
      <c r="P184" s="77" t="s">
        <v>190</v>
      </c>
    </row>
    <row r="185" spans="1:16" ht="12.75" customHeight="1" thickBot="1">
      <c r="A185" s="17" t="str">
        <f t="shared" si="12"/>
        <v> AN 157.337 </v>
      </c>
      <c r="B185" s="10" t="str">
        <f t="shared" si="13"/>
        <v>I</v>
      </c>
      <c r="C185" s="17">
        <f t="shared" si="14"/>
        <v>14808.415999999999</v>
      </c>
      <c r="D185" s="20" t="str">
        <f t="shared" si="15"/>
        <v>vis</v>
      </c>
      <c r="E185" s="74">
        <f>VLOOKUP(C185,Active!C$21:E$959,3,FALSE)</f>
        <v>-10324.000304963691</v>
      </c>
      <c r="F185" s="10" t="s">
        <v>172</v>
      </c>
      <c r="G185" s="20" t="str">
        <f t="shared" si="16"/>
        <v>14808.416</v>
      </c>
      <c r="H185" s="17">
        <f t="shared" si="17"/>
        <v>-10324</v>
      </c>
      <c r="I185" s="75" t="s">
        <v>194</v>
      </c>
      <c r="J185" s="76" t="s">
        <v>195</v>
      </c>
      <c r="K185" s="75">
        <v>-10324</v>
      </c>
      <c r="L185" s="75" t="s">
        <v>196</v>
      </c>
      <c r="M185" s="76" t="s">
        <v>178</v>
      </c>
      <c r="N185" s="76"/>
      <c r="O185" s="77" t="s">
        <v>189</v>
      </c>
      <c r="P185" s="77" t="s">
        <v>190</v>
      </c>
    </row>
    <row r="186" spans="1:16" ht="12.75" customHeight="1" thickBot="1">
      <c r="A186" s="17" t="str">
        <f t="shared" si="12"/>
        <v> AN 157.337 </v>
      </c>
      <c r="B186" s="10" t="str">
        <f t="shared" si="13"/>
        <v>I</v>
      </c>
      <c r="C186" s="17">
        <f t="shared" si="14"/>
        <v>14816.438</v>
      </c>
      <c r="D186" s="20" t="str">
        <f t="shared" si="15"/>
        <v>vis</v>
      </c>
      <c r="E186" s="74">
        <f>VLOOKUP(C186,Active!C$21:E$959,3,FALSE)</f>
        <v>-10319.489945981395</v>
      </c>
      <c r="F186" s="10" t="s">
        <v>172</v>
      </c>
      <c r="G186" s="20" t="str">
        <f t="shared" si="16"/>
        <v>14816.438</v>
      </c>
      <c r="H186" s="17">
        <f t="shared" si="17"/>
        <v>-10320</v>
      </c>
      <c r="I186" s="75" t="s">
        <v>197</v>
      </c>
      <c r="J186" s="76" t="s">
        <v>198</v>
      </c>
      <c r="K186" s="75">
        <v>-10320</v>
      </c>
      <c r="L186" s="75" t="s">
        <v>199</v>
      </c>
      <c r="M186" s="76" t="s">
        <v>178</v>
      </c>
      <c r="N186" s="76"/>
      <c r="O186" s="77" t="s">
        <v>189</v>
      </c>
      <c r="P186" s="77" t="s">
        <v>190</v>
      </c>
    </row>
    <row r="187" spans="1:16" ht="12.75" customHeight="1" thickBot="1">
      <c r="A187" s="17" t="str">
        <f t="shared" si="12"/>
        <v> AN 157.337 </v>
      </c>
      <c r="B187" s="10" t="str">
        <f t="shared" si="13"/>
        <v>I</v>
      </c>
      <c r="C187" s="17">
        <f t="shared" si="14"/>
        <v>14832.421</v>
      </c>
      <c r="D187" s="20" t="str">
        <f t="shared" si="15"/>
        <v>vis</v>
      </c>
      <c r="E187" s="74">
        <f>VLOOKUP(C187,Active!C$21:E$959,3,FALSE)</f>
        <v>-10310.503525186828</v>
      </c>
      <c r="F187" s="10" t="s">
        <v>172</v>
      </c>
      <c r="G187" s="20" t="str">
        <f t="shared" si="16"/>
        <v>14832.421</v>
      </c>
      <c r="H187" s="17">
        <f t="shared" si="17"/>
        <v>-10311</v>
      </c>
      <c r="I187" s="75" t="s">
        <v>200</v>
      </c>
      <c r="J187" s="76" t="s">
        <v>201</v>
      </c>
      <c r="K187" s="75">
        <v>-10311</v>
      </c>
      <c r="L187" s="75" t="s">
        <v>202</v>
      </c>
      <c r="M187" s="76" t="s">
        <v>178</v>
      </c>
      <c r="N187" s="76"/>
      <c r="O187" s="77" t="s">
        <v>189</v>
      </c>
      <c r="P187" s="77" t="s">
        <v>190</v>
      </c>
    </row>
    <row r="188" spans="1:16" ht="12.75" customHeight="1" thickBot="1">
      <c r="A188" s="17" t="str">
        <f t="shared" si="12"/>
        <v> AN 157.337 </v>
      </c>
      <c r="B188" s="10" t="str">
        <f t="shared" si="13"/>
        <v>I</v>
      </c>
      <c r="C188" s="17">
        <f t="shared" si="14"/>
        <v>14864.434999999999</v>
      </c>
      <c r="D188" s="20" t="str">
        <f t="shared" si="15"/>
        <v>vis</v>
      </c>
      <c r="E188" s="74">
        <f>VLOOKUP(C188,Active!C$21:E$959,3,FALSE)</f>
        <v>-10292.503695660635</v>
      </c>
      <c r="F188" s="10" t="s">
        <v>172</v>
      </c>
      <c r="G188" s="20" t="str">
        <f t="shared" si="16"/>
        <v>14864.435</v>
      </c>
      <c r="H188" s="17">
        <f t="shared" si="17"/>
        <v>-10293</v>
      </c>
      <c r="I188" s="75" t="s">
        <v>203</v>
      </c>
      <c r="J188" s="76" t="s">
        <v>204</v>
      </c>
      <c r="K188" s="75">
        <v>-10293</v>
      </c>
      <c r="L188" s="75" t="s">
        <v>202</v>
      </c>
      <c r="M188" s="76" t="s">
        <v>178</v>
      </c>
      <c r="N188" s="76"/>
      <c r="O188" s="77" t="s">
        <v>189</v>
      </c>
      <c r="P188" s="77" t="s">
        <v>190</v>
      </c>
    </row>
    <row r="189" spans="1:16" ht="13.5" thickBot="1">
      <c r="A189" s="17" t="str">
        <f t="shared" si="12"/>
        <v> AN 157.337 </v>
      </c>
      <c r="B189" s="10" t="str">
        <f t="shared" si="13"/>
        <v>I</v>
      </c>
      <c r="C189" s="17">
        <f t="shared" si="14"/>
        <v>14879.564</v>
      </c>
      <c r="D189" s="20" t="str">
        <f t="shared" si="15"/>
        <v>vis</v>
      </c>
      <c r="E189" s="74">
        <f>VLOOKUP(C189,Active!C$21:E$959,3,FALSE)</f>
        <v>-10283.997435246381</v>
      </c>
      <c r="F189" s="10" t="s">
        <v>172</v>
      </c>
      <c r="G189" s="20" t="str">
        <f t="shared" si="16"/>
        <v>14879.564</v>
      </c>
      <c r="H189" s="17">
        <f t="shared" si="17"/>
        <v>-10284</v>
      </c>
      <c r="I189" s="75" t="s">
        <v>205</v>
      </c>
      <c r="J189" s="76" t="s">
        <v>206</v>
      </c>
      <c r="K189" s="75">
        <v>-10284</v>
      </c>
      <c r="L189" s="75" t="s">
        <v>207</v>
      </c>
      <c r="M189" s="76" t="s">
        <v>178</v>
      </c>
      <c r="N189" s="76"/>
      <c r="O189" s="77" t="s">
        <v>189</v>
      </c>
      <c r="P189" s="77" t="s">
        <v>190</v>
      </c>
    </row>
    <row r="190" spans="1:16" ht="13.5" thickBot="1">
      <c r="A190" s="17" t="str">
        <f t="shared" si="12"/>
        <v> AN 157.337 </v>
      </c>
      <c r="B190" s="10" t="str">
        <f t="shared" si="13"/>
        <v>I</v>
      </c>
      <c r="C190" s="17">
        <f t="shared" si="14"/>
        <v>14888.441999999999</v>
      </c>
      <c r="D190" s="20" t="str">
        <f t="shared" si="15"/>
        <v>vis</v>
      </c>
      <c r="E190" s="74">
        <f>VLOOKUP(C190,Active!C$21:E$959,3,FALSE)</f>
        <v>-10279.005791386397</v>
      </c>
      <c r="F190" s="10" t="s">
        <v>172</v>
      </c>
      <c r="G190" s="20" t="str">
        <f t="shared" si="16"/>
        <v>14888.442</v>
      </c>
      <c r="H190" s="17">
        <f t="shared" si="17"/>
        <v>-10279</v>
      </c>
      <c r="I190" s="75" t="s">
        <v>208</v>
      </c>
      <c r="J190" s="76" t="s">
        <v>209</v>
      </c>
      <c r="K190" s="75">
        <v>-10279</v>
      </c>
      <c r="L190" s="75" t="s">
        <v>210</v>
      </c>
      <c r="M190" s="76" t="s">
        <v>178</v>
      </c>
      <c r="N190" s="76"/>
      <c r="O190" s="77" t="s">
        <v>189</v>
      </c>
      <c r="P190" s="77" t="s">
        <v>190</v>
      </c>
    </row>
    <row r="191" spans="1:16" ht="13.5" thickBot="1">
      <c r="A191" s="17" t="str">
        <f t="shared" si="12"/>
        <v> AN 157.337 </v>
      </c>
      <c r="B191" s="10" t="str">
        <f t="shared" si="13"/>
        <v>I</v>
      </c>
      <c r="C191" s="17">
        <f t="shared" si="14"/>
        <v>15170.369000000001</v>
      </c>
      <c r="D191" s="20" t="str">
        <f t="shared" si="15"/>
        <v>vis</v>
      </c>
      <c r="E191" s="74">
        <f>VLOOKUP(C191,Active!C$21:E$959,3,FALSE)</f>
        <v>-10120.492705273062</v>
      </c>
      <c r="F191" s="10" t="s">
        <v>172</v>
      </c>
      <c r="G191" s="20" t="str">
        <f t="shared" si="16"/>
        <v>15170.369</v>
      </c>
      <c r="H191" s="17">
        <f t="shared" si="17"/>
        <v>-10121</v>
      </c>
      <c r="I191" s="75" t="s">
        <v>211</v>
      </c>
      <c r="J191" s="76" t="s">
        <v>212</v>
      </c>
      <c r="K191" s="75">
        <v>-10121</v>
      </c>
      <c r="L191" s="75" t="s">
        <v>213</v>
      </c>
      <c r="M191" s="76" t="s">
        <v>178</v>
      </c>
      <c r="N191" s="76"/>
      <c r="O191" s="77" t="s">
        <v>189</v>
      </c>
      <c r="P191" s="77" t="s">
        <v>190</v>
      </c>
    </row>
    <row r="192" spans="1:16" ht="13.5" thickBot="1">
      <c r="A192" s="17" t="str">
        <f t="shared" si="12"/>
        <v> AN 157.337 </v>
      </c>
      <c r="B192" s="10" t="str">
        <f t="shared" si="13"/>
        <v>I</v>
      </c>
      <c r="C192" s="17">
        <f t="shared" si="14"/>
        <v>15178.38</v>
      </c>
      <c r="D192" s="20" t="str">
        <f t="shared" si="15"/>
        <v>vis</v>
      </c>
      <c r="E192" s="74">
        <f>VLOOKUP(C192,Active!C$21:E$959,3,FALSE)</f>
        <v>-10115.988531026347</v>
      </c>
      <c r="F192" s="10" t="s">
        <v>172</v>
      </c>
      <c r="G192" s="20" t="str">
        <f t="shared" si="16"/>
        <v>15178.380</v>
      </c>
      <c r="H192" s="17">
        <f t="shared" si="17"/>
        <v>-10116</v>
      </c>
      <c r="I192" s="75" t="s">
        <v>214</v>
      </c>
      <c r="J192" s="76" t="s">
        <v>215</v>
      </c>
      <c r="K192" s="75">
        <v>-10116</v>
      </c>
      <c r="L192" s="75" t="s">
        <v>216</v>
      </c>
      <c r="M192" s="76" t="s">
        <v>178</v>
      </c>
      <c r="N192" s="76"/>
      <c r="O192" s="77" t="s">
        <v>189</v>
      </c>
      <c r="P192" s="77" t="s">
        <v>190</v>
      </c>
    </row>
    <row r="193" spans="1:16" ht="13.5" thickBot="1">
      <c r="A193" s="17" t="str">
        <f t="shared" si="12"/>
        <v> AN 157.337 </v>
      </c>
      <c r="B193" s="10" t="str">
        <f t="shared" si="13"/>
        <v>I</v>
      </c>
      <c r="C193" s="17">
        <f t="shared" si="14"/>
        <v>15194.373</v>
      </c>
      <c r="D193" s="20" t="str">
        <f t="shared" si="15"/>
        <v>vis</v>
      </c>
      <c r="E193" s="74">
        <f>VLOOKUP(C193,Active!C$21:E$959,3,FALSE)</f>
        <v>-10106.996487744891</v>
      </c>
      <c r="F193" s="10" t="s">
        <v>172</v>
      </c>
      <c r="G193" s="20" t="str">
        <f t="shared" si="16"/>
        <v>15194.373</v>
      </c>
      <c r="H193" s="17">
        <f t="shared" si="17"/>
        <v>-10107</v>
      </c>
      <c r="I193" s="75" t="s">
        <v>217</v>
      </c>
      <c r="J193" s="76" t="s">
        <v>218</v>
      </c>
      <c r="K193" s="75">
        <v>-10107</v>
      </c>
      <c r="L193" s="75" t="s">
        <v>219</v>
      </c>
      <c r="M193" s="76" t="s">
        <v>178</v>
      </c>
      <c r="N193" s="76"/>
      <c r="O193" s="77" t="s">
        <v>189</v>
      </c>
      <c r="P193" s="77" t="s">
        <v>190</v>
      </c>
    </row>
    <row r="194" spans="1:16" ht="13.5" thickBot="1">
      <c r="A194" s="17" t="str">
        <f t="shared" si="12"/>
        <v> AN 157.337 </v>
      </c>
      <c r="B194" s="10" t="str">
        <f t="shared" si="13"/>
        <v>I</v>
      </c>
      <c r="C194" s="17">
        <f t="shared" si="14"/>
        <v>15201.496999999999</v>
      </c>
      <c r="D194" s="20" t="str">
        <f t="shared" si="15"/>
        <v>vis</v>
      </c>
      <c r="E194" s="74">
        <f>VLOOKUP(C194,Active!C$21:E$959,3,FALSE)</f>
        <v>-10102.991028085222</v>
      </c>
      <c r="F194" s="10" t="s">
        <v>172</v>
      </c>
      <c r="G194" s="20" t="str">
        <f t="shared" si="16"/>
        <v>15201.497</v>
      </c>
      <c r="H194" s="17">
        <f t="shared" si="17"/>
        <v>-10103</v>
      </c>
      <c r="I194" s="75" t="s">
        <v>220</v>
      </c>
      <c r="J194" s="76" t="s">
        <v>221</v>
      </c>
      <c r="K194" s="75">
        <v>-10103</v>
      </c>
      <c r="L194" s="75" t="s">
        <v>222</v>
      </c>
      <c r="M194" s="76" t="s">
        <v>178</v>
      </c>
      <c r="N194" s="76"/>
      <c r="O194" s="77" t="s">
        <v>189</v>
      </c>
      <c r="P194" s="77" t="s">
        <v>190</v>
      </c>
    </row>
    <row r="195" spans="1:16" ht="13.5" thickBot="1">
      <c r="A195" s="17" t="str">
        <f t="shared" si="12"/>
        <v> AN 157.337 </v>
      </c>
      <c r="B195" s="10" t="str">
        <f t="shared" si="13"/>
        <v>I</v>
      </c>
      <c r="C195" s="17">
        <f t="shared" si="14"/>
        <v>15218.365</v>
      </c>
      <c r="D195" s="20" t="str">
        <f t="shared" si="15"/>
        <v>vis</v>
      </c>
      <c r="E195" s="74">
        <f>VLOOKUP(C195,Active!C$21:E$959,3,FALSE)</f>
        <v>-10093.507017200987</v>
      </c>
      <c r="F195" s="10" t="s">
        <v>172</v>
      </c>
      <c r="G195" s="20" t="str">
        <f t="shared" si="16"/>
        <v>15218.365</v>
      </c>
      <c r="H195" s="17">
        <f t="shared" si="17"/>
        <v>-10094</v>
      </c>
      <c r="I195" s="75" t="s">
        <v>223</v>
      </c>
      <c r="J195" s="76" t="s">
        <v>224</v>
      </c>
      <c r="K195" s="75">
        <v>-10094</v>
      </c>
      <c r="L195" s="75" t="s">
        <v>225</v>
      </c>
      <c r="M195" s="76" t="s">
        <v>178</v>
      </c>
      <c r="N195" s="76"/>
      <c r="O195" s="77" t="s">
        <v>189</v>
      </c>
      <c r="P195" s="77" t="s">
        <v>190</v>
      </c>
    </row>
    <row r="196" spans="1:16" ht="13.5" thickBot="1">
      <c r="A196" s="17" t="str">
        <f t="shared" si="12"/>
        <v> AN 157.337 </v>
      </c>
      <c r="B196" s="10" t="str">
        <f t="shared" si="13"/>
        <v>I</v>
      </c>
      <c r="C196" s="17">
        <f t="shared" si="14"/>
        <v>15225.498</v>
      </c>
      <c r="D196" s="20" t="str">
        <f t="shared" si="15"/>
        <v>vis</v>
      </c>
      <c r="E196" s="74">
        <f>VLOOKUP(C196,Active!C$21:E$959,3,FALSE)</f>
        <v>-10089.496497303118</v>
      </c>
      <c r="F196" s="10" t="s">
        <v>172</v>
      </c>
      <c r="G196" s="20" t="str">
        <f t="shared" si="16"/>
        <v>15225.498</v>
      </c>
      <c r="H196" s="17">
        <f t="shared" si="17"/>
        <v>-10090</v>
      </c>
      <c r="I196" s="75" t="s">
        <v>226</v>
      </c>
      <c r="J196" s="76" t="s">
        <v>227</v>
      </c>
      <c r="K196" s="75">
        <v>-10090</v>
      </c>
      <c r="L196" s="75" t="s">
        <v>228</v>
      </c>
      <c r="M196" s="76" t="s">
        <v>178</v>
      </c>
      <c r="N196" s="76"/>
      <c r="O196" s="77" t="s">
        <v>189</v>
      </c>
      <c r="P196" s="77" t="s">
        <v>190</v>
      </c>
    </row>
    <row r="197" spans="1:16" ht="13.5" thickBot="1">
      <c r="A197" s="17" t="str">
        <f t="shared" si="12"/>
        <v> AN 157.337 </v>
      </c>
      <c r="B197" s="10" t="str">
        <f t="shared" si="13"/>
        <v>I</v>
      </c>
      <c r="C197" s="17">
        <f t="shared" si="14"/>
        <v>15233.495999999999</v>
      </c>
      <c r="D197" s="20" t="str">
        <f t="shared" si="15"/>
        <v>vis</v>
      </c>
      <c r="E197" s="74">
        <f>VLOOKUP(C197,Active!C$21:E$959,3,FALSE)</f>
        <v>-10084.999632289358</v>
      </c>
      <c r="F197" s="10" t="s">
        <v>172</v>
      </c>
      <c r="G197" s="20" t="str">
        <f t="shared" si="16"/>
        <v>15233.496</v>
      </c>
      <c r="H197" s="17">
        <f t="shared" si="17"/>
        <v>-10085</v>
      </c>
      <c r="I197" s="75" t="s">
        <v>229</v>
      </c>
      <c r="J197" s="76" t="s">
        <v>230</v>
      </c>
      <c r="K197" s="75">
        <v>-10085</v>
      </c>
      <c r="L197" s="75" t="s">
        <v>193</v>
      </c>
      <c r="M197" s="76" t="s">
        <v>178</v>
      </c>
      <c r="N197" s="76"/>
      <c r="O197" s="77" t="s">
        <v>189</v>
      </c>
      <c r="P197" s="77" t="s">
        <v>190</v>
      </c>
    </row>
    <row r="198" spans="1:16" ht="13.5" thickBot="1">
      <c r="A198" s="17" t="str">
        <f t="shared" si="12"/>
        <v> AN 157.337 </v>
      </c>
      <c r="B198" s="10" t="str">
        <f t="shared" si="13"/>
        <v>I</v>
      </c>
      <c r="C198" s="17">
        <f t="shared" si="14"/>
        <v>15234.38</v>
      </c>
      <c r="D198" s="20" t="str">
        <f t="shared" si="15"/>
        <v>vis</v>
      </c>
      <c r="E198" s="74">
        <f>VLOOKUP(C198,Active!C$21:E$959,3,FALSE)</f>
        <v>-10084.502604448378</v>
      </c>
      <c r="F198" s="10" t="s">
        <v>172</v>
      </c>
      <c r="G198" s="20" t="str">
        <f t="shared" si="16"/>
        <v>15234.380</v>
      </c>
      <c r="H198" s="17">
        <f t="shared" si="17"/>
        <v>-10085</v>
      </c>
      <c r="I198" s="75" t="s">
        <v>231</v>
      </c>
      <c r="J198" s="76" t="s">
        <v>232</v>
      </c>
      <c r="K198" s="75">
        <v>-10085</v>
      </c>
      <c r="L198" s="75" t="s">
        <v>233</v>
      </c>
      <c r="M198" s="76" t="s">
        <v>178</v>
      </c>
      <c r="N198" s="76"/>
      <c r="O198" s="77" t="s">
        <v>189</v>
      </c>
      <c r="P198" s="77" t="s">
        <v>190</v>
      </c>
    </row>
    <row r="199" spans="1:16" ht="13.5" thickBot="1">
      <c r="A199" s="17" t="str">
        <f t="shared" si="12"/>
        <v> AN 157.337 </v>
      </c>
      <c r="B199" s="10" t="str">
        <f t="shared" si="13"/>
        <v>I</v>
      </c>
      <c r="C199" s="17">
        <f t="shared" si="14"/>
        <v>15250.396000000001</v>
      </c>
      <c r="D199" s="20" t="str">
        <f t="shared" si="15"/>
        <v>vis</v>
      </c>
      <c r="E199" s="74">
        <f>VLOOKUP(C199,Active!C$21:E$959,3,FALSE)</f>
        <v>-10075.497629447078</v>
      </c>
      <c r="F199" s="10" t="s">
        <v>172</v>
      </c>
      <c r="G199" s="20" t="str">
        <f t="shared" si="16"/>
        <v>15250.396</v>
      </c>
      <c r="H199" s="17">
        <f t="shared" si="17"/>
        <v>-10076</v>
      </c>
      <c r="I199" s="75" t="s">
        <v>234</v>
      </c>
      <c r="J199" s="76" t="s">
        <v>235</v>
      </c>
      <c r="K199" s="75">
        <v>-10076</v>
      </c>
      <c r="L199" s="75" t="s">
        <v>236</v>
      </c>
      <c r="M199" s="76" t="s">
        <v>178</v>
      </c>
      <c r="N199" s="76"/>
      <c r="O199" s="77" t="s">
        <v>189</v>
      </c>
      <c r="P199" s="77" t="s">
        <v>190</v>
      </c>
    </row>
    <row r="200" spans="1:16" ht="13.5" thickBot="1">
      <c r="A200" s="17" t="str">
        <f t="shared" si="12"/>
        <v> AN 157.337 </v>
      </c>
      <c r="B200" s="10" t="str">
        <f t="shared" si="13"/>
        <v>I</v>
      </c>
      <c r="C200" s="17">
        <f t="shared" si="14"/>
        <v>15547.406000000001</v>
      </c>
      <c r="D200" s="20" t="str">
        <f t="shared" si="15"/>
        <v>vis</v>
      </c>
      <c r="E200" s="74">
        <f>VLOOKUP(C200,Active!C$21:E$959,3,FALSE)</f>
        <v>-9908.5041463591806</v>
      </c>
      <c r="F200" s="10" t="s">
        <v>172</v>
      </c>
      <c r="G200" s="20" t="str">
        <f t="shared" si="16"/>
        <v>15547.406</v>
      </c>
      <c r="H200" s="17">
        <f t="shared" si="17"/>
        <v>-9909</v>
      </c>
      <c r="I200" s="75" t="s">
        <v>237</v>
      </c>
      <c r="J200" s="76" t="s">
        <v>238</v>
      </c>
      <c r="K200" s="75">
        <v>-9909</v>
      </c>
      <c r="L200" s="75" t="s">
        <v>239</v>
      </c>
      <c r="M200" s="76" t="s">
        <v>178</v>
      </c>
      <c r="N200" s="76"/>
      <c r="O200" s="77" t="s">
        <v>189</v>
      </c>
      <c r="P200" s="77" t="s">
        <v>190</v>
      </c>
    </row>
    <row r="201" spans="1:16" ht="13.5" thickBot="1">
      <c r="A201" s="17" t="str">
        <f t="shared" si="12"/>
        <v> AN 157.337 </v>
      </c>
      <c r="B201" s="10" t="str">
        <f t="shared" si="13"/>
        <v>I</v>
      </c>
      <c r="C201" s="17">
        <f t="shared" si="14"/>
        <v>15562.532999999999</v>
      </c>
      <c r="D201" s="20" t="str">
        <f t="shared" si="15"/>
        <v>vis</v>
      </c>
      <c r="E201" s="74">
        <f>VLOOKUP(C201,Active!C$21:E$959,3,FALSE)</f>
        <v>-9899.9990104423086</v>
      </c>
      <c r="F201" s="10" t="s">
        <v>172</v>
      </c>
      <c r="G201" s="20" t="str">
        <f t="shared" si="16"/>
        <v>15562.533</v>
      </c>
      <c r="H201" s="17">
        <f t="shared" si="17"/>
        <v>-9900</v>
      </c>
      <c r="I201" s="75" t="s">
        <v>240</v>
      </c>
      <c r="J201" s="76" t="s">
        <v>241</v>
      </c>
      <c r="K201" s="75">
        <v>-9900</v>
      </c>
      <c r="L201" s="75" t="s">
        <v>242</v>
      </c>
      <c r="M201" s="76" t="s">
        <v>178</v>
      </c>
      <c r="N201" s="76"/>
      <c r="O201" s="77" t="s">
        <v>189</v>
      </c>
      <c r="P201" s="77" t="s">
        <v>190</v>
      </c>
    </row>
    <row r="202" spans="1:16" ht="13.5" thickBot="1">
      <c r="A202" s="17" t="str">
        <f t="shared" si="12"/>
        <v> AN 157.337 </v>
      </c>
      <c r="B202" s="10" t="str">
        <f t="shared" si="13"/>
        <v>I</v>
      </c>
      <c r="C202" s="17">
        <f t="shared" si="14"/>
        <v>15578.548000000001</v>
      </c>
      <c r="D202" s="20" t="str">
        <f t="shared" si="15"/>
        <v>vis</v>
      </c>
      <c r="E202" s="74">
        <f>VLOOKUP(C202,Active!C$21:E$959,3,FALSE)</f>
        <v>-9890.9945976896961</v>
      </c>
      <c r="F202" s="10" t="s">
        <v>172</v>
      </c>
      <c r="G202" s="20" t="str">
        <f t="shared" si="16"/>
        <v>15578.548</v>
      </c>
      <c r="H202" s="17">
        <f t="shared" si="17"/>
        <v>-9891</v>
      </c>
      <c r="I202" s="75" t="s">
        <v>243</v>
      </c>
      <c r="J202" s="76" t="s">
        <v>244</v>
      </c>
      <c r="K202" s="75">
        <v>-9891</v>
      </c>
      <c r="L202" s="75" t="s">
        <v>245</v>
      </c>
      <c r="M202" s="76" t="s">
        <v>178</v>
      </c>
      <c r="N202" s="76"/>
      <c r="O202" s="77" t="s">
        <v>189</v>
      </c>
      <c r="P202" s="77" t="s">
        <v>190</v>
      </c>
    </row>
    <row r="203" spans="1:16" ht="13.5" thickBot="1">
      <c r="A203" s="17" t="str">
        <f t="shared" ref="A203:A266" si="18">P203</f>
        <v> AN 157.337 </v>
      </c>
      <c r="B203" s="10" t="str">
        <f t="shared" ref="B203:B266" si="19">IF(H203=INT(H203),"I","II")</f>
        <v>I</v>
      </c>
      <c r="C203" s="17">
        <f t="shared" ref="C203:C266" si="20">1*G203</f>
        <v>15610.531999999999</v>
      </c>
      <c r="D203" s="20" t="str">
        <f t="shared" ref="D203:D266" si="21">VLOOKUP(F203,I$1:J$5,2,FALSE)</f>
        <v>vis</v>
      </c>
      <c r="E203" s="74">
        <f>VLOOKUP(C203,Active!C$21:E$959,3,FALSE)</f>
        <v>-9873.011635624167</v>
      </c>
      <c r="F203" s="10" t="s">
        <v>172</v>
      </c>
      <c r="G203" s="20" t="str">
        <f t="shared" ref="G203:G266" si="22">MID(I203,3,LEN(I203)-3)</f>
        <v>15610.532</v>
      </c>
      <c r="H203" s="17">
        <f t="shared" ref="H203:H266" si="23">1*K203</f>
        <v>-9873</v>
      </c>
      <c r="I203" s="75" t="s">
        <v>246</v>
      </c>
      <c r="J203" s="76" t="s">
        <v>247</v>
      </c>
      <c r="K203" s="75">
        <v>-9873</v>
      </c>
      <c r="L203" s="75" t="s">
        <v>248</v>
      </c>
      <c r="M203" s="76" t="s">
        <v>178</v>
      </c>
      <c r="N203" s="76"/>
      <c r="O203" s="77" t="s">
        <v>189</v>
      </c>
      <c r="P203" s="77" t="s">
        <v>190</v>
      </c>
    </row>
    <row r="204" spans="1:16" ht="13.5" thickBot="1">
      <c r="A204" s="17" t="str">
        <f t="shared" si="18"/>
        <v> AN 157.337 </v>
      </c>
      <c r="B204" s="10" t="str">
        <f t="shared" si="19"/>
        <v>I</v>
      </c>
      <c r="C204" s="17">
        <f t="shared" si="20"/>
        <v>15635.447</v>
      </c>
      <c r="D204" s="20" t="str">
        <f t="shared" si="21"/>
        <v>vis</v>
      </c>
      <c r="E204" s="74">
        <f>VLOOKUP(C204,Active!C$21:E$959,3,FALSE)</f>
        <v>-9859.0032095404167</v>
      </c>
      <c r="F204" s="10" t="s">
        <v>172</v>
      </c>
      <c r="G204" s="20" t="str">
        <f t="shared" si="22"/>
        <v>15635.447</v>
      </c>
      <c r="H204" s="17">
        <f t="shared" si="23"/>
        <v>-9859</v>
      </c>
      <c r="I204" s="75" t="s">
        <v>249</v>
      </c>
      <c r="J204" s="76" t="s">
        <v>250</v>
      </c>
      <c r="K204" s="75">
        <v>-9859</v>
      </c>
      <c r="L204" s="75" t="s">
        <v>251</v>
      </c>
      <c r="M204" s="76" t="s">
        <v>178</v>
      </c>
      <c r="N204" s="76"/>
      <c r="O204" s="77" t="s">
        <v>189</v>
      </c>
      <c r="P204" s="77" t="s">
        <v>190</v>
      </c>
    </row>
    <row r="205" spans="1:16" ht="13.5" thickBot="1">
      <c r="A205" s="17" t="str">
        <f t="shared" si="18"/>
        <v> AN 157.337 </v>
      </c>
      <c r="B205" s="10" t="str">
        <f t="shared" si="19"/>
        <v>I</v>
      </c>
      <c r="C205" s="17">
        <f t="shared" si="20"/>
        <v>15636.321</v>
      </c>
      <c r="D205" s="20" t="str">
        <f t="shared" si="21"/>
        <v>vis</v>
      </c>
      <c r="E205" s="74">
        <f>VLOOKUP(C205,Active!C$21:E$959,3,FALSE)</f>
        <v>-9858.5118041863243</v>
      </c>
      <c r="F205" s="10" t="s">
        <v>172</v>
      </c>
      <c r="G205" s="20" t="str">
        <f t="shared" si="22"/>
        <v>15636.321</v>
      </c>
      <c r="H205" s="17">
        <f t="shared" si="23"/>
        <v>-9859</v>
      </c>
      <c r="I205" s="75" t="s">
        <v>252</v>
      </c>
      <c r="J205" s="76" t="s">
        <v>253</v>
      </c>
      <c r="K205" s="75">
        <v>-9859</v>
      </c>
      <c r="L205" s="75" t="s">
        <v>254</v>
      </c>
      <c r="M205" s="76" t="s">
        <v>178</v>
      </c>
      <c r="N205" s="76"/>
      <c r="O205" s="77" t="s">
        <v>189</v>
      </c>
      <c r="P205" s="77" t="s">
        <v>190</v>
      </c>
    </row>
    <row r="206" spans="1:16" ht="13.5" thickBot="1">
      <c r="A206" s="17" t="str">
        <f t="shared" si="18"/>
        <v> AN 157.337 </v>
      </c>
      <c r="B206" s="10" t="str">
        <f t="shared" si="19"/>
        <v>I</v>
      </c>
      <c r="C206" s="17">
        <f t="shared" si="20"/>
        <v>15643.438</v>
      </c>
      <c r="D206" s="20" t="str">
        <f t="shared" si="21"/>
        <v>vis</v>
      </c>
      <c r="E206" s="74">
        <f>VLOOKUP(C206,Active!C$21:E$959,3,FALSE)</f>
        <v>-9854.5102802674774</v>
      </c>
      <c r="F206" s="10" t="s">
        <v>172</v>
      </c>
      <c r="G206" s="20" t="str">
        <f t="shared" si="22"/>
        <v>15643.438</v>
      </c>
      <c r="H206" s="17">
        <f t="shared" si="23"/>
        <v>-9855</v>
      </c>
      <c r="I206" s="75" t="s">
        <v>255</v>
      </c>
      <c r="J206" s="76" t="s">
        <v>256</v>
      </c>
      <c r="K206" s="75">
        <v>-9855</v>
      </c>
      <c r="L206" s="75" t="s">
        <v>257</v>
      </c>
      <c r="M206" s="76" t="s">
        <v>178</v>
      </c>
      <c r="N206" s="76"/>
      <c r="O206" s="77" t="s">
        <v>189</v>
      </c>
      <c r="P206" s="77" t="s">
        <v>190</v>
      </c>
    </row>
    <row r="207" spans="1:16" ht="13.5" thickBot="1">
      <c r="A207" s="17" t="str">
        <f t="shared" si="18"/>
        <v> AN 157.337 </v>
      </c>
      <c r="B207" s="10" t="str">
        <f t="shared" si="19"/>
        <v>I</v>
      </c>
      <c r="C207" s="17">
        <f t="shared" si="20"/>
        <v>15644.335999999999</v>
      </c>
      <c r="D207" s="20" t="str">
        <f t="shared" si="21"/>
        <v>vis</v>
      </c>
      <c r="E207" s="74">
        <f>VLOOKUP(C207,Active!C$21:E$959,3,FALSE)</f>
        <v>-9854.0053809448527</v>
      </c>
      <c r="F207" s="10" t="s">
        <v>172</v>
      </c>
      <c r="G207" s="20" t="str">
        <f t="shared" si="22"/>
        <v>15644.336</v>
      </c>
      <c r="H207" s="17">
        <f t="shared" si="23"/>
        <v>-9854</v>
      </c>
      <c r="I207" s="75" t="s">
        <v>258</v>
      </c>
      <c r="J207" s="76" t="s">
        <v>259</v>
      </c>
      <c r="K207" s="75">
        <v>-9854</v>
      </c>
      <c r="L207" s="75" t="s">
        <v>210</v>
      </c>
      <c r="M207" s="76" t="s">
        <v>178</v>
      </c>
      <c r="N207" s="76"/>
      <c r="O207" s="77" t="s">
        <v>189</v>
      </c>
      <c r="P207" s="77" t="s">
        <v>190</v>
      </c>
    </row>
    <row r="208" spans="1:16" ht="13.5" thickBot="1">
      <c r="A208" s="17" t="str">
        <f t="shared" si="18"/>
        <v> AN 157.337 </v>
      </c>
      <c r="B208" s="10" t="str">
        <f t="shared" si="19"/>
        <v>I</v>
      </c>
      <c r="C208" s="17">
        <f t="shared" si="20"/>
        <v>15668.346</v>
      </c>
      <c r="D208" s="20" t="str">
        <f t="shared" si="21"/>
        <v>vis</v>
      </c>
      <c r="E208" s="74">
        <f>VLOOKUP(C208,Active!C$21:E$959,3,FALSE)</f>
        <v>-9840.5057899245494</v>
      </c>
      <c r="F208" s="10" t="s">
        <v>172</v>
      </c>
      <c r="G208" s="20" t="str">
        <f t="shared" si="22"/>
        <v>15668.346</v>
      </c>
      <c r="H208" s="17">
        <f t="shared" si="23"/>
        <v>-9841</v>
      </c>
      <c r="I208" s="75" t="s">
        <v>260</v>
      </c>
      <c r="J208" s="76" t="s">
        <v>261</v>
      </c>
      <c r="K208" s="75">
        <v>-9841</v>
      </c>
      <c r="L208" s="75" t="s">
        <v>262</v>
      </c>
      <c r="M208" s="76" t="s">
        <v>178</v>
      </c>
      <c r="N208" s="76"/>
      <c r="O208" s="77" t="s">
        <v>189</v>
      </c>
      <c r="P208" s="77" t="s">
        <v>190</v>
      </c>
    </row>
    <row r="209" spans="1:16" ht="13.5" thickBot="1">
      <c r="A209" s="17" t="str">
        <f t="shared" si="18"/>
        <v> AJ 22.162 </v>
      </c>
      <c r="B209" s="10" t="str">
        <f t="shared" si="19"/>
        <v>II</v>
      </c>
      <c r="C209" s="17">
        <f t="shared" si="20"/>
        <v>15878.646000000001</v>
      </c>
      <c r="D209" s="20" t="str">
        <f t="shared" si="21"/>
        <v>vis</v>
      </c>
      <c r="E209" s="74">
        <f>VLOOKUP(C209,Active!C$21:E$959,3,FALSE)</f>
        <v>-9722.2648906505019</v>
      </c>
      <c r="F209" s="10" t="s">
        <v>172</v>
      </c>
      <c r="G209" s="20" t="str">
        <f t="shared" si="22"/>
        <v>15878.646</v>
      </c>
      <c r="H209" s="17">
        <f t="shared" si="23"/>
        <v>-9722.5</v>
      </c>
      <c r="I209" s="75" t="s">
        <v>263</v>
      </c>
      <c r="J209" s="76" t="s">
        <v>264</v>
      </c>
      <c r="K209" s="75">
        <v>-9722.5</v>
      </c>
      <c r="L209" s="75" t="s">
        <v>265</v>
      </c>
      <c r="M209" s="76" t="s">
        <v>178</v>
      </c>
      <c r="N209" s="76"/>
      <c r="O209" s="77" t="s">
        <v>266</v>
      </c>
      <c r="P209" s="77" t="s">
        <v>267</v>
      </c>
    </row>
    <row r="210" spans="1:16" ht="13.5" thickBot="1">
      <c r="A210" s="17" t="str">
        <f t="shared" si="18"/>
        <v> AN 168.453 </v>
      </c>
      <c r="B210" s="10" t="str">
        <f t="shared" si="19"/>
        <v>I</v>
      </c>
      <c r="C210" s="17">
        <f t="shared" si="20"/>
        <v>15884.453</v>
      </c>
      <c r="D210" s="20" t="str">
        <f t="shared" si="21"/>
        <v>vis</v>
      </c>
      <c r="E210" s="74">
        <f>VLOOKUP(C210,Active!C$21:E$959,3,FALSE)</f>
        <v>-9718.9999125141039</v>
      </c>
      <c r="F210" s="10" t="s">
        <v>172</v>
      </c>
      <c r="G210" s="20" t="str">
        <f t="shared" si="22"/>
        <v>15884.453</v>
      </c>
      <c r="H210" s="17">
        <f t="shared" si="23"/>
        <v>-9719</v>
      </c>
      <c r="I210" s="75" t="s">
        <v>268</v>
      </c>
      <c r="J210" s="76" t="s">
        <v>269</v>
      </c>
      <c r="K210" s="75">
        <v>-9719</v>
      </c>
      <c r="L210" s="75" t="s">
        <v>270</v>
      </c>
      <c r="M210" s="76" t="s">
        <v>178</v>
      </c>
      <c r="N210" s="76"/>
      <c r="O210" s="77" t="s">
        <v>189</v>
      </c>
      <c r="P210" s="77" t="s">
        <v>271</v>
      </c>
    </row>
    <row r="211" spans="1:16" ht="13.5" thickBot="1">
      <c r="A211" s="17" t="str">
        <f t="shared" si="18"/>
        <v> AJ 22.162 </v>
      </c>
      <c r="B211" s="10" t="str">
        <f t="shared" si="19"/>
        <v>I</v>
      </c>
      <c r="C211" s="17">
        <f t="shared" si="20"/>
        <v>15906.674999999999</v>
      </c>
      <c r="D211" s="20" t="str">
        <f t="shared" si="21"/>
        <v>vis</v>
      </c>
      <c r="E211" s="74">
        <f>VLOOKUP(C211,Active!C$21:E$959,3,FALSE)</f>
        <v>-9706.5056221495397</v>
      </c>
      <c r="F211" s="10" t="s">
        <v>172</v>
      </c>
      <c r="G211" s="20" t="str">
        <f t="shared" si="22"/>
        <v>15906.675</v>
      </c>
      <c r="H211" s="17">
        <f t="shared" si="23"/>
        <v>-9707</v>
      </c>
      <c r="I211" s="75" t="s">
        <v>272</v>
      </c>
      <c r="J211" s="76" t="s">
        <v>273</v>
      </c>
      <c r="K211" s="75">
        <v>-9707</v>
      </c>
      <c r="L211" s="75" t="s">
        <v>262</v>
      </c>
      <c r="M211" s="76" t="s">
        <v>178</v>
      </c>
      <c r="N211" s="76"/>
      <c r="O211" s="77" t="s">
        <v>266</v>
      </c>
      <c r="P211" s="77" t="s">
        <v>267</v>
      </c>
    </row>
    <row r="212" spans="1:16" ht="13.5" thickBot="1">
      <c r="A212" s="17" t="str">
        <f t="shared" si="18"/>
        <v> AJ 22.162 </v>
      </c>
      <c r="B212" s="10" t="str">
        <f t="shared" si="19"/>
        <v>II</v>
      </c>
      <c r="C212" s="17">
        <f t="shared" si="20"/>
        <v>15910.725</v>
      </c>
      <c r="D212" s="20" t="str">
        <f t="shared" si="21"/>
        <v>vis</v>
      </c>
      <c r="E212" s="74">
        <f>VLOOKUP(C212,Active!C$21:E$959,3,FALSE)</f>
        <v>-9704.2285149595264</v>
      </c>
      <c r="F212" s="10" t="s">
        <v>172</v>
      </c>
      <c r="G212" s="20" t="str">
        <f t="shared" si="22"/>
        <v>15910.725</v>
      </c>
      <c r="H212" s="17">
        <f t="shared" si="23"/>
        <v>-9704.5</v>
      </c>
      <c r="I212" s="75" t="s">
        <v>274</v>
      </c>
      <c r="J212" s="76" t="s">
        <v>275</v>
      </c>
      <c r="K212" s="75">
        <v>-9704.5</v>
      </c>
      <c r="L212" s="75" t="s">
        <v>276</v>
      </c>
      <c r="M212" s="76" t="s">
        <v>178</v>
      </c>
      <c r="N212" s="76"/>
      <c r="O212" s="77" t="s">
        <v>266</v>
      </c>
      <c r="P212" s="77" t="s">
        <v>267</v>
      </c>
    </row>
    <row r="213" spans="1:16" ht="13.5" thickBot="1">
      <c r="A213" s="17" t="str">
        <f t="shared" si="18"/>
        <v> AJ 22.162 </v>
      </c>
      <c r="B213" s="10" t="str">
        <f t="shared" si="19"/>
        <v>I</v>
      </c>
      <c r="C213" s="17">
        <f t="shared" si="20"/>
        <v>15934.616</v>
      </c>
      <c r="D213" s="20" t="str">
        <f t="shared" si="21"/>
        <v>vis</v>
      </c>
      <c r="E213" s="74">
        <f>VLOOKUP(C213,Active!C$21:E$959,3,FALSE)</f>
        <v>-9690.7958315331998</v>
      </c>
      <c r="F213" s="10" t="s">
        <v>172</v>
      </c>
      <c r="G213" s="20" t="str">
        <f t="shared" si="22"/>
        <v>15934.616</v>
      </c>
      <c r="H213" s="17">
        <f t="shared" si="23"/>
        <v>-9691</v>
      </c>
      <c r="I213" s="75" t="s">
        <v>277</v>
      </c>
      <c r="J213" s="76" t="s">
        <v>278</v>
      </c>
      <c r="K213" s="75">
        <v>-9691</v>
      </c>
      <c r="L213" s="75" t="s">
        <v>279</v>
      </c>
      <c r="M213" s="76" t="s">
        <v>178</v>
      </c>
      <c r="N213" s="76"/>
      <c r="O213" s="77" t="s">
        <v>266</v>
      </c>
      <c r="P213" s="77" t="s">
        <v>267</v>
      </c>
    </row>
    <row r="214" spans="1:16" ht="13.5" thickBot="1">
      <c r="A214" s="17" t="str">
        <f t="shared" si="18"/>
        <v> AJ 22.162 </v>
      </c>
      <c r="B214" s="10" t="str">
        <f t="shared" si="19"/>
        <v>I</v>
      </c>
      <c r="C214" s="17">
        <f t="shared" si="20"/>
        <v>15943.611000000001</v>
      </c>
      <c r="D214" s="20" t="str">
        <f t="shared" si="21"/>
        <v>vis</v>
      </c>
      <c r="E214" s="74">
        <f>VLOOKUP(C214,Active!C$21:E$959,3,FALSE)</f>
        <v>-9685.7384045766139</v>
      </c>
      <c r="F214" s="10" t="s">
        <v>172</v>
      </c>
      <c r="G214" s="20" t="str">
        <f t="shared" si="22"/>
        <v>15943.611</v>
      </c>
      <c r="H214" s="17">
        <f t="shared" si="23"/>
        <v>-9686</v>
      </c>
      <c r="I214" s="75" t="s">
        <v>280</v>
      </c>
      <c r="J214" s="76" t="s">
        <v>281</v>
      </c>
      <c r="K214" s="75">
        <v>-9686</v>
      </c>
      <c r="L214" s="75" t="s">
        <v>282</v>
      </c>
      <c r="M214" s="76" t="s">
        <v>178</v>
      </c>
      <c r="N214" s="76"/>
      <c r="O214" s="77" t="s">
        <v>266</v>
      </c>
      <c r="P214" s="77" t="s">
        <v>267</v>
      </c>
    </row>
    <row r="215" spans="1:16" ht="13.5" thickBot="1">
      <c r="A215" s="17" t="str">
        <f t="shared" si="18"/>
        <v> AN 168.453 </v>
      </c>
      <c r="B215" s="10" t="str">
        <f t="shared" si="19"/>
        <v>II</v>
      </c>
      <c r="C215" s="17">
        <f t="shared" si="20"/>
        <v>15956.502</v>
      </c>
      <c r="D215" s="20" t="str">
        <f t="shared" si="21"/>
        <v>vis</v>
      </c>
      <c r="E215" s="74">
        <f>VLOOKUP(C215,Active!C$21:E$959,3,FALSE)</f>
        <v>-9678.4904567281046</v>
      </c>
      <c r="F215" s="10" t="s">
        <v>172</v>
      </c>
      <c r="G215" s="20" t="str">
        <f t="shared" si="22"/>
        <v>15956.502</v>
      </c>
      <c r="H215" s="17">
        <f t="shared" si="23"/>
        <v>-9678.5</v>
      </c>
      <c r="I215" s="75" t="s">
        <v>283</v>
      </c>
      <c r="J215" s="76" t="s">
        <v>284</v>
      </c>
      <c r="K215" s="75">
        <v>-9678.5</v>
      </c>
      <c r="L215" s="75" t="s">
        <v>285</v>
      </c>
      <c r="M215" s="76" t="s">
        <v>178</v>
      </c>
      <c r="N215" s="76"/>
      <c r="O215" s="77" t="s">
        <v>189</v>
      </c>
      <c r="P215" s="77" t="s">
        <v>271</v>
      </c>
    </row>
    <row r="216" spans="1:16" ht="13.5" thickBot="1">
      <c r="A216" s="17" t="str">
        <f t="shared" si="18"/>
        <v> AN 168.453 </v>
      </c>
      <c r="B216" s="10" t="str">
        <f t="shared" si="19"/>
        <v>I</v>
      </c>
      <c r="C216" s="17">
        <f t="shared" si="20"/>
        <v>15989.406000000001</v>
      </c>
      <c r="D216" s="20" t="str">
        <f t="shared" si="21"/>
        <v>vis</v>
      </c>
      <c r="E216" s="74">
        <f>VLOOKUP(C216,Active!C$21:E$959,3,FALSE)</f>
        <v>-9659.9902258687907</v>
      </c>
      <c r="F216" s="10" t="s">
        <v>172</v>
      </c>
      <c r="G216" s="20" t="str">
        <f t="shared" si="22"/>
        <v>15989.406</v>
      </c>
      <c r="H216" s="17">
        <f t="shared" si="23"/>
        <v>-9660</v>
      </c>
      <c r="I216" s="75" t="s">
        <v>286</v>
      </c>
      <c r="J216" s="76" t="s">
        <v>287</v>
      </c>
      <c r="K216" s="75">
        <v>-9660</v>
      </c>
      <c r="L216" s="75" t="s">
        <v>285</v>
      </c>
      <c r="M216" s="76" t="s">
        <v>178</v>
      </c>
      <c r="N216" s="76"/>
      <c r="O216" s="77" t="s">
        <v>189</v>
      </c>
      <c r="P216" s="77" t="s">
        <v>271</v>
      </c>
    </row>
    <row r="217" spans="1:16" ht="13.5" thickBot="1">
      <c r="A217" s="17" t="str">
        <f t="shared" si="18"/>
        <v> AN 168.453 </v>
      </c>
      <c r="B217" s="10" t="str">
        <f t="shared" si="19"/>
        <v>I</v>
      </c>
      <c r="C217" s="17">
        <f t="shared" si="20"/>
        <v>15996.493</v>
      </c>
      <c r="D217" s="20" t="str">
        <f t="shared" si="21"/>
        <v>vis</v>
      </c>
      <c r="E217" s="74">
        <f>VLOOKUP(C217,Active!C$21:E$959,3,FALSE)</f>
        <v>-9656.0055694106122</v>
      </c>
      <c r="F217" s="10" t="s">
        <v>172</v>
      </c>
      <c r="G217" s="20" t="str">
        <f t="shared" si="22"/>
        <v>15996.493</v>
      </c>
      <c r="H217" s="17">
        <f t="shared" si="23"/>
        <v>-9656</v>
      </c>
      <c r="I217" s="75" t="s">
        <v>288</v>
      </c>
      <c r="J217" s="76" t="s">
        <v>289</v>
      </c>
      <c r="K217" s="75">
        <v>-9656</v>
      </c>
      <c r="L217" s="75" t="s">
        <v>210</v>
      </c>
      <c r="M217" s="76" t="s">
        <v>178</v>
      </c>
      <c r="N217" s="76"/>
      <c r="O217" s="77" t="s">
        <v>189</v>
      </c>
      <c r="P217" s="77" t="s">
        <v>271</v>
      </c>
    </row>
    <row r="218" spans="1:16" ht="13.5" thickBot="1">
      <c r="A218" s="17" t="str">
        <f t="shared" si="18"/>
        <v> AN 168.453 </v>
      </c>
      <c r="B218" s="10" t="str">
        <f t="shared" si="19"/>
        <v>II</v>
      </c>
      <c r="C218" s="17">
        <f t="shared" si="20"/>
        <v>16013.403</v>
      </c>
      <c r="D218" s="20" t="str">
        <f t="shared" si="21"/>
        <v>vis</v>
      </c>
      <c r="E218" s="74">
        <f>VLOOKUP(C218,Active!C$21:E$959,3,FALSE)</f>
        <v>-9646.4979440814459</v>
      </c>
      <c r="F218" s="10" t="s">
        <v>172</v>
      </c>
      <c r="G218" s="20" t="str">
        <f t="shared" si="22"/>
        <v>16013.403</v>
      </c>
      <c r="H218" s="17">
        <f t="shared" si="23"/>
        <v>-9646.5</v>
      </c>
      <c r="I218" s="75" t="s">
        <v>290</v>
      </c>
      <c r="J218" s="76" t="s">
        <v>291</v>
      </c>
      <c r="K218" s="75">
        <v>-9646.5</v>
      </c>
      <c r="L218" s="75" t="s">
        <v>183</v>
      </c>
      <c r="M218" s="76" t="s">
        <v>178</v>
      </c>
      <c r="N218" s="76"/>
      <c r="O218" s="77" t="s">
        <v>189</v>
      </c>
      <c r="P218" s="77" t="s">
        <v>271</v>
      </c>
    </row>
    <row r="219" spans="1:16" ht="13.5" thickBot="1">
      <c r="A219" s="17" t="str">
        <f t="shared" si="18"/>
        <v> AN 168.453 </v>
      </c>
      <c r="B219" s="10" t="str">
        <f t="shared" si="19"/>
        <v>I</v>
      </c>
      <c r="C219" s="17">
        <f t="shared" si="20"/>
        <v>16030.323</v>
      </c>
      <c r="D219" s="20" t="str">
        <f t="shared" si="21"/>
        <v>vis</v>
      </c>
      <c r="E219" s="74">
        <f>VLOOKUP(C219,Active!C$21:E$959,3,FALSE)</f>
        <v>-9636.9846962653864</v>
      </c>
      <c r="F219" s="10" t="s">
        <v>172</v>
      </c>
      <c r="G219" s="20" t="str">
        <f t="shared" si="22"/>
        <v>16030.323</v>
      </c>
      <c r="H219" s="17">
        <f t="shared" si="23"/>
        <v>-9637</v>
      </c>
      <c r="I219" s="75" t="s">
        <v>292</v>
      </c>
      <c r="J219" s="76" t="s">
        <v>293</v>
      </c>
      <c r="K219" s="75">
        <v>-9637</v>
      </c>
      <c r="L219" s="75" t="s">
        <v>294</v>
      </c>
      <c r="M219" s="76" t="s">
        <v>178</v>
      </c>
      <c r="N219" s="76"/>
      <c r="O219" s="77" t="s">
        <v>189</v>
      </c>
      <c r="P219" s="77" t="s">
        <v>271</v>
      </c>
    </row>
    <row r="220" spans="1:16" ht="13.5" thickBot="1">
      <c r="A220" s="17" t="str">
        <f t="shared" si="18"/>
        <v> AN 168.453 </v>
      </c>
      <c r="B220" s="10" t="str">
        <f t="shared" si="19"/>
        <v>II</v>
      </c>
      <c r="C220" s="17">
        <f t="shared" si="20"/>
        <v>16237.486000000001</v>
      </c>
      <c r="D220" s="20" t="str">
        <f t="shared" si="21"/>
        <v>vis</v>
      </c>
      <c r="E220" s="74">
        <f>VLOOKUP(C220,Active!C$21:E$959,3,FALSE)</f>
        <v>-9520.5075711283953</v>
      </c>
      <c r="F220" s="10" t="s">
        <v>172</v>
      </c>
      <c r="G220" s="20" t="str">
        <f t="shared" si="22"/>
        <v>16237.486</v>
      </c>
      <c r="H220" s="17">
        <f t="shared" si="23"/>
        <v>-9520.5</v>
      </c>
      <c r="I220" s="75" t="s">
        <v>295</v>
      </c>
      <c r="J220" s="76" t="s">
        <v>296</v>
      </c>
      <c r="K220" s="75">
        <v>-9520.5</v>
      </c>
      <c r="L220" s="75" t="s">
        <v>297</v>
      </c>
      <c r="M220" s="76" t="s">
        <v>178</v>
      </c>
      <c r="N220" s="76"/>
      <c r="O220" s="77" t="s">
        <v>189</v>
      </c>
      <c r="P220" s="77" t="s">
        <v>271</v>
      </c>
    </row>
    <row r="221" spans="1:16" ht="13.5" thickBot="1">
      <c r="A221" s="17" t="str">
        <f t="shared" si="18"/>
        <v> AN 168.453 </v>
      </c>
      <c r="B221" s="10" t="str">
        <f t="shared" si="19"/>
        <v>II</v>
      </c>
      <c r="C221" s="17">
        <f t="shared" si="20"/>
        <v>16253.474</v>
      </c>
      <c r="D221" s="20" t="str">
        <f t="shared" si="21"/>
        <v>vis</v>
      </c>
      <c r="E221" s="74">
        <f>VLOOKUP(C221,Active!C$21:E$959,3,FALSE)</f>
        <v>-9511.518339090384</v>
      </c>
      <c r="F221" s="10" t="s">
        <v>172</v>
      </c>
      <c r="G221" s="20" t="str">
        <f t="shared" si="22"/>
        <v>16253.474</v>
      </c>
      <c r="H221" s="17">
        <f t="shared" si="23"/>
        <v>-9511.5</v>
      </c>
      <c r="I221" s="75" t="s">
        <v>298</v>
      </c>
      <c r="J221" s="76" t="s">
        <v>299</v>
      </c>
      <c r="K221" s="75">
        <v>-9511.5</v>
      </c>
      <c r="L221" s="75" t="s">
        <v>300</v>
      </c>
      <c r="M221" s="76" t="s">
        <v>178</v>
      </c>
      <c r="N221" s="76"/>
      <c r="O221" s="77" t="s">
        <v>189</v>
      </c>
      <c r="P221" s="77" t="s">
        <v>271</v>
      </c>
    </row>
    <row r="222" spans="1:16" ht="13.5" thickBot="1">
      <c r="A222" s="17" t="str">
        <f t="shared" si="18"/>
        <v> AN 168.453 </v>
      </c>
      <c r="B222" s="10" t="str">
        <f t="shared" si="19"/>
        <v>I</v>
      </c>
      <c r="C222" s="17">
        <f t="shared" si="20"/>
        <v>16334.425999999999</v>
      </c>
      <c r="D222" s="20" t="str">
        <f t="shared" si="21"/>
        <v>vis</v>
      </c>
      <c r="E222" s="74">
        <f>VLOOKUP(C222,Active!C$21:E$959,3,FALSE)</f>
        <v>-9466.0031832271779</v>
      </c>
      <c r="F222" s="10" t="s">
        <v>172</v>
      </c>
      <c r="G222" s="20" t="str">
        <f t="shared" si="22"/>
        <v>16334.426</v>
      </c>
      <c r="H222" s="17">
        <f t="shared" si="23"/>
        <v>-9466</v>
      </c>
      <c r="I222" s="75" t="s">
        <v>301</v>
      </c>
      <c r="J222" s="76" t="s">
        <v>302</v>
      </c>
      <c r="K222" s="75">
        <v>-9466</v>
      </c>
      <c r="L222" s="75" t="s">
        <v>251</v>
      </c>
      <c r="M222" s="76" t="s">
        <v>178</v>
      </c>
      <c r="N222" s="76"/>
      <c r="O222" s="77" t="s">
        <v>189</v>
      </c>
      <c r="P222" s="77" t="s">
        <v>271</v>
      </c>
    </row>
    <row r="223" spans="1:16" ht="13.5" thickBot="1">
      <c r="A223" s="17" t="str">
        <f t="shared" si="18"/>
        <v> AN 168.453 </v>
      </c>
      <c r="B223" s="10" t="str">
        <f t="shared" si="19"/>
        <v>II</v>
      </c>
      <c r="C223" s="17">
        <f t="shared" si="20"/>
        <v>16342.46</v>
      </c>
      <c r="D223" s="20" t="str">
        <f t="shared" si="21"/>
        <v>vis</v>
      </c>
      <c r="E223" s="74">
        <f>VLOOKUP(C223,Active!C$21:E$959,3,FALSE)</f>
        <v>-9461.4860772606171</v>
      </c>
      <c r="F223" s="10" t="s">
        <v>172</v>
      </c>
      <c r="G223" s="20" t="str">
        <f t="shared" si="22"/>
        <v>16342.460</v>
      </c>
      <c r="H223" s="17">
        <f t="shared" si="23"/>
        <v>-9461.5</v>
      </c>
      <c r="I223" s="75" t="s">
        <v>303</v>
      </c>
      <c r="J223" s="76" t="s">
        <v>304</v>
      </c>
      <c r="K223" s="75">
        <v>-9461.5</v>
      </c>
      <c r="L223" s="75" t="s">
        <v>305</v>
      </c>
      <c r="M223" s="76" t="s">
        <v>178</v>
      </c>
      <c r="N223" s="76"/>
      <c r="O223" s="77" t="s">
        <v>189</v>
      </c>
      <c r="P223" s="77" t="s">
        <v>271</v>
      </c>
    </row>
    <row r="224" spans="1:16" ht="13.5" thickBot="1">
      <c r="A224" s="17" t="str">
        <f t="shared" si="18"/>
        <v> AN 168.453 </v>
      </c>
      <c r="B224" s="10" t="str">
        <f t="shared" si="19"/>
        <v>II</v>
      </c>
      <c r="C224" s="17">
        <f t="shared" si="20"/>
        <v>16358.43</v>
      </c>
      <c r="D224" s="20" t="str">
        <f t="shared" si="21"/>
        <v>vis</v>
      </c>
      <c r="E224" s="74">
        <f>VLOOKUP(C224,Active!C$21:E$959,3,FALSE)</f>
        <v>-9452.5069656990072</v>
      </c>
      <c r="F224" s="10" t="s">
        <v>172</v>
      </c>
      <c r="G224" s="20" t="str">
        <f t="shared" si="22"/>
        <v>16358.430</v>
      </c>
      <c r="H224" s="17">
        <f t="shared" si="23"/>
        <v>-9452.5</v>
      </c>
      <c r="I224" s="75" t="s">
        <v>306</v>
      </c>
      <c r="J224" s="76" t="s">
        <v>307</v>
      </c>
      <c r="K224" s="75">
        <v>-9452.5</v>
      </c>
      <c r="L224" s="75" t="s">
        <v>308</v>
      </c>
      <c r="M224" s="76" t="s">
        <v>178</v>
      </c>
      <c r="N224" s="76"/>
      <c r="O224" s="77" t="s">
        <v>189</v>
      </c>
      <c r="P224" s="77" t="s">
        <v>271</v>
      </c>
    </row>
    <row r="225" spans="1:16" ht="13.5" thickBot="1">
      <c r="A225" s="17" t="str">
        <f t="shared" si="18"/>
        <v> AN 168.453 </v>
      </c>
      <c r="B225" s="10" t="str">
        <f t="shared" si="19"/>
        <v>I</v>
      </c>
      <c r="C225" s="17">
        <f t="shared" si="20"/>
        <v>16359.37</v>
      </c>
      <c r="D225" s="20" t="str">
        <f t="shared" si="21"/>
        <v>vis</v>
      </c>
      <c r="E225" s="74">
        <f>VLOOKUP(C225,Active!C$21:E$959,3,FALSE)</f>
        <v>-9451.9784519314471</v>
      </c>
      <c r="F225" s="10" t="s">
        <v>172</v>
      </c>
      <c r="G225" s="20" t="str">
        <f t="shared" si="22"/>
        <v>16359.370</v>
      </c>
      <c r="H225" s="17">
        <f t="shared" si="23"/>
        <v>-9452</v>
      </c>
      <c r="I225" s="75" t="s">
        <v>309</v>
      </c>
      <c r="J225" s="76" t="s">
        <v>310</v>
      </c>
      <c r="K225" s="75">
        <v>-9452</v>
      </c>
      <c r="L225" s="75" t="s">
        <v>311</v>
      </c>
      <c r="M225" s="76" t="s">
        <v>178</v>
      </c>
      <c r="N225" s="76"/>
      <c r="O225" s="77" t="s">
        <v>189</v>
      </c>
      <c r="P225" s="77" t="s">
        <v>271</v>
      </c>
    </row>
    <row r="226" spans="1:16" ht="13.5" thickBot="1">
      <c r="A226" s="17" t="str">
        <f t="shared" si="18"/>
        <v> AN 168.453 </v>
      </c>
      <c r="B226" s="10" t="str">
        <f t="shared" si="19"/>
        <v>I</v>
      </c>
      <c r="C226" s="17">
        <f t="shared" si="20"/>
        <v>16375.355</v>
      </c>
      <c r="D226" s="20" t="str">
        <f t="shared" si="21"/>
        <v>vis</v>
      </c>
      <c r="E226" s="74">
        <f>VLOOKUP(C226,Active!C$21:E$959,3,FALSE)</f>
        <v>-9442.9909066395048</v>
      </c>
      <c r="F226" s="10" t="s">
        <v>172</v>
      </c>
      <c r="G226" s="20" t="str">
        <f t="shared" si="22"/>
        <v>16375.355</v>
      </c>
      <c r="H226" s="17">
        <f t="shared" si="23"/>
        <v>-9443</v>
      </c>
      <c r="I226" s="75" t="s">
        <v>312</v>
      </c>
      <c r="J226" s="76" t="s">
        <v>313</v>
      </c>
      <c r="K226" s="75">
        <v>-9443</v>
      </c>
      <c r="L226" s="75" t="s">
        <v>222</v>
      </c>
      <c r="M226" s="76" t="s">
        <v>178</v>
      </c>
      <c r="N226" s="76"/>
      <c r="O226" s="77" t="s">
        <v>189</v>
      </c>
      <c r="P226" s="77" t="s">
        <v>271</v>
      </c>
    </row>
    <row r="227" spans="1:16" ht="13.5" thickBot="1">
      <c r="A227" s="17" t="str">
        <f t="shared" si="18"/>
        <v> AN 168.453 </v>
      </c>
      <c r="B227" s="10" t="str">
        <f t="shared" si="19"/>
        <v>I</v>
      </c>
      <c r="C227" s="17">
        <f t="shared" si="20"/>
        <v>16382.45</v>
      </c>
      <c r="D227" s="20" t="str">
        <f t="shared" si="21"/>
        <v>vis</v>
      </c>
      <c r="E227" s="74">
        <f>VLOOKUP(C227,Active!C$21:E$959,3,FALSE)</f>
        <v>-9439.0017521918144</v>
      </c>
      <c r="F227" s="10" t="s">
        <v>172</v>
      </c>
      <c r="G227" s="20" t="str">
        <f t="shared" si="22"/>
        <v>16382.450</v>
      </c>
      <c r="H227" s="17">
        <f t="shared" si="23"/>
        <v>-9439</v>
      </c>
      <c r="I227" s="75" t="s">
        <v>314</v>
      </c>
      <c r="J227" s="76" t="s">
        <v>315</v>
      </c>
      <c r="K227" s="75">
        <v>-9439</v>
      </c>
      <c r="L227" s="75" t="s">
        <v>173</v>
      </c>
      <c r="M227" s="76" t="s">
        <v>178</v>
      </c>
      <c r="N227" s="76"/>
      <c r="O227" s="77" t="s">
        <v>189</v>
      </c>
      <c r="P227" s="77" t="s">
        <v>271</v>
      </c>
    </row>
    <row r="228" spans="1:16" ht="13.5" thickBot="1">
      <c r="A228" s="17" t="str">
        <f t="shared" si="18"/>
        <v> AN 168.453 </v>
      </c>
      <c r="B228" s="10" t="str">
        <f t="shared" si="19"/>
        <v>II</v>
      </c>
      <c r="C228" s="17">
        <f t="shared" si="20"/>
        <v>16383.366</v>
      </c>
      <c r="D228" s="20" t="str">
        <f t="shared" si="21"/>
        <v>vis</v>
      </c>
      <c r="E228" s="74">
        <f>VLOOKUP(C228,Active!C$21:E$959,3,FALSE)</f>
        <v>-9438.4867323927883</v>
      </c>
      <c r="F228" s="10" t="s">
        <v>172</v>
      </c>
      <c r="G228" s="20" t="str">
        <f t="shared" si="22"/>
        <v>16383.366</v>
      </c>
      <c r="H228" s="17">
        <f t="shared" si="23"/>
        <v>-9438.5</v>
      </c>
      <c r="I228" s="75" t="s">
        <v>316</v>
      </c>
      <c r="J228" s="76" t="s">
        <v>317</v>
      </c>
      <c r="K228" s="75">
        <v>-9438.5</v>
      </c>
      <c r="L228" s="75" t="s">
        <v>318</v>
      </c>
      <c r="M228" s="76" t="s">
        <v>178</v>
      </c>
      <c r="N228" s="76"/>
      <c r="O228" s="77" t="s">
        <v>189</v>
      </c>
      <c r="P228" s="77" t="s">
        <v>271</v>
      </c>
    </row>
    <row r="229" spans="1:16" ht="13.5" thickBot="1">
      <c r="A229" s="17" t="str">
        <f t="shared" si="18"/>
        <v> AN 168.453 </v>
      </c>
      <c r="B229" s="10" t="str">
        <f t="shared" si="19"/>
        <v>I</v>
      </c>
      <c r="C229" s="17">
        <f t="shared" si="20"/>
        <v>16407.356</v>
      </c>
      <c r="D229" s="20" t="str">
        <f t="shared" si="21"/>
        <v>vis</v>
      </c>
      <c r="E229" s="74">
        <f>VLOOKUP(C229,Active!C$21:E$959,3,FALSE)</f>
        <v>-9424.9983863462639</v>
      </c>
      <c r="F229" s="10" t="s">
        <v>172</v>
      </c>
      <c r="G229" s="20" t="str">
        <f t="shared" si="22"/>
        <v>16407.356</v>
      </c>
      <c r="H229" s="17">
        <f t="shared" si="23"/>
        <v>-9425</v>
      </c>
      <c r="I229" s="75" t="s">
        <v>319</v>
      </c>
      <c r="J229" s="76" t="s">
        <v>320</v>
      </c>
      <c r="K229" s="75">
        <v>-9425</v>
      </c>
      <c r="L229" s="75" t="s">
        <v>321</v>
      </c>
      <c r="M229" s="76" t="s">
        <v>178</v>
      </c>
      <c r="N229" s="76"/>
      <c r="O229" s="77" t="s">
        <v>189</v>
      </c>
      <c r="P229" s="77" t="s">
        <v>271</v>
      </c>
    </row>
    <row r="230" spans="1:16" ht="13.5" thickBot="1">
      <c r="A230" s="17" t="str">
        <f t="shared" si="18"/>
        <v> AN 168.453 </v>
      </c>
      <c r="B230" s="10" t="str">
        <f t="shared" si="19"/>
        <v>II</v>
      </c>
      <c r="C230" s="17">
        <f t="shared" si="20"/>
        <v>16639.466</v>
      </c>
      <c r="D230" s="20" t="str">
        <f t="shared" si="21"/>
        <v>vis</v>
      </c>
      <c r="E230" s="74">
        <f>VLOOKUP(C230,Active!C$21:E$959,3,FALSE)</f>
        <v>-9294.4948431674748</v>
      </c>
      <c r="F230" s="10" t="s">
        <v>172</v>
      </c>
      <c r="G230" s="20" t="str">
        <f t="shared" si="22"/>
        <v>16639.466</v>
      </c>
      <c r="H230" s="17">
        <f t="shared" si="23"/>
        <v>-9294.5</v>
      </c>
      <c r="I230" s="75" t="s">
        <v>322</v>
      </c>
      <c r="J230" s="76" t="s">
        <v>323</v>
      </c>
      <c r="K230" s="75">
        <v>-9294.5</v>
      </c>
      <c r="L230" s="75" t="s">
        <v>324</v>
      </c>
      <c r="M230" s="76" t="s">
        <v>178</v>
      </c>
      <c r="N230" s="76"/>
      <c r="O230" s="77" t="s">
        <v>189</v>
      </c>
      <c r="P230" s="77" t="s">
        <v>271</v>
      </c>
    </row>
    <row r="231" spans="1:16" ht="13.5" thickBot="1">
      <c r="A231" s="17" t="str">
        <f t="shared" si="18"/>
        <v> AN 168.453 </v>
      </c>
      <c r="B231" s="10" t="str">
        <f t="shared" si="19"/>
        <v>II</v>
      </c>
      <c r="C231" s="17">
        <f t="shared" si="20"/>
        <v>16648.368999999999</v>
      </c>
      <c r="D231" s="20" t="str">
        <f t="shared" si="21"/>
        <v>vis</v>
      </c>
      <c r="E231" s="74">
        <f>VLOOKUP(C231,Active!C$21:E$959,3,FALSE)</f>
        <v>-9289.489143090268</v>
      </c>
      <c r="F231" s="10" t="s">
        <v>172</v>
      </c>
      <c r="G231" s="20" t="str">
        <f t="shared" si="22"/>
        <v>16648.369</v>
      </c>
      <c r="H231" s="17">
        <f t="shared" si="23"/>
        <v>-9289.5</v>
      </c>
      <c r="I231" s="75" t="s">
        <v>325</v>
      </c>
      <c r="J231" s="76" t="s">
        <v>326</v>
      </c>
      <c r="K231" s="75">
        <v>-9289.5</v>
      </c>
      <c r="L231" s="75" t="s">
        <v>327</v>
      </c>
      <c r="M231" s="76" t="s">
        <v>178</v>
      </c>
      <c r="N231" s="76"/>
      <c r="O231" s="77" t="s">
        <v>189</v>
      </c>
      <c r="P231" s="77" t="s">
        <v>271</v>
      </c>
    </row>
    <row r="232" spans="1:16" ht="13.5" thickBot="1">
      <c r="A232" s="17" t="str">
        <f t="shared" si="18"/>
        <v> AN 168.453 </v>
      </c>
      <c r="B232" s="10" t="str">
        <f t="shared" si="19"/>
        <v>II</v>
      </c>
      <c r="C232" s="17">
        <f t="shared" si="20"/>
        <v>16655.451000000001</v>
      </c>
      <c r="D232" s="20" t="str">
        <f t="shared" si="21"/>
        <v>vis</v>
      </c>
      <c r="E232" s="74">
        <f>VLOOKUP(C232,Active!C$21:E$959,3,FALSE)</f>
        <v>-9285.5072978755325</v>
      </c>
      <c r="F232" s="10" t="s">
        <v>172</v>
      </c>
      <c r="G232" s="20" t="str">
        <f t="shared" si="22"/>
        <v>16655.451</v>
      </c>
      <c r="H232" s="17">
        <f t="shared" si="23"/>
        <v>-9285.5</v>
      </c>
      <c r="I232" s="75" t="s">
        <v>328</v>
      </c>
      <c r="J232" s="76" t="s">
        <v>329</v>
      </c>
      <c r="K232" s="75">
        <v>-9285.5</v>
      </c>
      <c r="L232" s="75" t="s">
        <v>297</v>
      </c>
      <c r="M232" s="76" t="s">
        <v>178</v>
      </c>
      <c r="N232" s="76"/>
      <c r="O232" s="77" t="s">
        <v>189</v>
      </c>
      <c r="P232" s="77" t="s">
        <v>271</v>
      </c>
    </row>
    <row r="233" spans="1:16" ht="13.5" thickBot="1">
      <c r="A233" s="17" t="str">
        <f t="shared" si="18"/>
        <v> AN 168.453 </v>
      </c>
      <c r="B233" s="10" t="str">
        <f t="shared" si="19"/>
        <v>II</v>
      </c>
      <c r="C233" s="17">
        <f t="shared" si="20"/>
        <v>16671.485000000001</v>
      </c>
      <c r="D233" s="20" t="str">
        <f t="shared" si="21"/>
        <v>vis</v>
      </c>
      <c r="E233" s="74">
        <f>VLOOKUP(C233,Active!C$21:E$959,3,FALSE)</f>
        <v>-9276.4922023978324</v>
      </c>
      <c r="F233" s="10" t="s">
        <v>172</v>
      </c>
      <c r="G233" s="20" t="str">
        <f t="shared" si="22"/>
        <v>16671.485</v>
      </c>
      <c r="H233" s="17">
        <f t="shared" si="23"/>
        <v>-9276.5</v>
      </c>
      <c r="I233" s="75" t="s">
        <v>330</v>
      </c>
      <c r="J233" s="76" t="s">
        <v>331</v>
      </c>
      <c r="K233" s="75">
        <v>-9276.5</v>
      </c>
      <c r="L233" s="75" t="s">
        <v>332</v>
      </c>
      <c r="M233" s="76" t="s">
        <v>178</v>
      </c>
      <c r="N233" s="76"/>
      <c r="O233" s="77" t="s">
        <v>189</v>
      </c>
      <c r="P233" s="77" t="s">
        <v>271</v>
      </c>
    </row>
    <row r="234" spans="1:16" ht="13.5" thickBot="1">
      <c r="A234" s="17" t="str">
        <f t="shared" si="18"/>
        <v> AN 168.453 </v>
      </c>
      <c r="B234" s="10" t="str">
        <f t="shared" si="19"/>
        <v>II</v>
      </c>
      <c r="C234" s="17">
        <f t="shared" si="20"/>
        <v>16680.370999999999</v>
      </c>
      <c r="D234" s="20" t="str">
        <f t="shared" si="21"/>
        <v>vis</v>
      </c>
      <c r="E234" s="74">
        <f>VLOOKUP(C234,Active!C$21:E$959,3,FALSE)</f>
        <v>-9271.4960605483375</v>
      </c>
      <c r="F234" s="10" t="s">
        <v>172</v>
      </c>
      <c r="G234" s="20" t="str">
        <f t="shared" si="22"/>
        <v>16680.371</v>
      </c>
      <c r="H234" s="17">
        <f t="shared" si="23"/>
        <v>-9271.5</v>
      </c>
      <c r="I234" s="75" t="s">
        <v>333</v>
      </c>
      <c r="J234" s="76" t="s">
        <v>334</v>
      </c>
      <c r="K234" s="75">
        <v>-9271.5</v>
      </c>
      <c r="L234" s="75" t="s">
        <v>335</v>
      </c>
      <c r="M234" s="76" t="s">
        <v>178</v>
      </c>
      <c r="N234" s="76"/>
      <c r="O234" s="77" t="s">
        <v>189</v>
      </c>
      <c r="P234" s="77" t="s">
        <v>271</v>
      </c>
    </row>
    <row r="235" spans="1:16" ht="13.5" thickBot="1">
      <c r="A235" s="17" t="str">
        <f t="shared" si="18"/>
        <v> AN 168.453 </v>
      </c>
      <c r="B235" s="10" t="str">
        <f t="shared" si="19"/>
        <v>I</v>
      </c>
      <c r="C235" s="17">
        <f t="shared" si="20"/>
        <v>16695.478999999999</v>
      </c>
      <c r="D235" s="20" t="str">
        <f t="shared" si="21"/>
        <v>vis</v>
      </c>
      <c r="E235" s="74">
        <f>VLOOKUP(C235,Active!C$21:E$959,3,FALSE)</f>
        <v>-9263.001607356553</v>
      </c>
      <c r="F235" s="10" t="s">
        <v>172</v>
      </c>
      <c r="G235" s="20" t="str">
        <f t="shared" si="22"/>
        <v>16695.479</v>
      </c>
      <c r="H235" s="17">
        <f t="shared" si="23"/>
        <v>-9263</v>
      </c>
      <c r="I235" s="75" t="s">
        <v>336</v>
      </c>
      <c r="J235" s="76" t="s">
        <v>337</v>
      </c>
      <c r="K235" s="75">
        <v>-9263</v>
      </c>
      <c r="L235" s="75" t="s">
        <v>173</v>
      </c>
      <c r="M235" s="76" t="s">
        <v>178</v>
      </c>
      <c r="N235" s="76"/>
      <c r="O235" s="77" t="s">
        <v>189</v>
      </c>
      <c r="P235" s="77" t="s">
        <v>271</v>
      </c>
    </row>
    <row r="236" spans="1:16" ht="13.5" thickBot="1">
      <c r="A236" s="17" t="str">
        <f t="shared" si="18"/>
        <v> AN 168.453 </v>
      </c>
      <c r="B236" s="10" t="str">
        <f t="shared" si="19"/>
        <v>I</v>
      </c>
      <c r="C236" s="17">
        <f t="shared" si="20"/>
        <v>16711.485000000001</v>
      </c>
      <c r="D236" s="20" t="str">
        <f t="shared" si="21"/>
        <v>vis</v>
      </c>
      <c r="E236" s="74">
        <f>VLOOKUP(C236,Active!C$21:E$959,3,FALSE)</f>
        <v>-9254.0022548421421</v>
      </c>
      <c r="F236" s="10" t="s">
        <v>172</v>
      </c>
      <c r="G236" s="20" t="str">
        <f t="shared" si="22"/>
        <v>16711.485</v>
      </c>
      <c r="H236" s="17">
        <f t="shared" si="23"/>
        <v>-9254</v>
      </c>
      <c r="I236" s="75" t="s">
        <v>338</v>
      </c>
      <c r="J236" s="76" t="s">
        <v>339</v>
      </c>
      <c r="K236" s="75">
        <v>-9254</v>
      </c>
      <c r="L236" s="75" t="s">
        <v>340</v>
      </c>
      <c r="M236" s="76" t="s">
        <v>178</v>
      </c>
      <c r="N236" s="76"/>
      <c r="O236" s="77" t="s">
        <v>189</v>
      </c>
      <c r="P236" s="77" t="s">
        <v>271</v>
      </c>
    </row>
    <row r="237" spans="1:16" ht="13.5" thickBot="1">
      <c r="A237" s="17" t="str">
        <f t="shared" si="18"/>
        <v> AN 168.453 </v>
      </c>
      <c r="B237" s="10" t="str">
        <f t="shared" si="19"/>
        <v>II</v>
      </c>
      <c r="C237" s="17">
        <f t="shared" si="20"/>
        <v>16712.382000000001</v>
      </c>
      <c r="D237" s="20" t="str">
        <f t="shared" si="21"/>
        <v>vis</v>
      </c>
      <c r="E237" s="74">
        <f>VLOOKUP(C237,Active!C$21:E$959,3,FALSE)</f>
        <v>-9253.4979177682053</v>
      </c>
      <c r="F237" s="10" t="s">
        <v>172</v>
      </c>
      <c r="G237" s="20" t="str">
        <f t="shared" si="22"/>
        <v>16712.382</v>
      </c>
      <c r="H237" s="17">
        <f t="shared" si="23"/>
        <v>-9253.5</v>
      </c>
      <c r="I237" s="75" t="s">
        <v>341</v>
      </c>
      <c r="J237" s="76" t="s">
        <v>342</v>
      </c>
      <c r="K237" s="75">
        <v>-9253.5</v>
      </c>
      <c r="L237" s="75" t="s">
        <v>183</v>
      </c>
      <c r="M237" s="76" t="s">
        <v>178</v>
      </c>
      <c r="N237" s="76"/>
      <c r="O237" s="77" t="s">
        <v>189</v>
      </c>
      <c r="P237" s="77" t="s">
        <v>271</v>
      </c>
    </row>
    <row r="238" spans="1:16" ht="13.5" thickBot="1">
      <c r="A238" s="17" t="str">
        <f t="shared" si="18"/>
        <v> AN 168.453 </v>
      </c>
      <c r="B238" s="10" t="str">
        <f t="shared" si="19"/>
        <v>II</v>
      </c>
      <c r="C238" s="17">
        <f t="shared" si="20"/>
        <v>16769.305</v>
      </c>
      <c r="D238" s="20" t="str">
        <f t="shared" si="21"/>
        <v>vis</v>
      </c>
      <c r="E238" s="74">
        <f>VLOOKUP(C238,Active!C$21:E$959,3,FALSE)</f>
        <v>-9221.4930356503901</v>
      </c>
      <c r="F238" s="10" t="s">
        <v>172</v>
      </c>
      <c r="G238" s="20" t="str">
        <f t="shared" si="22"/>
        <v>16769.305</v>
      </c>
      <c r="H238" s="17">
        <f t="shared" si="23"/>
        <v>-9221.5</v>
      </c>
      <c r="I238" s="75" t="s">
        <v>343</v>
      </c>
      <c r="J238" s="76" t="s">
        <v>344</v>
      </c>
      <c r="K238" s="75">
        <v>-9221.5</v>
      </c>
      <c r="L238" s="75" t="s">
        <v>345</v>
      </c>
      <c r="M238" s="76" t="s">
        <v>178</v>
      </c>
      <c r="N238" s="76"/>
      <c r="O238" s="77" t="s">
        <v>189</v>
      </c>
      <c r="P238" s="77" t="s">
        <v>271</v>
      </c>
    </row>
    <row r="239" spans="1:16" ht="13.5" thickBot="1">
      <c r="A239" s="17" t="str">
        <f t="shared" si="18"/>
        <v> AN 168.453 </v>
      </c>
      <c r="B239" s="10" t="str">
        <f t="shared" si="19"/>
        <v>I</v>
      </c>
      <c r="C239" s="17">
        <f t="shared" si="20"/>
        <v>16802.215</v>
      </c>
      <c r="D239" s="20" t="str">
        <f t="shared" si="21"/>
        <v>vis</v>
      </c>
      <c r="E239" s="74">
        <f>VLOOKUP(C239,Active!C$21:E$959,3,FALSE)</f>
        <v>-9202.9894312989454</v>
      </c>
      <c r="F239" s="10" t="s">
        <v>172</v>
      </c>
      <c r="G239" s="20" t="str">
        <f t="shared" si="22"/>
        <v>16802.215</v>
      </c>
      <c r="H239" s="17">
        <f t="shared" si="23"/>
        <v>-9203</v>
      </c>
      <c r="I239" s="75" t="s">
        <v>346</v>
      </c>
      <c r="J239" s="76" t="s">
        <v>347</v>
      </c>
      <c r="K239" s="75">
        <v>-9203</v>
      </c>
      <c r="L239" s="75" t="s">
        <v>327</v>
      </c>
      <c r="M239" s="76" t="s">
        <v>178</v>
      </c>
      <c r="N239" s="76"/>
      <c r="O239" s="77" t="s">
        <v>189</v>
      </c>
      <c r="P239" s="77" t="s">
        <v>271</v>
      </c>
    </row>
    <row r="240" spans="1:16" ht="13.5" thickBot="1">
      <c r="A240" s="17" t="str">
        <f t="shared" si="18"/>
        <v> GUL II.138 </v>
      </c>
      <c r="B240" s="10" t="str">
        <f t="shared" si="19"/>
        <v>II</v>
      </c>
      <c r="C240" s="17">
        <f t="shared" si="20"/>
        <v>19266.412</v>
      </c>
      <c r="D240" s="20" t="str">
        <f t="shared" si="21"/>
        <v>vis</v>
      </c>
      <c r="E240" s="74">
        <f>VLOOKUP(C240,Active!C$21:E$959,3,FALSE)</f>
        <v>-7817.4978988766497</v>
      </c>
      <c r="F240" s="10" t="s">
        <v>172</v>
      </c>
      <c r="G240" s="20" t="str">
        <f t="shared" si="22"/>
        <v>19266.412</v>
      </c>
      <c r="H240" s="17">
        <f t="shared" si="23"/>
        <v>-7817.5</v>
      </c>
      <c r="I240" s="75" t="s">
        <v>348</v>
      </c>
      <c r="J240" s="76" t="s">
        <v>349</v>
      </c>
      <c r="K240" s="75">
        <v>-7817.5</v>
      </c>
      <c r="L240" s="75" t="s">
        <v>183</v>
      </c>
      <c r="M240" s="76" t="s">
        <v>178</v>
      </c>
      <c r="N240" s="76"/>
      <c r="O240" s="77" t="s">
        <v>350</v>
      </c>
      <c r="P240" s="77" t="s">
        <v>185</v>
      </c>
    </row>
    <row r="241" spans="1:16" ht="13.5" thickBot="1">
      <c r="A241" s="17" t="str">
        <f t="shared" si="18"/>
        <v> AN 194.166 </v>
      </c>
      <c r="B241" s="10" t="str">
        <f t="shared" si="19"/>
        <v>II</v>
      </c>
      <c r="C241" s="17">
        <f t="shared" si="20"/>
        <v>19595.452000000001</v>
      </c>
      <c r="D241" s="20" t="str">
        <f t="shared" si="21"/>
        <v>vis</v>
      </c>
      <c r="E241" s="74">
        <f>VLOOKUP(C241,Active!C$21:E$959,3,FALSE)</f>
        <v>-7632.4955902835327</v>
      </c>
      <c r="F241" s="10" t="s">
        <v>172</v>
      </c>
      <c r="G241" s="20" t="str">
        <f t="shared" si="22"/>
        <v>19595.452</v>
      </c>
      <c r="H241" s="17">
        <f t="shared" si="23"/>
        <v>-7632.5</v>
      </c>
      <c r="I241" s="75" t="s">
        <v>351</v>
      </c>
      <c r="J241" s="76" t="s">
        <v>352</v>
      </c>
      <c r="K241" s="75">
        <v>-7632.5</v>
      </c>
      <c r="L241" s="75" t="s">
        <v>353</v>
      </c>
      <c r="M241" s="76" t="s">
        <v>178</v>
      </c>
      <c r="N241" s="76"/>
      <c r="O241" s="77" t="s">
        <v>354</v>
      </c>
      <c r="P241" s="77" t="s">
        <v>355</v>
      </c>
    </row>
    <row r="242" spans="1:16" ht="13.5" thickBot="1">
      <c r="A242" s="17" t="str">
        <f t="shared" si="18"/>
        <v> AN 194.166 </v>
      </c>
      <c r="B242" s="10" t="str">
        <f t="shared" si="19"/>
        <v>II</v>
      </c>
      <c r="C242" s="17">
        <f t="shared" si="20"/>
        <v>19611.462500000001</v>
      </c>
      <c r="D242" s="20" t="str">
        <f t="shared" si="21"/>
        <v>vis</v>
      </c>
      <c r="E242" s="74">
        <f>VLOOKUP(C242,Active!C$21:E$959,3,FALSE)</f>
        <v>-7623.4937076500228</v>
      </c>
      <c r="F242" s="10" t="s">
        <v>172</v>
      </c>
      <c r="G242" s="20" t="str">
        <f t="shared" si="22"/>
        <v>19611.4625</v>
      </c>
      <c r="H242" s="17">
        <f t="shared" si="23"/>
        <v>-7623.5</v>
      </c>
      <c r="I242" s="75" t="s">
        <v>356</v>
      </c>
      <c r="J242" s="76" t="s">
        <v>357</v>
      </c>
      <c r="K242" s="75">
        <v>-7623.5</v>
      </c>
      <c r="L242" s="75" t="s">
        <v>358</v>
      </c>
      <c r="M242" s="76" t="s">
        <v>178</v>
      </c>
      <c r="N242" s="76"/>
      <c r="O242" s="77" t="s">
        <v>354</v>
      </c>
      <c r="P242" s="77" t="s">
        <v>355</v>
      </c>
    </row>
    <row r="243" spans="1:16" ht="13.5" thickBot="1">
      <c r="A243" s="17" t="str">
        <f t="shared" si="18"/>
        <v> CPRI 3.84 </v>
      </c>
      <c r="B243" s="10" t="str">
        <f t="shared" si="19"/>
        <v>I</v>
      </c>
      <c r="C243" s="17">
        <f t="shared" si="20"/>
        <v>19658.588</v>
      </c>
      <c r="D243" s="20" t="str">
        <f t="shared" si="21"/>
        <v>vis</v>
      </c>
      <c r="E243" s="74">
        <f>VLOOKUP(C243,Active!C$21:E$959,3,FALSE)</f>
        <v>-7596.9974570616305</v>
      </c>
      <c r="F243" s="10" t="s">
        <v>172</v>
      </c>
      <c r="G243" s="20" t="str">
        <f t="shared" si="22"/>
        <v>19658.588</v>
      </c>
      <c r="H243" s="17">
        <f t="shared" si="23"/>
        <v>-7597</v>
      </c>
      <c r="I243" s="75" t="s">
        <v>359</v>
      </c>
      <c r="J243" s="76" t="s">
        <v>360</v>
      </c>
      <c r="K243" s="75">
        <v>-7597</v>
      </c>
      <c r="L243" s="75" t="s">
        <v>207</v>
      </c>
      <c r="M243" s="76" t="s">
        <v>178</v>
      </c>
      <c r="N243" s="76"/>
      <c r="O243" s="77" t="s">
        <v>361</v>
      </c>
      <c r="P243" s="77" t="s">
        <v>362</v>
      </c>
    </row>
    <row r="244" spans="1:16" ht="13.5" thickBot="1">
      <c r="A244" s="17" t="str">
        <f t="shared" si="18"/>
        <v> LAWS 2.159 </v>
      </c>
      <c r="B244" s="10" t="str">
        <f t="shared" si="19"/>
        <v>I</v>
      </c>
      <c r="C244" s="17">
        <f t="shared" si="20"/>
        <v>20307.760999999999</v>
      </c>
      <c r="D244" s="20" t="str">
        <f t="shared" si="21"/>
        <v>vis</v>
      </c>
      <c r="E244" s="74">
        <f>VLOOKUP(C244,Active!C$21:E$959,3,FALSE)</f>
        <v>-7232.0007889473618</v>
      </c>
      <c r="F244" s="10" t="s">
        <v>172</v>
      </c>
      <c r="G244" s="20" t="str">
        <f t="shared" si="22"/>
        <v>20307.761</v>
      </c>
      <c r="H244" s="17">
        <f t="shared" si="23"/>
        <v>-7232</v>
      </c>
      <c r="I244" s="75" t="s">
        <v>363</v>
      </c>
      <c r="J244" s="76" t="s">
        <v>364</v>
      </c>
      <c r="K244" s="75">
        <v>-7232</v>
      </c>
      <c r="L244" s="75" t="s">
        <v>196</v>
      </c>
      <c r="M244" s="76" t="s">
        <v>174</v>
      </c>
      <c r="N244" s="76"/>
      <c r="O244" s="77" t="s">
        <v>365</v>
      </c>
      <c r="P244" s="77" t="s">
        <v>366</v>
      </c>
    </row>
    <row r="245" spans="1:16" ht="13.5" thickBot="1">
      <c r="A245" s="17" t="str">
        <f t="shared" si="18"/>
        <v> LAWS 2.159 </v>
      </c>
      <c r="B245" s="10" t="str">
        <f t="shared" si="19"/>
        <v>II</v>
      </c>
      <c r="C245" s="17">
        <f t="shared" si="20"/>
        <v>20340.668000000001</v>
      </c>
      <c r="D245" s="20" t="str">
        <f t="shared" si="21"/>
        <v>vis</v>
      </c>
      <c r="E245" s="74">
        <f>VLOOKUP(C245,Active!C$21:E$959,3,FALSE)</f>
        <v>-7213.4988713419816</v>
      </c>
      <c r="F245" s="10" t="s">
        <v>172</v>
      </c>
      <c r="G245" s="20" t="str">
        <f t="shared" si="22"/>
        <v>20340.668</v>
      </c>
      <c r="H245" s="17">
        <f t="shared" si="23"/>
        <v>-7213.5</v>
      </c>
      <c r="I245" s="75" t="s">
        <v>367</v>
      </c>
      <c r="J245" s="76" t="s">
        <v>368</v>
      </c>
      <c r="K245" s="75">
        <v>-7213.5</v>
      </c>
      <c r="L245" s="75" t="s">
        <v>242</v>
      </c>
      <c r="M245" s="76" t="s">
        <v>174</v>
      </c>
      <c r="N245" s="76"/>
      <c r="O245" s="77" t="s">
        <v>365</v>
      </c>
      <c r="P245" s="77" t="s">
        <v>366</v>
      </c>
    </row>
    <row r="246" spans="1:16" ht="13.5" thickBot="1">
      <c r="A246" s="17" t="str">
        <f t="shared" si="18"/>
        <v> LAWS 2.159 </v>
      </c>
      <c r="B246" s="10" t="str">
        <f t="shared" si="19"/>
        <v>I</v>
      </c>
      <c r="C246" s="17">
        <f t="shared" si="20"/>
        <v>20389.584999999999</v>
      </c>
      <c r="D246" s="20" t="str">
        <f t="shared" si="21"/>
        <v>vis</v>
      </c>
      <c r="E246" s="74">
        <f>VLOOKUP(C246,Active!C$21:E$959,3,FALSE)</f>
        <v>-7185.9953522274391</v>
      </c>
      <c r="F246" s="10" t="s">
        <v>172</v>
      </c>
      <c r="G246" s="20" t="str">
        <f t="shared" si="22"/>
        <v>20389.585</v>
      </c>
      <c r="H246" s="17">
        <f t="shared" si="23"/>
        <v>-7186</v>
      </c>
      <c r="I246" s="75" t="s">
        <v>369</v>
      </c>
      <c r="J246" s="76" t="s">
        <v>370</v>
      </c>
      <c r="K246" s="75">
        <v>-7186</v>
      </c>
      <c r="L246" s="75" t="s">
        <v>353</v>
      </c>
      <c r="M246" s="76" t="s">
        <v>174</v>
      </c>
      <c r="N246" s="76"/>
      <c r="O246" s="77" t="s">
        <v>365</v>
      </c>
      <c r="P246" s="77" t="s">
        <v>366</v>
      </c>
    </row>
    <row r="247" spans="1:16" ht="13.5" thickBot="1">
      <c r="A247" s="17" t="str">
        <f t="shared" si="18"/>
        <v> BAN 6.115 </v>
      </c>
      <c r="B247" s="10" t="str">
        <f t="shared" si="19"/>
        <v>II</v>
      </c>
      <c r="C247" s="17">
        <f t="shared" si="20"/>
        <v>20703.524000000001</v>
      </c>
      <c r="D247" s="20" t="str">
        <f t="shared" si="21"/>
        <v>vis</v>
      </c>
      <c r="E247" s="74">
        <f>VLOOKUP(C247,Active!C$21:E$959,3,FALSE)</f>
        <v>-7009.4835610852833</v>
      </c>
      <c r="F247" s="10" t="s">
        <v>172</v>
      </c>
      <c r="G247" s="20" t="str">
        <f t="shared" si="22"/>
        <v>20703.524</v>
      </c>
      <c r="H247" s="17">
        <f t="shared" si="23"/>
        <v>-7009.5</v>
      </c>
      <c r="I247" s="75" t="s">
        <v>371</v>
      </c>
      <c r="J247" s="76" t="s">
        <v>372</v>
      </c>
      <c r="K247" s="75">
        <v>-7009.5</v>
      </c>
      <c r="L247" s="75" t="s">
        <v>373</v>
      </c>
      <c r="M247" s="76" t="s">
        <v>178</v>
      </c>
      <c r="N247" s="76"/>
      <c r="O247" s="77" t="s">
        <v>374</v>
      </c>
      <c r="P247" s="77" t="s">
        <v>375</v>
      </c>
    </row>
    <row r="248" spans="1:16" ht="13.5" thickBot="1">
      <c r="A248" s="17" t="str">
        <f t="shared" si="18"/>
        <v> BAN 6.115 </v>
      </c>
      <c r="B248" s="10" t="str">
        <f t="shared" si="19"/>
        <v>II</v>
      </c>
      <c r="C248" s="17">
        <f t="shared" si="20"/>
        <v>20735.512999999999</v>
      </c>
      <c r="D248" s="20" t="str">
        <f t="shared" si="21"/>
        <v>vis</v>
      </c>
      <c r="E248" s="74">
        <f>VLOOKUP(C248,Active!C$21:E$959,3,FALSE)</f>
        <v>-6991.4977877763095</v>
      </c>
      <c r="F248" s="10" t="str">
        <f>LEFT(M248,1)</f>
        <v>V</v>
      </c>
      <c r="G248" s="20" t="str">
        <f t="shared" si="22"/>
        <v>20735.513</v>
      </c>
      <c r="H248" s="17">
        <f t="shared" si="23"/>
        <v>-6991.5</v>
      </c>
      <c r="I248" s="75" t="s">
        <v>376</v>
      </c>
      <c r="J248" s="76" t="s">
        <v>377</v>
      </c>
      <c r="K248" s="75">
        <v>-6991.5</v>
      </c>
      <c r="L248" s="75" t="s">
        <v>183</v>
      </c>
      <c r="M248" s="76" t="s">
        <v>178</v>
      </c>
      <c r="N248" s="76"/>
      <c r="O248" s="77" t="s">
        <v>374</v>
      </c>
      <c r="P248" s="77" t="s">
        <v>375</v>
      </c>
    </row>
    <row r="249" spans="1:16" ht="13.5" thickBot="1">
      <c r="A249" s="17" t="str">
        <f t="shared" si="18"/>
        <v> BAN 6.115 </v>
      </c>
      <c r="B249" s="10" t="str">
        <f t="shared" si="19"/>
        <v>I</v>
      </c>
      <c r="C249" s="17">
        <f t="shared" si="20"/>
        <v>20752.402999999998</v>
      </c>
      <c r="D249" s="20" t="str">
        <f t="shared" si="21"/>
        <v>vis</v>
      </c>
      <c r="E249" s="74">
        <f>VLOOKUP(C249,Active!C$21:E$959,3,FALSE)</f>
        <v>-6982.0014074209193</v>
      </c>
      <c r="F249" s="10" t="str">
        <f>LEFT(M249,1)</f>
        <v>V</v>
      </c>
      <c r="G249" s="20" t="str">
        <f t="shared" si="22"/>
        <v>20752.403</v>
      </c>
      <c r="H249" s="17">
        <f t="shared" si="23"/>
        <v>-6982</v>
      </c>
      <c r="I249" s="75" t="s">
        <v>378</v>
      </c>
      <c r="J249" s="76" t="s">
        <v>379</v>
      </c>
      <c r="K249" s="75">
        <v>-6982</v>
      </c>
      <c r="L249" s="75" t="s">
        <v>173</v>
      </c>
      <c r="M249" s="76" t="s">
        <v>178</v>
      </c>
      <c r="N249" s="76"/>
      <c r="O249" s="77" t="s">
        <v>374</v>
      </c>
      <c r="P249" s="77" t="s">
        <v>375</v>
      </c>
    </row>
    <row r="250" spans="1:16" ht="13.5" thickBot="1">
      <c r="A250" s="17" t="str">
        <f t="shared" si="18"/>
        <v> BAN 6.115 </v>
      </c>
      <c r="B250" s="10" t="str">
        <f t="shared" si="19"/>
        <v>I</v>
      </c>
      <c r="C250" s="17">
        <f t="shared" si="20"/>
        <v>21072.555</v>
      </c>
      <c r="D250" s="20" t="str">
        <f t="shared" si="21"/>
        <v>vis</v>
      </c>
      <c r="E250" s="74">
        <f>VLOOKUP(C250,Active!C$21:E$959,3,FALSE)</f>
        <v>-6801.9963651746766</v>
      </c>
      <c r="F250" s="10" t="str">
        <f>LEFT(M250,1)</f>
        <v>V</v>
      </c>
      <c r="G250" s="20" t="str">
        <f t="shared" si="22"/>
        <v>21072.555</v>
      </c>
      <c r="H250" s="17">
        <f t="shared" si="23"/>
        <v>-6802</v>
      </c>
      <c r="I250" s="75" t="s">
        <v>380</v>
      </c>
      <c r="J250" s="76" t="s">
        <v>381</v>
      </c>
      <c r="K250" s="75">
        <v>-6802</v>
      </c>
      <c r="L250" s="75" t="s">
        <v>219</v>
      </c>
      <c r="M250" s="76" t="s">
        <v>178</v>
      </c>
      <c r="N250" s="76"/>
      <c r="O250" s="77" t="s">
        <v>374</v>
      </c>
      <c r="P250" s="77" t="s">
        <v>375</v>
      </c>
    </row>
    <row r="251" spans="1:16" ht="13.5" thickBot="1">
      <c r="A251" s="17" t="str">
        <f t="shared" si="18"/>
        <v> BAN 6.115 </v>
      </c>
      <c r="B251" s="10" t="str">
        <f t="shared" si="19"/>
        <v>II</v>
      </c>
      <c r="C251" s="17">
        <f t="shared" si="20"/>
        <v>21121.453000000001</v>
      </c>
      <c r="D251" s="20" t="str">
        <f t="shared" si="21"/>
        <v>vis</v>
      </c>
      <c r="E251" s="74">
        <f>VLOOKUP(C251,Active!C$21:E$959,3,FALSE)</f>
        <v>-6774.5035287852206</v>
      </c>
      <c r="F251" s="10" t="str">
        <f>LEFT(M251,1)</f>
        <v>V</v>
      </c>
      <c r="G251" s="20" t="str">
        <f t="shared" si="22"/>
        <v>21121.453</v>
      </c>
      <c r="H251" s="17">
        <f t="shared" si="23"/>
        <v>-6774.5</v>
      </c>
      <c r="I251" s="75" t="s">
        <v>382</v>
      </c>
      <c r="J251" s="76" t="s">
        <v>383</v>
      </c>
      <c r="K251" s="75">
        <v>-6774.5</v>
      </c>
      <c r="L251" s="75" t="s">
        <v>251</v>
      </c>
      <c r="M251" s="76" t="s">
        <v>178</v>
      </c>
      <c r="N251" s="76"/>
      <c r="O251" s="77" t="s">
        <v>374</v>
      </c>
      <c r="P251" s="77" t="s">
        <v>375</v>
      </c>
    </row>
    <row r="252" spans="1:16" ht="13.5" thickBot="1">
      <c r="A252" s="17" t="str">
        <f t="shared" si="18"/>
        <v> BAN 6.115 </v>
      </c>
      <c r="B252" s="10" t="str">
        <f t="shared" si="19"/>
        <v>I</v>
      </c>
      <c r="C252" s="17">
        <f t="shared" si="20"/>
        <v>21312.651000000002</v>
      </c>
      <c r="D252" s="20" t="str">
        <f t="shared" si="21"/>
        <v>vis</v>
      </c>
      <c r="E252" s="74">
        <f>VLOOKUP(C252,Active!C$21:E$959,3,FALSE)</f>
        <v>-6667.0027039663937</v>
      </c>
      <c r="F252" s="10" t="str">
        <f>LEFT(M252,1)</f>
        <v>V</v>
      </c>
      <c r="G252" s="20" t="str">
        <f t="shared" si="22"/>
        <v>21312.651</v>
      </c>
      <c r="H252" s="17">
        <f t="shared" si="23"/>
        <v>-6667</v>
      </c>
      <c r="I252" s="75" t="s">
        <v>384</v>
      </c>
      <c r="J252" s="76" t="s">
        <v>385</v>
      </c>
      <c r="K252" s="75">
        <v>-6667</v>
      </c>
      <c r="L252" s="75" t="s">
        <v>386</v>
      </c>
      <c r="M252" s="76" t="s">
        <v>178</v>
      </c>
      <c r="N252" s="76"/>
      <c r="O252" s="77" t="s">
        <v>374</v>
      </c>
      <c r="P252" s="77" t="s">
        <v>375</v>
      </c>
    </row>
    <row r="253" spans="1:16" ht="13.5" thickBot="1">
      <c r="A253" s="17" t="str">
        <f t="shared" si="18"/>
        <v> BAN 6.115 </v>
      </c>
      <c r="B253" s="10" t="str">
        <f t="shared" si="19"/>
        <v>I</v>
      </c>
      <c r="C253" s="17">
        <f t="shared" si="20"/>
        <v>21451.396000000001</v>
      </c>
      <c r="D253" s="20" t="str">
        <f t="shared" si="21"/>
        <v>vis</v>
      </c>
      <c r="E253" s="74">
        <f>VLOOKUP(C253,Active!C$21:E$959,3,FALSE)</f>
        <v>-6588.9935096260351</v>
      </c>
      <c r="F253" s="10" t="s">
        <v>172</v>
      </c>
      <c r="G253" s="20" t="str">
        <f t="shared" si="22"/>
        <v>21451.396</v>
      </c>
      <c r="H253" s="17">
        <f t="shared" si="23"/>
        <v>-6589</v>
      </c>
      <c r="I253" s="75" t="s">
        <v>387</v>
      </c>
      <c r="J253" s="76" t="s">
        <v>388</v>
      </c>
      <c r="K253" s="75">
        <v>-6589</v>
      </c>
      <c r="L253" s="75" t="s">
        <v>345</v>
      </c>
      <c r="M253" s="76" t="s">
        <v>178</v>
      </c>
      <c r="N253" s="76"/>
      <c r="O253" s="77" t="s">
        <v>374</v>
      </c>
      <c r="P253" s="77" t="s">
        <v>375</v>
      </c>
    </row>
    <row r="254" spans="1:16" ht="13.5" thickBot="1">
      <c r="A254" s="17" t="str">
        <f t="shared" si="18"/>
        <v> BAN 6.115 </v>
      </c>
      <c r="B254" s="10" t="str">
        <f t="shared" si="19"/>
        <v>I</v>
      </c>
      <c r="C254" s="17">
        <f t="shared" si="20"/>
        <v>21483.399000000001</v>
      </c>
      <c r="D254" s="20" t="str">
        <f t="shared" si="21"/>
        <v>vis</v>
      </c>
      <c r="E254" s="74">
        <f>VLOOKUP(C254,Active!C$21:E$959,3,FALSE)</f>
        <v>-6570.9998648354149</v>
      </c>
      <c r="F254" s="10" t="s">
        <v>172</v>
      </c>
      <c r="G254" s="20" t="str">
        <f t="shared" si="22"/>
        <v>21483.399</v>
      </c>
      <c r="H254" s="17">
        <f t="shared" si="23"/>
        <v>-6571</v>
      </c>
      <c r="I254" s="75" t="s">
        <v>389</v>
      </c>
      <c r="J254" s="76" t="s">
        <v>390</v>
      </c>
      <c r="K254" s="75">
        <v>-6571</v>
      </c>
      <c r="L254" s="75" t="s">
        <v>270</v>
      </c>
      <c r="M254" s="76" t="s">
        <v>178</v>
      </c>
      <c r="N254" s="76"/>
      <c r="O254" s="77" t="s">
        <v>374</v>
      </c>
      <c r="P254" s="77" t="s">
        <v>375</v>
      </c>
    </row>
    <row r="255" spans="1:16" ht="13.5" thickBot="1">
      <c r="A255" s="17" t="str">
        <f t="shared" si="18"/>
        <v> BAN 6.115 </v>
      </c>
      <c r="B255" s="10" t="str">
        <f t="shared" si="19"/>
        <v>I</v>
      </c>
      <c r="C255" s="17">
        <f t="shared" si="20"/>
        <v>21492.312000000002</v>
      </c>
      <c r="D255" s="20" t="str">
        <f t="shared" si="21"/>
        <v>vis</v>
      </c>
      <c r="E255" s="74">
        <f>VLOOKUP(C255,Active!C$21:E$959,3,FALSE)</f>
        <v>-6565.9885422713178</v>
      </c>
      <c r="F255" s="10" t="s">
        <v>172</v>
      </c>
      <c r="G255" s="20" t="str">
        <f t="shared" si="22"/>
        <v>21492.312</v>
      </c>
      <c r="H255" s="17">
        <f t="shared" si="23"/>
        <v>-6566</v>
      </c>
      <c r="I255" s="75" t="s">
        <v>391</v>
      </c>
      <c r="J255" s="76" t="s">
        <v>392</v>
      </c>
      <c r="K255" s="75">
        <v>-6566</v>
      </c>
      <c r="L255" s="75" t="s">
        <v>216</v>
      </c>
      <c r="M255" s="76" t="s">
        <v>178</v>
      </c>
      <c r="N255" s="76"/>
      <c r="O255" s="77" t="s">
        <v>374</v>
      </c>
      <c r="P255" s="77" t="s">
        <v>375</v>
      </c>
    </row>
    <row r="256" spans="1:16" ht="13.5" thickBot="1">
      <c r="A256" s="17" t="str">
        <f t="shared" si="18"/>
        <v> BAN 6.115 </v>
      </c>
      <c r="B256" s="10" t="str">
        <f t="shared" si="19"/>
        <v>I</v>
      </c>
      <c r="C256" s="17">
        <f t="shared" si="20"/>
        <v>21910.282999999999</v>
      </c>
      <c r="D256" s="20" t="str">
        <f t="shared" si="21"/>
        <v>vis</v>
      </c>
      <c r="E256" s="74">
        <f>VLOOKUP(C256,Active!C$21:E$959,3,FALSE)</f>
        <v>-6330.9848955263233</v>
      </c>
      <c r="F256" s="10" t="s">
        <v>172</v>
      </c>
      <c r="G256" s="20" t="str">
        <f t="shared" si="22"/>
        <v>21910.283</v>
      </c>
      <c r="H256" s="17">
        <f t="shared" si="23"/>
        <v>-6331</v>
      </c>
      <c r="I256" s="75" t="s">
        <v>393</v>
      </c>
      <c r="J256" s="76" t="s">
        <v>394</v>
      </c>
      <c r="K256" s="75">
        <v>-6331</v>
      </c>
      <c r="L256" s="75" t="s">
        <v>294</v>
      </c>
      <c r="M256" s="76" t="s">
        <v>178</v>
      </c>
      <c r="N256" s="76"/>
      <c r="O256" s="77" t="s">
        <v>374</v>
      </c>
      <c r="P256" s="77" t="s">
        <v>375</v>
      </c>
    </row>
    <row r="257" spans="1:16" ht="13.5" thickBot="1">
      <c r="A257" s="17" t="str">
        <f t="shared" si="18"/>
        <v> BAN 6.115 </v>
      </c>
      <c r="B257" s="10" t="str">
        <f t="shared" si="19"/>
        <v>I</v>
      </c>
      <c r="C257" s="17">
        <f t="shared" si="20"/>
        <v>22068.557000000001</v>
      </c>
      <c r="D257" s="20" t="str">
        <f t="shared" si="21"/>
        <v>vis</v>
      </c>
      <c r="E257" s="74">
        <f>VLOOKUP(C257,Active!C$21:E$959,3,FALSE)</f>
        <v>-6241.9955465405847</v>
      </c>
      <c r="F257" s="10" t="s">
        <v>172</v>
      </c>
      <c r="G257" s="20" t="str">
        <f t="shared" si="22"/>
        <v>22068.557</v>
      </c>
      <c r="H257" s="17">
        <f t="shared" si="23"/>
        <v>-6242</v>
      </c>
      <c r="I257" s="75" t="s">
        <v>395</v>
      </c>
      <c r="J257" s="76" t="s">
        <v>396</v>
      </c>
      <c r="K257" s="75">
        <v>-6242</v>
      </c>
      <c r="L257" s="75" t="s">
        <v>353</v>
      </c>
      <c r="M257" s="76" t="s">
        <v>178</v>
      </c>
      <c r="N257" s="76"/>
      <c r="O257" s="77" t="s">
        <v>374</v>
      </c>
      <c r="P257" s="77" t="s">
        <v>375</v>
      </c>
    </row>
    <row r="258" spans="1:16" ht="13.5" thickBot="1">
      <c r="A258" s="17" t="str">
        <f t="shared" si="18"/>
        <v> BAN 6.115 </v>
      </c>
      <c r="B258" s="10" t="str">
        <f t="shared" si="19"/>
        <v>I</v>
      </c>
      <c r="C258" s="17">
        <f t="shared" si="20"/>
        <v>22109.445</v>
      </c>
      <c r="D258" s="20" t="str">
        <f t="shared" si="21"/>
        <v>vis</v>
      </c>
      <c r="E258" s="74">
        <f>VLOOKUP(C258,Active!C$21:E$959,3,FALSE)</f>
        <v>-6219.0063221491582</v>
      </c>
      <c r="F258" s="10" t="s">
        <v>172</v>
      </c>
      <c r="G258" s="20" t="str">
        <f t="shared" si="22"/>
        <v>22109.445</v>
      </c>
      <c r="H258" s="17">
        <f t="shared" si="23"/>
        <v>-6219</v>
      </c>
      <c r="I258" s="75" t="s">
        <v>397</v>
      </c>
      <c r="J258" s="76" t="s">
        <v>398</v>
      </c>
      <c r="K258" s="75">
        <v>-6219</v>
      </c>
      <c r="L258" s="75" t="s">
        <v>399</v>
      </c>
      <c r="M258" s="76" t="s">
        <v>178</v>
      </c>
      <c r="N258" s="76"/>
      <c r="O258" s="77" t="s">
        <v>374</v>
      </c>
      <c r="P258" s="77" t="s">
        <v>375</v>
      </c>
    </row>
    <row r="259" spans="1:16" ht="13.5" thickBot="1">
      <c r="A259" s="17" t="str">
        <f t="shared" si="18"/>
        <v> BAN 6.115 </v>
      </c>
      <c r="B259" s="10" t="str">
        <f t="shared" si="19"/>
        <v>I</v>
      </c>
      <c r="C259" s="17">
        <f t="shared" si="20"/>
        <v>22255.322</v>
      </c>
      <c r="D259" s="20" t="str">
        <f t="shared" si="21"/>
        <v>vis</v>
      </c>
      <c r="E259" s="74">
        <f>VLOOKUP(C259,Active!C$21:E$959,3,FALSE)</f>
        <v>-6136.9871701596185</v>
      </c>
      <c r="F259" s="10" t="s">
        <v>172</v>
      </c>
      <c r="G259" s="20" t="str">
        <f t="shared" si="22"/>
        <v>22255.322</v>
      </c>
      <c r="H259" s="17">
        <f t="shared" si="23"/>
        <v>-6137</v>
      </c>
      <c r="I259" s="75" t="s">
        <v>400</v>
      </c>
      <c r="J259" s="76" t="s">
        <v>401</v>
      </c>
      <c r="K259" s="75">
        <v>-6137</v>
      </c>
      <c r="L259" s="75" t="s">
        <v>402</v>
      </c>
      <c r="M259" s="76" t="s">
        <v>178</v>
      </c>
      <c r="N259" s="76"/>
      <c r="O259" s="77" t="s">
        <v>374</v>
      </c>
      <c r="P259" s="77" t="s">
        <v>375</v>
      </c>
    </row>
    <row r="260" spans="1:16" ht="13.5" thickBot="1">
      <c r="A260" s="17" t="str">
        <f t="shared" si="18"/>
        <v> BAN 6.115 </v>
      </c>
      <c r="B260" s="10" t="str">
        <f t="shared" si="19"/>
        <v>I</v>
      </c>
      <c r="C260" s="17">
        <f t="shared" si="20"/>
        <v>22454.518</v>
      </c>
      <c r="D260" s="20" t="str">
        <f t="shared" si="21"/>
        <v>vis</v>
      </c>
      <c r="E260" s="74">
        <f>VLOOKUP(C260,Active!C$21:E$959,3,FALSE)</f>
        <v>-6024.9894803270308</v>
      </c>
      <c r="F260" s="10" t="s">
        <v>172</v>
      </c>
      <c r="G260" s="20" t="str">
        <f t="shared" si="22"/>
        <v>22454.518</v>
      </c>
      <c r="H260" s="17">
        <f t="shared" si="23"/>
        <v>-6025</v>
      </c>
      <c r="I260" s="75" t="s">
        <v>403</v>
      </c>
      <c r="J260" s="76" t="s">
        <v>404</v>
      </c>
      <c r="K260" s="75">
        <v>-6025</v>
      </c>
      <c r="L260" s="75" t="s">
        <v>327</v>
      </c>
      <c r="M260" s="76" t="s">
        <v>178</v>
      </c>
      <c r="N260" s="76"/>
      <c r="O260" s="77" t="s">
        <v>374</v>
      </c>
      <c r="P260" s="77" t="s">
        <v>375</v>
      </c>
    </row>
    <row r="261" spans="1:16" ht="13.5" thickBot="1">
      <c r="A261" s="17" t="str">
        <f t="shared" si="18"/>
        <v> BAN 6.115 </v>
      </c>
      <c r="B261" s="10" t="str">
        <f t="shared" si="19"/>
        <v>II</v>
      </c>
      <c r="C261" s="17">
        <f t="shared" si="20"/>
        <v>22848.468000000001</v>
      </c>
      <c r="D261" s="20" t="str">
        <f t="shared" si="21"/>
        <v>vis</v>
      </c>
      <c r="E261" s="74">
        <f>VLOOKUP(C261,Active!C$21:E$959,3,FALSE)</f>
        <v>-5803.4916093379161</v>
      </c>
      <c r="F261" s="10" t="s">
        <v>172</v>
      </c>
      <c r="G261" s="20" t="str">
        <f t="shared" si="22"/>
        <v>22848.468</v>
      </c>
      <c r="H261" s="17">
        <f t="shared" si="23"/>
        <v>-5803.5</v>
      </c>
      <c r="I261" s="75" t="s">
        <v>405</v>
      </c>
      <c r="J261" s="76" t="s">
        <v>406</v>
      </c>
      <c r="K261" s="75">
        <v>-5803.5</v>
      </c>
      <c r="L261" s="75" t="s">
        <v>407</v>
      </c>
      <c r="M261" s="76" t="s">
        <v>178</v>
      </c>
      <c r="N261" s="76"/>
      <c r="O261" s="77" t="s">
        <v>374</v>
      </c>
      <c r="P261" s="77" t="s">
        <v>375</v>
      </c>
    </row>
    <row r="262" spans="1:16" ht="13.5" thickBot="1">
      <c r="A262" s="17" t="str">
        <f t="shared" si="18"/>
        <v> BAN 6.115 </v>
      </c>
      <c r="B262" s="10" t="str">
        <f t="shared" si="19"/>
        <v>II</v>
      </c>
      <c r="C262" s="17">
        <f t="shared" si="20"/>
        <v>22928.518</v>
      </c>
      <c r="D262" s="20" t="str">
        <f t="shared" si="21"/>
        <v>vis</v>
      </c>
      <c r="E262" s="74">
        <f>VLOOKUP(C262,Active!C$21:E$959,3,FALSE)</f>
        <v>-5758.4836017920898</v>
      </c>
      <c r="F262" s="10" t="s">
        <v>172</v>
      </c>
      <c r="G262" s="20" t="str">
        <f t="shared" si="22"/>
        <v>22928.518</v>
      </c>
      <c r="H262" s="17">
        <f t="shared" si="23"/>
        <v>-5758.5</v>
      </c>
      <c r="I262" s="75" t="s">
        <v>408</v>
      </c>
      <c r="J262" s="76" t="s">
        <v>409</v>
      </c>
      <c r="K262" s="75">
        <v>-5758.5</v>
      </c>
      <c r="L262" s="75" t="s">
        <v>373</v>
      </c>
      <c r="M262" s="76" t="s">
        <v>178</v>
      </c>
      <c r="N262" s="76"/>
      <c r="O262" s="77" t="s">
        <v>374</v>
      </c>
      <c r="P262" s="77" t="s">
        <v>375</v>
      </c>
    </row>
    <row r="263" spans="1:16" ht="13.5" thickBot="1">
      <c r="A263" s="17" t="str">
        <f t="shared" si="18"/>
        <v> BAN 6.115 </v>
      </c>
      <c r="B263" s="10" t="str">
        <f t="shared" si="19"/>
        <v>I</v>
      </c>
      <c r="C263" s="17">
        <f t="shared" si="20"/>
        <v>22961.395</v>
      </c>
      <c r="D263" s="20" t="str">
        <f t="shared" si="21"/>
        <v>vis</v>
      </c>
      <c r="E263" s="74">
        <f>VLOOKUP(C263,Active!C$21:E$959,3,FALSE)</f>
        <v>-5739.998551647378</v>
      </c>
      <c r="F263" s="10" t="s">
        <v>172</v>
      </c>
      <c r="G263" s="20" t="str">
        <f t="shared" si="22"/>
        <v>22961.395</v>
      </c>
      <c r="H263" s="17">
        <f t="shared" si="23"/>
        <v>-5740</v>
      </c>
      <c r="I263" s="75" t="s">
        <v>410</v>
      </c>
      <c r="J263" s="76" t="s">
        <v>411</v>
      </c>
      <c r="K263" s="75">
        <v>-5740</v>
      </c>
      <c r="L263" s="75" t="s">
        <v>321</v>
      </c>
      <c r="M263" s="76" t="s">
        <v>178</v>
      </c>
      <c r="N263" s="76"/>
      <c r="O263" s="77" t="s">
        <v>374</v>
      </c>
      <c r="P263" s="77" t="s">
        <v>375</v>
      </c>
    </row>
    <row r="264" spans="1:16" ht="13.5" thickBot="1">
      <c r="A264" s="17" t="str">
        <f t="shared" si="18"/>
        <v> BAN 6.115 </v>
      </c>
      <c r="B264" s="10" t="str">
        <f t="shared" si="19"/>
        <v>II</v>
      </c>
      <c r="C264" s="17">
        <f t="shared" si="20"/>
        <v>22969.404999999999</v>
      </c>
      <c r="D264" s="20" t="str">
        <f t="shared" si="21"/>
        <v>vis</v>
      </c>
      <c r="E264" s="74">
        <f>VLOOKUP(C264,Active!C$21:E$959,3,FALSE)</f>
        <v>-5735.4949396493512</v>
      </c>
      <c r="F264" s="10" t="s">
        <v>172</v>
      </c>
      <c r="G264" s="20" t="str">
        <f t="shared" si="22"/>
        <v>22969.405</v>
      </c>
      <c r="H264" s="17">
        <f t="shared" si="23"/>
        <v>-5735.5</v>
      </c>
      <c r="I264" s="75" t="s">
        <v>412</v>
      </c>
      <c r="J264" s="76" t="s">
        <v>413</v>
      </c>
      <c r="K264" s="75">
        <v>-5735.5</v>
      </c>
      <c r="L264" s="75" t="s">
        <v>324</v>
      </c>
      <c r="M264" s="76" t="s">
        <v>178</v>
      </c>
      <c r="N264" s="76"/>
      <c r="O264" s="77" t="s">
        <v>374</v>
      </c>
      <c r="P264" s="77" t="s">
        <v>375</v>
      </c>
    </row>
    <row r="265" spans="1:16" ht="13.5" thickBot="1">
      <c r="A265" s="17" t="str">
        <f t="shared" si="18"/>
        <v> BZ 4.53 </v>
      </c>
      <c r="B265" s="10" t="str">
        <f t="shared" si="19"/>
        <v>II</v>
      </c>
      <c r="C265" s="17">
        <f t="shared" si="20"/>
        <v>23298.452000000001</v>
      </c>
      <c r="D265" s="20" t="str">
        <f t="shared" si="21"/>
        <v>vis</v>
      </c>
      <c r="E265" s="74">
        <f>VLOOKUP(C265,Active!C$21:E$959,3,FALSE)</f>
        <v>-5550.488695315411</v>
      </c>
      <c r="F265" s="10" t="s">
        <v>172</v>
      </c>
      <c r="G265" s="20" t="str">
        <f t="shared" si="22"/>
        <v>23298.452</v>
      </c>
      <c r="H265" s="17">
        <f t="shared" si="23"/>
        <v>-5550.5</v>
      </c>
      <c r="I265" s="75" t="s">
        <v>414</v>
      </c>
      <c r="J265" s="76" t="s">
        <v>415</v>
      </c>
      <c r="K265" s="75">
        <v>-5550.5</v>
      </c>
      <c r="L265" s="75" t="s">
        <v>216</v>
      </c>
      <c r="M265" s="76" t="s">
        <v>178</v>
      </c>
      <c r="N265" s="76"/>
      <c r="O265" s="77" t="s">
        <v>416</v>
      </c>
      <c r="P265" s="77" t="s">
        <v>417</v>
      </c>
    </row>
    <row r="266" spans="1:16" ht="13.5" thickBot="1">
      <c r="A266" s="17" t="str">
        <f t="shared" si="18"/>
        <v> CRAC 19 </v>
      </c>
      <c r="B266" s="10" t="str">
        <f t="shared" si="19"/>
        <v>I</v>
      </c>
      <c r="C266" s="17">
        <f t="shared" si="20"/>
        <v>23765.313999999998</v>
      </c>
      <c r="D266" s="20" t="str">
        <f t="shared" si="21"/>
        <v>vis</v>
      </c>
      <c r="E266" s="74">
        <f>VLOOKUP(C266,Active!C$21:E$959,3,FALSE)</f>
        <v>-5287.9961479217836</v>
      </c>
      <c r="F266" s="10" t="s">
        <v>172</v>
      </c>
      <c r="G266" s="20" t="str">
        <f t="shared" si="22"/>
        <v>23765.314</v>
      </c>
      <c r="H266" s="17">
        <f t="shared" si="23"/>
        <v>-5288</v>
      </c>
      <c r="I266" s="75" t="s">
        <v>418</v>
      </c>
      <c r="J266" s="76" t="s">
        <v>419</v>
      </c>
      <c r="K266" s="75">
        <v>-5288</v>
      </c>
      <c r="L266" s="75" t="s">
        <v>335</v>
      </c>
      <c r="M266" s="76" t="s">
        <v>178</v>
      </c>
      <c r="N266" s="76"/>
      <c r="O266" s="77" t="s">
        <v>420</v>
      </c>
      <c r="P266" s="77" t="s">
        <v>421</v>
      </c>
    </row>
    <row r="267" spans="1:16" ht="13.5" thickBot="1">
      <c r="A267" s="17" t="str">
        <f t="shared" ref="A267:A330" si="24">P267</f>
        <v> WARC 21 </v>
      </c>
      <c r="B267" s="10" t="str">
        <f t="shared" ref="B267:B330" si="25">IF(H267=INT(H267),"I","II")</f>
        <v>I</v>
      </c>
      <c r="C267" s="17">
        <f t="shared" ref="C267:C330" si="26">1*G267</f>
        <v>25483.419000000002</v>
      </c>
      <c r="D267" s="20" t="str">
        <f t="shared" ref="D267:D330" si="27">VLOOKUP(F267,I$1:J$5,2,FALSE)</f>
        <v>vis</v>
      </c>
      <c r="E267" s="74">
        <f>VLOOKUP(C267,Active!C$21:E$959,3,FALSE)</f>
        <v>-4321.9938642925072</v>
      </c>
      <c r="F267" s="10" t="s">
        <v>172</v>
      </c>
      <c r="G267" s="20" t="str">
        <f t="shared" ref="G267:G330" si="28">MID(I267,3,LEN(I267)-3)</f>
        <v>25483.419</v>
      </c>
      <c r="H267" s="17">
        <f t="shared" ref="H267:H330" si="29">1*K267</f>
        <v>-4322</v>
      </c>
      <c r="I267" s="75" t="s">
        <v>422</v>
      </c>
      <c r="J267" s="76" t="s">
        <v>423</v>
      </c>
      <c r="K267" s="75">
        <v>-4322</v>
      </c>
      <c r="L267" s="75" t="s">
        <v>177</v>
      </c>
      <c r="M267" s="76" t="s">
        <v>178</v>
      </c>
      <c r="N267" s="76"/>
      <c r="O267" s="77" t="s">
        <v>424</v>
      </c>
      <c r="P267" s="77" t="s">
        <v>425</v>
      </c>
    </row>
    <row r="268" spans="1:16" ht="13.5" thickBot="1">
      <c r="A268" s="17" t="str">
        <f t="shared" si="24"/>
        <v> AN 238.210 </v>
      </c>
      <c r="B268" s="10" t="str">
        <f t="shared" si="25"/>
        <v>I</v>
      </c>
      <c r="C268" s="17">
        <f t="shared" si="26"/>
        <v>25837.365000000002</v>
      </c>
      <c r="D268" s="20" t="str">
        <f t="shared" si="27"/>
        <v>vis</v>
      </c>
      <c r="E268" s="74">
        <f>VLOOKUP(C268,Active!C$21:E$959,3,FALSE)</f>
        <v>-4122.9881898538397</v>
      </c>
      <c r="F268" s="10" t="s">
        <v>172</v>
      </c>
      <c r="G268" s="20" t="str">
        <f t="shared" si="28"/>
        <v>25837.365</v>
      </c>
      <c r="H268" s="17">
        <f t="shared" si="29"/>
        <v>-4123</v>
      </c>
      <c r="I268" s="75" t="s">
        <v>426</v>
      </c>
      <c r="J268" s="76" t="s">
        <v>427</v>
      </c>
      <c r="K268" s="75">
        <v>-4123</v>
      </c>
      <c r="L268" s="75" t="s">
        <v>428</v>
      </c>
      <c r="M268" s="76" t="s">
        <v>178</v>
      </c>
      <c r="N268" s="76"/>
      <c r="O268" s="77" t="s">
        <v>429</v>
      </c>
      <c r="P268" s="77" t="s">
        <v>430</v>
      </c>
    </row>
    <row r="269" spans="1:16" ht="13.5" thickBot="1">
      <c r="A269" s="17" t="str">
        <f t="shared" si="24"/>
        <v> HA 113.74 </v>
      </c>
      <c r="B269" s="10" t="str">
        <f t="shared" si="25"/>
        <v>I</v>
      </c>
      <c r="C269" s="17">
        <f t="shared" si="26"/>
        <v>27181.85</v>
      </c>
      <c r="D269" s="20" t="str">
        <f t="shared" si="27"/>
        <v>vis</v>
      </c>
      <c r="E269" s="74">
        <f>VLOOKUP(C269,Active!C$21:E$959,3,FALSE)</f>
        <v>-3367.0532613685009</v>
      </c>
      <c r="F269" s="10" t="s">
        <v>172</v>
      </c>
      <c r="G269" s="20" t="str">
        <f t="shared" si="28"/>
        <v>27181.850</v>
      </c>
      <c r="H269" s="17">
        <f t="shared" si="29"/>
        <v>-3367</v>
      </c>
      <c r="I269" s="75" t="s">
        <v>431</v>
      </c>
      <c r="J269" s="76" t="s">
        <v>432</v>
      </c>
      <c r="K269" s="75">
        <v>-3367</v>
      </c>
      <c r="L269" s="75" t="s">
        <v>433</v>
      </c>
      <c r="M269" s="76" t="s">
        <v>174</v>
      </c>
      <c r="N269" s="76"/>
      <c r="O269" s="77" t="s">
        <v>434</v>
      </c>
      <c r="P269" s="77" t="s">
        <v>435</v>
      </c>
    </row>
    <row r="270" spans="1:16" ht="13.5" thickBot="1">
      <c r="A270" s="17" t="str">
        <f t="shared" si="24"/>
        <v> AN 261.256 </v>
      </c>
      <c r="B270" s="10" t="str">
        <f t="shared" si="25"/>
        <v>II</v>
      </c>
      <c r="C270" s="17">
        <f t="shared" si="26"/>
        <v>27273.544999999998</v>
      </c>
      <c r="D270" s="20" t="str">
        <f t="shared" si="27"/>
        <v>vis</v>
      </c>
      <c r="E270" s="74">
        <f>VLOOKUP(C270,Active!C$21:E$959,3,FALSE)</f>
        <v>-3315.4978678405237</v>
      </c>
      <c r="F270" s="10" t="s">
        <v>172</v>
      </c>
      <c r="G270" s="20" t="str">
        <f t="shared" si="28"/>
        <v>27273.545</v>
      </c>
      <c r="H270" s="17">
        <f t="shared" si="29"/>
        <v>-3315.5</v>
      </c>
      <c r="I270" s="75" t="s">
        <v>436</v>
      </c>
      <c r="J270" s="76" t="s">
        <v>437</v>
      </c>
      <c r="K270" s="75">
        <v>-3315.5</v>
      </c>
      <c r="L270" s="75" t="s">
        <v>183</v>
      </c>
      <c r="M270" s="76" t="s">
        <v>178</v>
      </c>
      <c r="N270" s="76"/>
      <c r="O270" s="77" t="s">
        <v>438</v>
      </c>
      <c r="P270" s="77" t="s">
        <v>439</v>
      </c>
    </row>
    <row r="271" spans="1:16" ht="13.5" thickBot="1">
      <c r="A271" s="17" t="str">
        <f t="shared" si="24"/>
        <v> AN 261.256 </v>
      </c>
      <c r="B271" s="10" t="str">
        <f t="shared" si="25"/>
        <v>I</v>
      </c>
      <c r="C271" s="17">
        <f t="shared" si="26"/>
        <v>27274.428</v>
      </c>
      <c r="D271" s="20" t="str">
        <f t="shared" si="27"/>
        <v>vis</v>
      </c>
      <c r="E271" s="74">
        <f>VLOOKUP(C271,Active!C$21:E$959,3,FALSE)</f>
        <v>-3315.0014022482305</v>
      </c>
      <c r="F271" s="10" t="s">
        <v>172</v>
      </c>
      <c r="G271" s="20" t="str">
        <f t="shared" si="28"/>
        <v>27274.428</v>
      </c>
      <c r="H271" s="17">
        <f t="shared" si="29"/>
        <v>-3315</v>
      </c>
      <c r="I271" s="75" t="s">
        <v>440</v>
      </c>
      <c r="J271" s="76" t="s">
        <v>441</v>
      </c>
      <c r="K271" s="75">
        <v>-3315</v>
      </c>
      <c r="L271" s="75" t="s">
        <v>442</v>
      </c>
      <c r="M271" s="76" t="s">
        <v>178</v>
      </c>
      <c r="N271" s="76"/>
      <c r="O271" s="77" t="s">
        <v>438</v>
      </c>
      <c r="P271" s="77" t="s">
        <v>439</v>
      </c>
    </row>
    <row r="272" spans="1:16" ht="13.5" thickBot="1">
      <c r="A272" s="17" t="str">
        <f t="shared" si="24"/>
        <v> APJ 110.466 </v>
      </c>
      <c r="B272" s="10" t="str">
        <f t="shared" si="25"/>
        <v>I</v>
      </c>
      <c r="C272" s="17">
        <f t="shared" si="26"/>
        <v>28334.472000000002</v>
      </c>
      <c r="D272" s="20" t="str">
        <f t="shared" si="27"/>
        <v>vis</v>
      </c>
      <c r="E272" s="74">
        <f>VLOOKUP(C272,Active!C$21:E$959,3,FALSE)</f>
        <v>-2718.9930530800993</v>
      </c>
      <c r="F272" s="10" t="s">
        <v>172</v>
      </c>
      <c r="G272" s="20" t="str">
        <f t="shared" si="28"/>
        <v>28334.472</v>
      </c>
      <c r="H272" s="17">
        <f t="shared" si="29"/>
        <v>-2719</v>
      </c>
      <c r="I272" s="75" t="s">
        <v>443</v>
      </c>
      <c r="J272" s="76" t="s">
        <v>444</v>
      </c>
      <c r="K272" s="75">
        <v>-2719</v>
      </c>
      <c r="L272" s="75" t="s">
        <v>345</v>
      </c>
      <c r="M272" s="76" t="s">
        <v>178</v>
      </c>
      <c r="N272" s="76"/>
      <c r="O272" s="77" t="s">
        <v>424</v>
      </c>
      <c r="P272" s="77" t="s">
        <v>445</v>
      </c>
    </row>
    <row r="273" spans="1:16" ht="13.5" thickBot="1">
      <c r="A273" s="17" t="str">
        <f t="shared" si="24"/>
        <v> AN 266.18 </v>
      </c>
      <c r="B273" s="10" t="str">
        <f t="shared" si="25"/>
        <v>I</v>
      </c>
      <c r="C273" s="17">
        <f t="shared" si="26"/>
        <v>28366.472000000002</v>
      </c>
      <c r="D273" s="20" t="str">
        <f t="shared" si="27"/>
        <v>vis</v>
      </c>
      <c r="E273" s="74">
        <f>VLOOKUP(C273,Active!C$21:E$959,3,FALSE)</f>
        <v>-2701.0010950355463</v>
      </c>
      <c r="F273" s="10" t="s">
        <v>172</v>
      </c>
      <c r="G273" s="20" t="str">
        <f t="shared" si="28"/>
        <v>28366.472</v>
      </c>
      <c r="H273" s="17">
        <f t="shared" si="29"/>
        <v>-2701</v>
      </c>
      <c r="I273" s="75" t="s">
        <v>446</v>
      </c>
      <c r="J273" s="76" t="s">
        <v>447</v>
      </c>
      <c r="K273" s="75">
        <v>-2701</v>
      </c>
      <c r="L273" s="75" t="s">
        <v>442</v>
      </c>
      <c r="M273" s="76" t="s">
        <v>178</v>
      </c>
      <c r="N273" s="76"/>
      <c r="O273" s="77" t="s">
        <v>448</v>
      </c>
      <c r="P273" s="77" t="s">
        <v>449</v>
      </c>
    </row>
    <row r="274" spans="1:16" ht="13.5" thickBot="1">
      <c r="A274" s="17" t="str">
        <f t="shared" si="24"/>
        <v> AN 266.19 </v>
      </c>
      <c r="B274" s="10" t="str">
        <f t="shared" si="25"/>
        <v>II</v>
      </c>
      <c r="C274" s="17">
        <f t="shared" si="26"/>
        <v>28390.5</v>
      </c>
      <c r="D274" s="20" t="str">
        <f t="shared" si="27"/>
        <v>vis</v>
      </c>
      <c r="E274" s="74">
        <f>VLOOKUP(C274,Active!C$21:E$959,3,FALSE)</f>
        <v>-2687.4913835388434</v>
      </c>
      <c r="F274" s="10" t="s">
        <v>172</v>
      </c>
      <c r="G274" s="20" t="str">
        <f t="shared" si="28"/>
        <v>28390.500</v>
      </c>
      <c r="H274" s="17">
        <f t="shared" si="29"/>
        <v>-2687.5</v>
      </c>
      <c r="I274" s="75" t="s">
        <v>450</v>
      </c>
      <c r="J274" s="76" t="s">
        <v>451</v>
      </c>
      <c r="K274" s="75">
        <v>-2687.5</v>
      </c>
      <c r="L274" s="75" t="s">
        <v>407</v>
      </c>
      <c r="M274" s="76" t="s">
        <v>178</v>
      </c>
      <c r="N274" s="76"/>
      <c r="O274" s="77" t="s">
        <v>448</v>
      </c>
      <c r="P274" s="77" t="s">
        <v>452</v>
      </c>
    </row>
    <row r="275" spans="1:16" ht="13.5" thickBot="1">
      <c r="A275" s="17" t="str">
        <f t="shared" si="24"/>
        <v> AN 266.18 </v>
      </c>
      <c r="B275" s="10" t="str">
        <f t="shared" si="25"/>
        <v>I</v>
      </c>
      <c r="C275" s="17">
        <f t="shared" si="26"/>
        <v>28398.487000000001</v>
      </c>
      <c r="D275" s="20" t="str">
        <f t="shared" si="27"/>
        <v>vis</v>
      </c>
      <c r="E275" s="74">
        <f>VLOOKUP(C275,Active!C$21:E$959,3,FALSE)</f>
        <v>-2683.00070326066</v>
      </c>
      <c r="F275" s="10" t="s">
        <v>172</v>
      </c>
      <c r="G275" s="20" t="str">
        <f t="shared" si="28"/>
        <v>28398.487</v>
      </c>
      <c r="H275" s="17">
        <f t="shared" si="29"/>
        <v>-2683</v>
      </c>
      <c r="I275" s="75" t="s">
        <v>453</v>
      </c>
      <c r="J275" s="76" t="s">
        <v>454</v>
      </c>
      <c r="K275" s="75">
        <v>-2683</v>
      </c>
      <c r="L275" s="75" t="s">
        <v>196</v>
      </c>
      <c r="M275" s="76" t="s">
        <v>178</v>
      </c>
      <c r="N275" s="76"/>
      <c r="O275" s="77" t="s">
        <v>448</v>
      </c>
      <c r="P275" s="77" t="s">
        <v>449</v>
      </c>
    </row>
    <row r="276" spans="1:16" ht="13.5" thickBot="1">
      <c r="A276" s="17" t="str">
        <f t="shared" si="24"/>
        <v> AN 266.19 </v>
      </c>
      <c r="B276" s="10" t="str">
        <f t="shared" si="25"/>
        <v>II</v>
      </c>
      <c r="C276" s="17">
        <f t="shared" si="26"/>
        <v>28399.362000000001</v>
      </c>
      <c r="D276" s="20" t="str">
        <f t="shared" si="27"/>
        <v>vis</v>
      </c>
      <c r="E276" s="74">
        <f>VLOOKUP(C276,Active!C$21:E$959,3,FALSE)</f>
        <v>-2682.5087356578792</v>
      </c>
      <c r="F276" s="10" t="s">
        <v>172</v>
      </c>
      <c r="G276" s="20" t="str">
        <f t="shared" si="28"/>
        <v>28399.362</v>
      </c>
      <c r="H276" s="17">
        <f t="shared" si="29"/>
        <v>-2682.5</v>
      </c>
      <c r="I276" s="75" t="s">
        <v>455</v>
      </c>
      <c r="J276" s="76" t="s">
        <v>456</v>
      </c>
      <c r="K276" s="75">
        <v>-2682.5</v>
      </c>
      <c r="L276" s="75" t="s">
        <v>457</v>
      </c>
      <c r="M276" s="76" t="s">
        <v>178</v>
      </c>
      <c r="N276" s="76"/>
      <c r="O276" s="77" t="s">
        <v>448</v>
      </c>
      <c r="P276" s="77" t="s">
        <v>452</v>
      </c>
    </row>
    <row r="277" spans="1:16" ht="13.5" thickBot="1">
      <c r="A277" s="17" t="str">
        <f t="shared" si="24"/>
        <v> AN 266.18 </v>
      </c>
      <c r="B277" s="10" t="str">
        <f t="shared" si="25"/>
        <v>I</v>
      </c>
      <c r="C277" s="17">
        <f t="shared" si="26"/>
        <v>28423.378000000001</v>
      </c>
      <c r="D277" s="20" t="str">
        <f t="shared" si="27"/>
        <v>vis</v>
      </c>
      <c r="E277" s="74">
        <f>VLOOKUP(C277,Active!C$21:E$959,3,FALSE)</f>
        <v>-2669.0057711454424</v>
      </c>
      <c r="F277" s="10" t="s">
        <v>172</v>
      </c>
      <c r="G277" s="20" t="str">
        <f t="shared" si="28"/>
        <v>28423.378</v>
      </c>
      <c r="H277" s="17">
        <f t="shared" si="29"/>
        <v>-2669</v>
      </c>
      <c r="I277" s="75" t="s">
        <v>458</v>
      </c>
      <c r="J277" s="76" t="s">
        <v>459</v>
      </c>
      <c r="K277" s="75">
        <v>-2669</v>
      </c>
      <c r="L277" s="75" t="s">
        <v>210</v>
      </c>
      <c r="M277" s="76" t="s">
        <v>178</v>
      </c>
      <c r="N277" s="76"/>
      <c r="O277" s="77" t="s">
        <v>448</v>
      </c>
      <c r="P277" s="77" t="s">
        <v>449</v>
      </c>
    </row>
    <row r="278" spans="1:16" ht="13.5" thickBot="1">
      <c r="A278" s="17" t="str">
        <f t="shared" si="24"/>
        <v> AN 266.18 </v>
      </c>
      <c r="B278" s="10" t="str">
        <f t="shared" si="25"/>
        <v>I</v>
      </c>
      <c r="C278" s="17">
        <f t="shared" si="26"/>
        <v>28455.401000000002</v>
      </c>
      <c r="D278" s="20" t="str">
        <f t="shared" si="27"/>
        <v>vis</v>
      </c>
      <c r="E278" s="74">
        <f>VLOOKUP(C278,Active!C$21:E$959,3,FALSE)</f>
        <v>-2651.0008813810441</v>
      </c>
      <c r="F278" s="10" t="s">
        <v>172</v>
      </c>
      <c r="G278" s="20" t="str">
        <f t="shared" si="28"/>
        <v>28455.401</v>
      </c>
      <c r="H278" s="17">
        <f t="shared" si="29"/>
        <v>-2651</v>
      </c>
      <c r="I278" s="75" t="s">
        <v>460</v>
      </c>
      <c r="J278" s="76" t="s">
        <v>461</v>
      </c>
      <c r="K278" s="75">
        <v>-2651</v>
      </c>
      <c r="L278" s="75" t="s">
        <v>442</v>
      </c>
      <c r="M278" s="76" t="s">
        <v>178</v>
      </c>
      <c r="N278" s="76"/>
      <c r="O278" s="77" t="s">
        <v>448</v>
      </c>
      <c r="P278" s="77" t="s">
        <v>449</v>
      </c>
    </row>
    <row r="279" spans="1:16" ht="13.5" thickBot="1">
      <c r="A279" s="17" t="str">
        <f t="shared" si="24"/>
        <v> AN 266.18 </v>
      </c>
      <c r="B279" s="10" t="str">
        <f t="shared" si="25"/>
        <v>I</v>
      </c>
      <c r="C279" s="17">
        <f t="shared" si="26"/>
        <v>28457.178</v>
      </c>
      <c r="D279" s="20" t="str">
        <f t="shared" si="27"/>
        <v>vis</v>
      </c>
      <c r="E279" s="74">
        <f>VLOOKUP(C279,Active!C$21:E$959,3,FALSE)</f>
        <v>-2650.0017654608837</v>
      </c>
      <c r="F279" s="10" t="s">
        <v>172</v>
      </c>
      <c r="G279" s="20" t="str">
        <f t="shared" si="28"/>
        <v>28457.178</v>
      </c>
      <c r="H279" s="17">
        <f t="shared" si="29"/>
        <v>-2650</v>
      </c>
      <c r="I279" s="75" t="s">
        <v>462</v>
      </c>
      <c r="J279" s="76" t="s">
        <v>463</v>
      </c>
      <c r="K279" s="75">
        <v>-2650</v>
      </c>
      <c r="L279" s="75" t="s">
        <v>173</v>
      </c>
      <c r="M279" s="76" t="s">
        <v>178</v>
      </c>
      <c r="N279" s="76"/>
      <c r="O279" s="77" t="s">
        <v>448</v>
      </c>
      <c r="P279" s="77" t="s">
        <v>449</v>
      </c>
    </row>
    <row r="280" spans="1:16" ht="13.5" thickBot="1">
      <c r="A280" s="17" t="str">
        <f t="shared" si="24"/>
        <v> AN 266.19 </v>
      </c>
      <c r="B280" s="10" t="str">
        <f t="shared" si="25"/>
        <v>II</v>
      </c>
      <c r="C280" s="17">
        <f t="shared" si="26"/>
        <v>28465.185000000001</v>
      </c>
      <c r="D280" s="20" t="str">
        <f t="shared" si="27"/>
        <v>vis</v>
      </c>
      <c r="E280" s="74">
        <f>VLOOKUP(C280,Active!C$21:E$959,3,FALSE)</f>
        <v>-2645.4998402089223</v>
      </c>
      <c r="F280" s="10" t="s">
        <v>172</v>
      </c>
      <c r="G280" s="20" t="str">
        <f t="shared" si="28"/>
        <v>28465.185</v>
      </c>
      <c r="H280" s="17">
        <f t="shared" si="29"/>
        <v>-2645.5</v>
      </c>
      <c r="I280" s="75" t="s">
        <v>464</v>
      </c>
      <c r="J280" s="76" t="s">
        <v>465</v>
      </c>
      <c r="K280" s="75">
        <v>-2645.5</v>
      </c>
      <c r="L280" s="75" t="s">
        <v>270</v>
      </c>
      <c r="M280" s="76" t="s">
        <v>178</v>
      </c>
      <c r="N280" s="76"/>
      <c r="O280" s="77" t="s">
        <v>448</v>
      </c>
      <c r="P280" s="77" t="s">
        <v>452</v>
      </c>
    </row>
    <row r="281" spans="1:16" ht="13.5" thickBot="1">
      <c r="A281" s="17" t="str">
        <f t="shared" si="24"/>
        <v> AN 266.19 </v>
      </c>
      <c r="B281" s="10" t="str">
        <f t="shared" si="25"/>
        <v>II</v>
      </c>
      <c r="C281" s="17">
        <f t="shared" si="26"/>
        <v>28481.187999999998</v>
      </c>
      <c r="D281" s="20" t="str">
        <f t="shared" si="27"/>
        <v>vis</v>
      </c>
      <c r="E281" s="74">
        <f>VLOOKUP(C281,Active!C$21:E$959,3,FALSE)</f>
        <v>-2636.5021744405808</v>
      </c>
      <c r="F281" s="10" t="s">
        <v>172</v>
      </c>
      <c r="G281" s="20" t="str">
        <f t="shared" si="28"/>
        <v>28481.188</v>
      </c>
      <c r="H281" s="17">
        <f t="shared" si="29"/>
        <v>-2636.5</v>
      </c>
      <c r="I281" s="75" t="s">
        <v>466</v>
      </c>
      <c r="J281" s="76" t="s">
        <v>467</v>
      </c>
      <c r="K281" s="75">
        <v>-2636.5</v>
      </c>
      <c r="L281" s="75" t="s">
        <v>340</v>
      </c>
      <c r="M281" s="76" t="s">
        <v>178</v>
      </c>
      <c r="N281" s="76"/>
      <c r="O281" s="77" t="s">
        <v>448</v>
      </c>
      <c r="P281" s="77" t="s">
        <v>452</v>
      </c>
    </row>
    <row r="282" spans="1:16" ht="13.5" thickBot="1">
      <c r="A282" s="17" t="str">
        <f t="shared" si="24"/>
        <v> AN 266.19 </v>
      </c>
      <c r="B282" s="10" t="str">
        <f t="shared" si="25"/>
        <v>II</v>
      </c>
      <c r="C282" s="17">
        <f t="shared" si="26"/>
        <v>28614.61</v>
      </c>
      <c r="D282" s="20" t="str">
        <f t="shared" si="27"/>
        <v>vis</v>
      </c>
      <c r="E282" s="74">
        <f>VLOOKUP(C282,Active!C$21:E$959,3,FALSE)</f>
        <v>-2561.4858298711933</v>
      </c>
      <c r="F282" s="10" t="s">
        <v>172</v>
      </c>
      <c r="G282" s="20" t="str">
        <f t="shared" si="28"/>
        <v>28614.610</v>
      </c>
      <c r="H282" s="17">
        <f t="shared" si="29"/>
        <v>-2561.5</v>
      </c>
      <c r="I282" s="75" t="s">
        <v>468</v>
      </c>
      <c r="J282" s="76" t="s">
        <v>469</v>
      </c>
      <c r="K282" s="75">
        <v>-2561.5</v>
      </c>
      <c r="L282" s="75" t="s">
        <v>305</v>
      </c>
      <c r="M282" s="76" t="s">
        <v>178</v>
      </c>
      <c r="N282" s="76"/>
      <c r="O282" s="77" t="s">
        <v>448</v>
      </c>
      <c r="P282" s="77" t="s">
        <v>452</v>
      </c>
    </row>
    <row r="283" spans="1:16" ht="13.5" thickBot="1">
      <c r="A283" s="17" t="str">
        <f t="shared" si="24"/>
        <v> AN 266.19 </v>
      </c>
      <c r="B283" s="10" t="str">
        <f t="shared" si="25"/>
        <v>II</v>
      </c>
      <c r="C283" s="17">
        <f t="shared" si="26"/>
        <v>28664.397000000001</v>
      </c>
      <c r="D283" s="20" t="str">
        <f t="shared" si="27"/>
        <v>vis</v>
      </c>
      <c r="E283" s="74">
        <f>VLOOKUP(C283,Active!C$21:E$959,3,FALSE)</f>
        <v>-2533.4931543973134</v>
      </c>
      <c r="F283" s="10" t="s">
        <v>172</v>
      </c>
      <c r="G283" s="20" t="str">
        <f t="shared" si="28"/>
        <v>28664.397</v>
      </c>
      <c r="H283" s="17">
        <f t="shared" si="29"/>
        <v>-2533.5</v>
      </c>
      <c r="I283" s="75" t="s">
        <v>470</v>
      </c>
      <c r="J283" s="76" t="s">
        <v>471</v>
      </c>
      <c r="K283" s="75">
        <v>-2533.5</v>
      </c>
      <c r="L283" s="75" t="s">
        <v>345</v>
      </c>
      <c r="M283" s="76" t="s">
        <v>178</v>
      </c>
      <c r="N283" s="76"/>
      <c r="O283" s="77" t="s">
        <v>448</v>
      </c>
      <c r="P283" s="77" t="s">
        <v>452</v>
      </c>
    </row>
    <row r="284" spans="1:16" ht="13.5" thickBot="1">
      <c r="A284" s="17" t="str">
        <f t="shared" si="24"/>
        <v> AN 266.19 </v>
      </c>
      <c r="B284" s="10" t="str">
        <f t="shared" si="25"/>
        <v>II</v>
      </c>
      <c r="C284" s="17">
        <f t="shared" si="26"/>
        <v>28671.527999999998</v>
      </c>
      <c r="D284" s="20" t="str">
        <f t="shared" si="27"/>
        <v>vis</v>
      </c>
      <c r="E284" s="74">
        <f>VLOOKUP(C284,Active!C$21:E$959,3,FALSE)</f>
        <v>-2529.4837589968238</v>
      </c>
      <c r="F284" s="10" t="s">
        <v>172</v>
      </c>
      <c r="G284" s="20" t="str">
        <f t="shared" si="28"/>
        <v>28671.528</v>
      </c>
      <c r="H284" s="17">
        <f t="shared" si="29"/>
        <v>-2529.5</v>
      </c>
      <c r="I284" s="75" t="s">
        <v>472</v>
      </c>
      <c r="J284" s="76" t="s">
        <v>473</v>
      </c>
      <c r="K284" s="75">
        <v>-2529.5</v>
      </c>
      <c r="L284" s="75" t="s">
        <v>373</v>
      </c>
      <c r="M284" s="76" t="s">
        <v>178</v>
      </c>
      <c r="N284" s="76"/>
      <c r="O284" s="77" t="s">
        <v>448</v>
      </c>
      <c r="P284" s="77" t="s">
        <v>452</v>
      </c>
    </row>
    <row r="285" spans="1:16" ht="13.5" thickBot="1">
      <c r="A285" s="17" t="str">
        <f t="shared" si="24"/>
        <v> AN 266.18 </v>
      </c>
      <c r="B285" s="10" t="str">
        <f t="shared" si="25"/>
        <v>I</v>
      </c>
      <c r="C285" s="17">
        <f t="shared" si="26"/>
        <v>28688.415000000001</v>
      </c>
      <c r="D285" s="20" t="str">
        <f t="shared" si="27"/>
        <v>vis</v>
      </c>
      <c r="E285" s="74">
        <f>VLOOKUP(C285,Active!C$21:E$959,3,FALSE)</f>
        <v>-2519.9890653874986</v>
      </c>
      <c r="F285" s="10" t="s">
        <v>172</v>
      </c>
      <c r="G285" s="20" t="str">
        <f t="shared" si="28"/>
        <v>28688.415</v>
      </c>
      <c r="H285" s="17">
        <f t="shared" si="29"/>
        <v>-2520</v>
      </c>
      <c r="I285" s="75" t="s">
        <v>474</v>
      </c>
      <c r="J285" s="76" t="s">
        <v>475</v>
      </c>
      <c r="K285" s="75">
        <v>-2520</v>
      </c>
      <c r="L285" s="75" t="s">
        <v>327</v>
      </c>
      <c r="M285" s="76" t="s">
        <v>178</v>
      </c>
      <c r="N285" s="76"/>
      <c r="O285" s="77" t="s">
        <v>448</v>
      </c>
      <c r="P285" s="77" t="s">
        <v>449</v>
      </c>
    </row>
    <row r="286" spans="1:16" ht="13.5" thickBot="1">
      <c r="A286" s="17" t="str">
        <f t="shared" si="24"/>
        <v> BZ 19.38 </v>
      </c>
      <c r="B286" s="10" t="str">
        <f t="shared" si="25"/>
        <v>I</v>
      </c>
      <c r="C286" s="17">
        <f t="shared" si="26"/>
        <v>28695.510999999999</v>
      </c>
      <c r="D286" s="20" t="str">
        <f t="shared" si="27"/>
        <v>vis</v>
      </c>
      <c r="E286" s="74">
        <f>VLOOKUP(C286,Active!C$21:E$959,3,FALSE)</f>
        <v>-2515.9993486911203</v>
      </c>
      <c r="F286" s="10" t="s">
        <v>172</v>
      </c>
      <c r="G286" s="20" t="str">
        <f t="shared" si="28"/>
        <v>28695.511</v>
      </c>
      <c r="H286" s="17">
        <f t="shared" si="29"/>
        <v>-2516</v>
      </c>
      <c r="I286" s="75" t="s">
        <v>476</v>
      </c>
      <c r="J286" s="76" t="s">
        <v>477</v>
      </c>
      <c r="K286" s="75">
        <v>-2516</v>
      </c>
      <c r="L286" s="75" t="s">
        <v>193</v>
      </c>
      <c r="M286" s="76" t="s">
        <v>178</v>
      </c>
      <c r="N286" s="76"/>
      <c r="O286" s="77" t="s">
        <v>420</v>
      </c>
      <c r="P286" s="77" t="s">
        <v>478</v>
      </c>
    </row>
    <row r="287" spans="1:16" ht="13.5" thickBot="1">
      <c r="A287" s="17" t="str">
        <f t="shared" si="24"/>
        <v> AN 266.18 </v>
      </c>
      <c r="B287" s="10" t="str">
        <f t="shared" si="25"/>
        <v>I</v>
      </c>
      <c r="C287" s="17">
        <f t="shared" si="26"/>
        <v>28752.417000000001</v>
      </c>
      <c r="D287" s="20" t="str">
        <f t="shared" si="27"/>
        <v>vis</v>
      </c>
      <c r="E287" s="74">
        <f>VLOOKUP(C287,Active!C$21:E$959,3,FALSE)</f>
        <v>-2484.0040248010146</v>
      </c>
      <c r="F287" s="10" t="s">
        <v>172</v>
      </c>
      <c r="G287" s="20" t="str">
        <f t="shared" si="28"/>
        <v>28752.417</v>
      </c>
      <c r="H287" s="17">
        <f t="shared" si="29"/>
        <v>-2484</v>
      </c>
      <c r="I287" s="75" t="s">
        <v>479</v>
      </c>
      <c r="J287" s="76" t="s">
        <v>480</v>
      </c>
      <c r="K287" s="75">
        <v>-2484</v>
      </c>
      <c r="L287" s="75" t="s">
        <v>481</v>
      </c>
      <c r="M287" s="76" t="s">
        <v>178</v>
      </c>
      <c r="N287" s="76"/>
      <c r="O287" s="77" t="s">
        <v>448</v>
      </c>
      <c r="P287" s="77" t="s">
        <v>449</v>
      </c>
    </row>
    <row r="288" spans="1:16" ht="13.5" thickBot="1">
      <c r="A288" s="17" t="str">
        <f t="shared" si="24"/>
        <v> AN 266.19 </v>
      </c>
      <c r="B288" s="10" t="str">
        <f t="shared" si="25"/>
        <v>II</v>
      </c>
      <c r="C288" s="17">
        <f t="shared" si="26"/>
        <v>28753.314999999999</v>
      </c>
      <c r="D288" s="20" t="str">
        <f t="shared" si="27"/>
        <v>vis</v>
      </c>
      <c r="E288" s="74">
        <f>VLOOKUP(C288,Active!C$21:E$959,3,FALSE)</f>
        <v>-2483.4991254783904</v>
      </c>
      <c r="F288" s="10" t="s">
        <v>172</v>
      </c>
      <c r="G288" s="20" t="str">
        <f t="shared" si="28"/>
        <v>28753.315</v>
      </c>
      <c r="H288" s="17">
        <f t="shared" si="29"/>
        <v>-2483.5</v>
      </c>
      <c r="I288" s="75" t="s">
        <v>482</v>
      </c>
      <c r="J288" s="76" t="s">
        <v>483</v>
      </c>
      <c r="K288" s="75">
        <v>-2483.5</v>
      </c>
      <c r="L288" s="75" t="s">
        <v>242</v>
      </c>
      <c r="M288" s="76" t="s">
        <v>178</v>
      </c>
      <c r="N288" s="76"/>
      <c r="O288" s="77" t="s">
        <v>448</v>
      </c>
      <c r="P288" s="77" t="s">
        <v>452</v>
      </c>
    </row>
    <row r="289" spans="1:16" ht="13.5" thickBot="1">
      <c r="A289" s="17" t="str">
        <f t="shared" si="24"/>
        <v> AN 266.19 </v>
      </c>
      <c r="B289" s="10" t="str">
        <f t="shared" si="25"/>
        <v>II</v>
      </c>
      <c r="C289" s="17">
        <f t="shared" si="26"/>
        <v>28792.467000000001</v>
      </c>
      <c r="D289" s="20" t="str">
        <f t="shared" si="27"/>
        <v>vis</v>
      </c>
      <c r="E289" s="74">
        <f>VLOOKUP(C289,Active!C$21:E$959,3,FALSE)</f>
        <v>-2461.4859648108791</v>
      </c>
      <c r="F289" s="10" t="s">
        <v>172</v>
      </c>
      <c r="G289" s="20" t="str">
        <f t="shared" si="28"/>
        <v>28792.467</v>
      </c>
      <c r="H289" s="17">
        <f t="shared" si="29"/>
        <v>-2461.5</v>
      </c>
      <c r="I289" s="75" t="s">
        <v>484</v>
      </c>
      <c r="J289" s="76" t="s">
        <v>485</v>
      </c>
      <c r="K289" s="75">
        <v>-2461.5</v>
      </c>
      <c r="L289" s="75" t="s">
        <v>305</v>
      </c>
      <c r="M289" s="76" t="s">
        <v>178</v>
      </c>
      <c r="N289" s="76"/>
      <c r="O289" s="77" t="s">
        <v>448</v>
      </c>
      <c r="P289" s="77" t="s">
        <v>452</v>
      </c>
    </row>
    <row r="290" spans="1:16" ht="13.5" thickBot="1">
      <c r="A290" s="17" t="str">
        <f t="shared" si="24"/>
        <v> AN 266.19 </v>
      </c>
      <c r="B290" s="10" t="str">
        <f t="shared" si="25"/>
        <v>II</v>
      </c>
      <c r="C290" s="17">
        <f t="shared" si="26"/>
        <v>28826.224999999999</v>
      </c>
      <c r="D290" s="20" t="str">
        <f t="shared" si="27"/>
        <v>vis</v>
      </c>
      <c r="E290" s="74">
        <f>VLOOKUP(C290,Active!C$21:E$959,3,FALSE)</f>
        <v>-2442.5055735712544</v>
      </c>
      <c r="F290" s="10" t="s">
        <v>172</v>
      </c>
      <c r="G290" s="20" t="str">
        <f t="shared" si="28"/>
        <v>28826.225</v>
      </c>
      <c r="H290" s="17">
        <f t="shared" si="29"/>
        <v>-2442.5</v>
      </c>
      <c r="I290" s="75" t="s">
        <v>486</v>
      </c>
      <c r="J290" s="76" t="s">
        <v>487</v>
      </c>
      <c r="K290" s="75">
        <v>-2442.5</v>
      </c>
      <c r="L290" s="75" t="s">
        <v>210</v>
      </c>
      <c r="M290" s="76" t="s">
        <v>178</v>
      </c>
      <c r="N290" s="76"/>
      <c r="O290" s="77" t="s">
        <v>448</v>
      </c>
      <c r="P290" s="77" t="s">
        <v>452</v>
      </c>
    </row>
    <row r="291" spans="1:16" ht="13.5" thickBot="1">
      <c r="A291" s="17" t="str">
        <f t="shared" si="24"/>
        <v> AN 266.18 </v>
      </c>
      <c r="B291" s="10" t="str">
        <f t="shared" si="25"/>
        <v>I</v>
      </c>
      <c r="C291" s="17">
        <f t="shared" si="26"/>
        <v>28834.238000000001</v>
      </c>
      <c r="D291" s="20" t="str">
        <f t="shared" si="27"/>
        <v>vis</v>
      </c>
      <c r="E291" s="74">
        <f>VLOOKUP(C291,Active!C$21:E$959,3,FALSE)</f>
        <v>-2438.000274827159</v>
      </c>
      <c r="F291" s="10" t="s">
        <v>172</v>
      </c>
      <c r="G291" s="20" t="str">
        <f t="shared" si="28"/>
        <v>28834.238</v>
      </c>
      <c r="H291" s="17">
        <f t="shared" si="29"/>
        <v>-2438</v>
      </c>
      <c r="I291" s="75" t="s">
        <v>488</v>
      </c>
      <c r="J291" s="76" t="s">
        <v>489</v>
      </c>
      <c r="K291" s="75">
        <v>-2438</v>
      </c>
      <c r="L291" s="75" t="s">
        <v>490</v>
      </c>
      <c r="M291" s="76" t="s">
        <v>178</v>
      </c>
      <c r="N291" s="76"/>
      <c r="O291" s="77" t="s">
        <v>448</v>
      </c>
      <c r="P291" s="77" t="s">
        <v>449</v>
      </c>
    </row>
    <row r="292" spans="1:16" ht="13.5" thickBot="1">
      <c r="A292" s="17" t="str">
        <f t="shared" si="24"/>
        <v> AN 266.19 </v>
      </c>
      <c r="B292" s="10" t="str">
        <f t="shared" si="25"/>
        <v>II</v>
      </c>
      <c r="C292" s="17">
        <f t="shared" si="26"/>
        <v>28858.286</v>
      </c>
      <c r="D292" s="20" t="str">
        <f t="shared" si="27"/>
        <v>vis</v>
      </c>
      <c r="E292" s="74">
        <f>VLOOKUP(C292,Active!C$21:E$959,3,FALSE)</f>
        <v>-2424.479318356678</v>
      </c>
      <c r="F292" s="10" t="s">
        <v>172</v>
      </c>
      <c r="G292" s="20" t="str">
        <f t="shared" si="28"/>
        <v>28858.286</v>
      </c>
      <c r="H292" s="17">
        <f t="shared" si="29"/>
        <v>-2424.5</v>
      </c>
      <c r="I292" s="75" t="s">
        <v>491</v>
      </c>
      <c r="J292" s="76" t="s">
        <v>492</v>
      </c>
      <c r="K292" s="75">
        <v>-2424.5</v>
      </c>
      <c r="L292" s="75" t="s">
        <v>493</v>
      </c>
      <c r="M292" s="76" t="s">
        <v>178</v>
      </c>
      <c r="N292" s="76"/>
      <c r="O292" s="77" t="s">
        <v>448</v>
      </c>
      <c r="P292" s="77" t="s">
        <v>452</v>
      </c>
    </row>
    <row r="293" spans="1:16" ht="13.5" thickBot="1">
      <c r="A293" s="17" t="str">
        <f t="shared" si="24"/>
        <v> AN 266.18 </v>
      </c>
      <c r="B293" s="10" t="str">
        <f t="shared" si="25"/>
        <v>I</v>
      </c>
      <c r="C293" s="17">
        <f t="shared" si="26"/>
        <v>28866.264999999999</v>
      </c>
      <c r="D293" s="20" t="str">
        <f t="shared" si="27"/>
        <v>vis</v>
      </c>
      <c r="E293" s="74">
        <f>VLOOKUP(C293,Active!C$21:E$959,3,FALSE)</f>
        <v>-2419.9931360680071</v>
      </c>
      <c r="F293" s="10" t="s">
        <v>172</v>
      </c>
      <c r="G293" s="20" t="str">
        <f t="shared" si="28"/>
        <v>28866.265</v>
      </c>
      <c r="H293" s="17">
        <f t="shared" si="29"/>
        <v>-2420</v>
      </c>
      <c r="I293" s="75" t="s">
        <v>494</v>
      </c>
      <c r="J293" s="76" t="s">
        <v>495</v>
      </c>
      <c r="K293" s="75">
        <v>-2420</v>
      </c>
      <c r="L293" s="75" t="s">
        <v>345</v>
      </c>
      <c r="M293" s="76" t="s">
        <v>178</v>
      </c>
      <c r="N293" s="76"/>
      <c r="O293" s="77" t="s">
        <v>448</v>
      </c>
      <c r="P293" s="77" t="s">
        <v>449</v>
      </c>
    </row>
    <row r="294" spans="1:16" ht="13.5" thickBot="1">
      <c r="A294" s="17" t="str">
        <f t="shared" si="24"/>
        <v> AN 266.19 </v>
      </c>
      <c r="B294" s="10" t="str">
        <f t="shared" si="25"/>
        <v>II</v>
      </c>
      <c r="C294" s="17">
        <f t="shared" si="26"/>
        <v>28867.145</v>
      </c>
      <c r="D294" s="20" t="str">
        <f t="shared" si="27"/>
        <v>vis</v>
      </c>
      <c r="E294" s="74">
        <f>VLOOKUP(C294,Active!C$21:E$959,3,FALSE)</f>
        <v>-2419.4983572217811</v>
      </c>
      <c r="F294" s="10" t="s">
        <v>172</v>
      </c>
      <c r="G294" s="20" t="str">
        <f t="shared" si="28"/>
        <v>28867.145</v>
      </c>
      <c r="H294" s="17">
        <f t="shared" si="29"/>
        <v>-2419.5</v>
      </c>
      <c r="I294" s="75" t="s">
        <v>496</v>
      </c>
      <c r="J294" s="76" t="s">
        <v>497</v>
      </c>
      <c r="K294" s="75">
        <v>-2419.5</v>
      </c>
      <c r="L294" s="75" t="s">
        <v>321</v>
      </c>
      <c r="M294" s="76" t="s">
        <v>178</v>
      </c>
      <c r="N294" s="76"/>
      <c r="O294" s="77" t="s">
        <v>448</v>
      </c>
      <c r="P294" s="77" t="s">
        <v>452</v>
      </c>
    </row>
    <row r="295" spans="1:16" ht="13.5" thickBot="1">
      <c r="A295" s="17" t="str">
        <f t="shared" si="24"/>
        <v> APJ 110.466 </v>
      </c>
      <c r="B295" s="10" t="str">
        <f t="shared" si="25"/>
        <v>I</v>
      </c>
      <c r="C295" s="17">
        <f t="shared" si="26"/>
        <v>32380.719000000001</v>
      </c>
      <c r="D295" s="20" t="str">
        <f t="shared" si="27"/>
        <v>vis</v>
      </c>
      <c r="E295" s="74">
        <f>VLOOKUP(C295,Active!C$21:E$959,3,FALSE)</f>
        <v>-443.99598239576869</v>
      </c>
      <c r="F295" s="10" t="s">
        <v>172</v>
      </c>
      <c r="G295" s="20" t="str">
        <f t="shared" si="28"/>
        <v>32380.719</v>
      </c>
      <c r="H295" s="17">
        <f t="shared" si="29"/>
        <v>-444</v>
      </c>
      <c r="I295" s="75" t="s">
        <v>498</v>
      </c>
      <c r="J295" s="76" t="s">
        <v>499</v>
      </c>
      <c r="K295" s="75">
        <v>-444</v>
      </c>
      <c r="L295" s="75" t="s">
        <v>335</v>
      </c>
      <c r="M295" s="76" t="s">
        <v>500</v>
      </c>
      <c r="N295" s="76" t="s">
        <v>149</v>
      </c>
      <c r="O295" s="77" t="s">
        <v>501</v>
      </c>
      <c r="P295" s="77" t="s">
        <v>445</v>
      </c>
    </row>
    <row r="296" spans="1:16" ht="13.5" thickBot="1">
      <c r="A296" s="17" t="str">
        <f t="shared" si="24"/>
        <v> APJ 110.466 </v>
      </c>
      <c r="B296" s="10" t="str">
        <f t="shared" si="25"/>
        <v>II</v>
      </c>
      <c r="C296" s="17">
        <f t="shared" si="26"/>
        <v>32388.716</v>
      </c>
      <c r="D296" s="20" t="str">
        <f t="shared" si="27"/>
        <v>vis</v>
      </c>
      <c r="E296" s="74">
        <f>VLOOKUP(C296,Active!C$21:E$959,3,FALSE)</f>
        <v>-439.49967963069747</v>
      </c>
      <c r="F296" s="10" t="s">
        <v>172</v>
      </c>
      <c r="G296" s="20" t="str">
        <f t="shared" si="28"/>
        <v>32388.716</v>
      </c>
      <c r="H296" s="17">
        <f t="shared" si="29"/>
        <v>-439.5</v>
      </c>
      <c r="I296" s="75" t="s">
        <v>502</v>
      </c>
      <c r="J296" s="76" t="s">
        <v>503</v>
      </c>
      <c r="K296" s="75">
        <v>-439.5</v>
      </c>
      <c r="L296" s="75" t="s">
        <v>193</v>
      </c>
      <c r="M296" s="76" t="s">
        <v>500</v>
      </c>
      <c r="N296" s="76" t="s">
        <v>149</v>
      </c>
      <c r="O296" s="77" t="s">
        <v>501</v>
      </c>
      <c r="P296" s="77" t="s">
        <v>445</v>
      </c>
    </row>
    <row r="297" spans="1:16" ht="13.5" thickBot="1">
      <c r="A297" s="17" t="str">
        <f t="shared" si="24"/>
        <v> APJ 110.466 </v>
      </c>
      <c r="B297" s="10" t="str">
        <f t="shared" si="25"/>
        <v>II</v>
      </c>
      <c r="C297" s="17">
        <f t="shared" si="26"/>
        <v>32395.830999999998</v>
      </c>
      <c r="D297" s="20" t="str">
        <f t="shared" si="27"/>
        <v>vis</v>
      </c>
      <c r="E297" s="74">
        <f>VLOOKUP(C297,Active!C$21:E$959,3,FALSE)</f>
        <v>-435.49928020922999</v>
      </c>
      <c r="F297" s="10" t="s">
        <v>172</v>
      </c>
      <c r="G297" s="20" t="str">
        <f t="shared" si="28"/>
        <v>32395.831</v>
      </c>
      <c r="H297" s="17">
        <f t="shared" si="29"/>
        <v>-435.5</v>
      </c>
      <c r="I297" s="75" t="s">
        <v>504</v>
      </c>
      <c r="J297" s="76" t="s">
        <v>505</v>
      </c>
      <c r="K297" s="75">
        <v>-435.5</v>
      </c>
      <c r="L297" s="75" t="s">
        <v>193</v>
      </c>
      <c r="M297" s="76" t="s">
        <v>500</v>
      </c>
      <c r="N297" s="76" t="s">
        <v>149</v>
      </c>
      <c r="O297" s="77" t="s">
        <v>501</v>
      </c>
      <c r="P297" s="77" t="s">
        <v>445</v>
      </c>
    </row>
    <row r="298" spans="1:16" ht="13.5" thickBot="1">
      <c r="A298" s="17" t="str">
        <f t="shared" si="24"/>
        <v> APJ 110.466 </v>
      </c>
      <c r="B298" s="10" t="str">
        <f t="shared" si="25"/>
        <v>II</v>
      </c>
      <c r="C298" s="17">
        <f t="shared" si="26"/>
        <v>32402.941999999999</v>
      </c>
      <c r="D298" s="20" t="str">
        <f t="shared" si="27"/>
        <v>vis</v>
      </c>
      <c r="E298" s="74">
        <f>VLOOKUP(C298,Active!C$21:E$959,3,FALSE)</f>
        <v>-431.50112978251656</v>
      </c>
      <c r="F298" s="10" t="s">
        <v>172</v>
      </c>
      <c r="G298" s="20" t="str">
        <f t="shared" si="28"/>
        <v>32402.942</v>
      </c>
      <c r="H298" s="17">
        <f t="shared" si="29"/>
        <v>-431.5</v>
      </c>
      <c r="I298" s="75" t="s">
        <v>506</v>
      </c>
      <c r="J298" s="76" t="s">
        <v>507</v>
      </c>
      <c r="K298" s="75">
        <v>-431.5</v>
      </c>
      <c r="L298" s="75" t="s">
        <v>442</v>
      </c>
      <c r="M298" s="76" t="s">
        <v>500</v>
      </c>
      <c r="N298" s="76" t="s">
        <v>149</v>
      </c>
      <c r="O298" s="77" t="s">
        <v>501</v>
      </c>
      <c r="P298" s="77" t="s">
        <v>445</v>
      </c>
    </row>
    <row r="299" spans="1:16" ht="13.5" thickBot="1">
      <c r="A299" s="17" t="str">
        <f t="shared" si="24"/>
        <v> APJ 110.466 </v>
      </c>
      <c r="B299" s="10" t="str">
        <f t="shared" si="25"/>
        <v>I</v>
      </c>
      <c r="C299" s="17">
        <f t="shared" si="26"/>
        <v>32403.835999999999</v>
      </c>
      <c r="D299" s="20" t="str">
        <f t="shared" si="27"/>
        <v>vis</v>
      </c>
      <c r="E299" s="74">
        <f>VLOOKUP(C299,Active!C$21:E$959,3,FALSE)</f>
        <v>-430.99847945464671</v>
      </c>
      <c r="F299" s="10" t="s">
        <v>172</v>
      </c>
      <c r="G299" s="20" t="str">
        <f t="shared" si="28"/>
        <v>32403.836</v>
      </c>
      <c r="H299" s="17">
        <f t="shared" si="29"/>
        <v>-431</v>
      </c>
      <c r="I299" s="75" t="s">
        <v>508</v>
      </c>
      <c r="J299" s="76" t="s">
        <v>509</v>
      </c>
      <c r="K299" s="75">
        <v>-431</v>
      </c>
      <c r="L299" s="75" t="s">
        <v>321</v>
      </c>
      <c r="M299" s="76" t="s">
        <v>500</v>
      </c>
      <c r="N299" s="76" t="s">
        <v>149</v>
      </c>
      <c r="O299" s="77" t="s">
        <v>501</v>
      </c>
      <c r="P299" s="77" t="s">
        <v>445</v>
      </c>
    </row>
    <row r="300" spans="1:16" ht="13.5" thickBot="1">
      <c r="A300" s="17" t="str">
        <f t="shared" si="24"/>
        <v> APJ 110.466 </v>
      </c>
      <c r="B300" s="10" t="str">
        <f t="shared" si="25"/>
        <v>II</v>
      </c>
      <c r="C300" s="17">
        <f t="shared" si="26"/>
        <v>32404.723999999998</v>
      </c>
      <c r="D300" s="20" t="str">
        <f t="shared" si="27"/>
        <v>vis</v>
      </c>
      <c r="E300" s="74">
        <f>VLOOKUP(C300,Active!C$21:E$959,3,FALSE)</f>
        <v>-430.49920261891094</v>
      </c>
      <c r="F300" s="10" t="s">
        <v>172</v>
      </c>
      <c r="G300" s="20" t="str">
        <f t="shared" si="28"/>
        <v>32404.724</v>
      </c>
      <c r="H300" s="17">
        <f t="shared" si="29"/>
        <v>-430.5</v>
      </c>
      <c r="I300" s="75" t="s">
        <v>510</v>
      </c>
      <c r="J300" s="76" t="s">
        <v>511</v>
      </c>
      <c r="K300" s="75">
        <v>-430.5</v>
      </c>
      <c r="L300" s="75" t="s">
        <v>193</v>
      </c>
      <c r="M300" s="76" t="s">
        <v>500</v>
      </c>
      <c r="N300" s="76" t="s">
        <v>149</v>
      </c>
      <c r="O300" s="77" t="s">
        <v>501</v>
      </c>
      <c r="P300" s="77" t="s">
        <v>445</v>
      </c>
    </row>
    <row r="301" spans="1:16" ht="13.5" thickBot="1">
      <c r="A301" s="17" t="str">
        <f t="shared" si="24"/>
        <v> APJ 110.466 </v>
      </c>
      <c r="B301" s="10" t="str">
        <f t="shared" si="25"/>
        <v>I</v>
      </c>
      <c r="C301" s="17">
        <f t="shared" si="26"/>
        <v>32405.62</v>
      </c>
      <c r="D301" s="20" t="str">
        <f t="shared" si="27"/>
        <v>vis</v>
      </c>
      <c r="E301" s="74">
        <f>VLOOKUP(C301,Active!C$21:E$959,3,FALSE)</f>
        <v>-429.99542779366305</v>
      </c>
      <c r="F301" s="10" t="s">
        <v>172</v>
      </c>
      <c r="G301" s="20" t="str">
        <f t="shared" si="28"/>
        <v>32405.620</v>
      </c>
      <c r="H301" s="17">
        <f t="shared" si="29"/>
        <v>-430</v>
      </c>
      <c r="I301" s="75" t="s">
        <v>512</v>
      </c>
      <c r="J301" s="76" t="s">
        <v>513</v>
      </c>
      <c r="K301" s="75">
        <v>-430</v>
      </c>
      <c r="L301" s="75" t="s">
        <v>353</v>
      </c>
      <c r="M301" s="76" t="s">
        <v>500</v>
      </c>
      <c r="N301" s="76" t="s">
        <v>149</v>
      </c>
      <c r="O301" s="77" t="s">
        <v>501</v>
      </c>
      <c r="P301" s="77" t="s">
        <v>445</v>
      </c>
    </row>
    <row r="302" spans="1:16" ht="13.5" thickBot="1">
      <c r="A302" s="17" t="str">
        <f t="shared" si="24"/>
        <v> APJ 110.466 </v>
      </c>
      <c r="B302" s="10" t="str">
        <f t="shared" si="25"/>
        <v>II</v>
      </c>
      <c r="C302" s="17">
        <f t="shared" si="26"/>
        <v>32411.835999999999</v>
      </c>
      <c r="D302" s="20" t="str">
        <f t="shared" si="27"/>
        <v>vis</v>
      </c>
      <c r="E302" s="74">
        <f>VLOOKUP(C302,Active!C$21:E$959,3,FALSE)</f>
        <v>-426.50048994350846</v>
      </c>
      <c r="F302" s="10" t="s">
        <v>172</v>
      </c>
      <c r="G302" s="20" t="str">
        <f t="shared" si="28"/>
        <v>32411.836</v>
      </c>
      <c r="H302" s="17">
        <f t="shared" si="29"/>
        <v>-426.5</v>
      </c>
      <c r="I302" s="75" t="s">
        <v>514</v>
      </c>
      <c r="J302" s="76" t="s">
        <v>515</v>
      </c>
      <c r="K302" s="75">
        <v>-426.5</v>
      </c>
      <c r="L302" s="75" t="s">
        <v>196</v>
      </c>
      <c r="M302" s="76" t="s">
        <v>500</v>
      </c>
      <c r="N302" s="76" t="s">
        <v>149</v>
      </c>
      <c r="O302" s="77" t="s">
        <v>501</v>
      </c>
      <c r="P302" s="77" t="s">
        <v>445</v>
      </c>
    </row>
    <row r="303" spans="1:16" ht="13.5" thickBot="1">
      <c r="A303" s="17" t="str">
        <f t="shared" si="24"/>
        <v> APJ 110.466 </v>
      </c>
      <c r="B303" s="10" t="str">
        <f t="shared" si="25"/>
        <v>I</v>
      </c>
      <c r="C303" s="17">
        <f t="shared" si="26"/>
        <v>32412.728999999999</v>
      </c>
      <c r="D303" s="20" t="str">
        <f t="shared" si="27"/>
        <v>vis</v>
      </c>
      <c r="E303" s="74">
        <f>VLOOKUP(C303,Active!C$21:E$959,3,FALSE)</f>
        <v>-425.9984018643276</v>
      </c>
      <c r="F303" s="10" t="s">
        <v>172</v>
      </c>
      <c r="G303" s="20" t="str">
        <f t="shared" si="28"/>
        <v>32412.729</v>
      </c>
      <c r="H303" s="17">
        <f t="shared" si="29"/>
        <v>-426</v>
      </c>
      <c r="I303" s="75" t="s">
        <v>516</v>
      </c>
      <c r="J303" s="76" t="s">
        <v>517</v>
      </c>
      <c r="K303" s="75">
        <v>-426</v>
      </c>
      <c r="L303" s="75" t="s">
        <v>321</v>
      </c>
      <c r="M303" s="76" t="s">
        <v>500</v>
      </c>
      <c r="N303" s="76" t="s">
        <v>149</v>
      </c>
      <c r="O303" s="77" t="s">
        <v>501</v>
      </c>
      <c r="P303" s="77" t="s">
        <v>445</v>
      </c>
    </row>
    <row r="304" spans="1:16" ht="13.5" thickBot="1">
      <c r="A304" s="17" t="str">
        <f t="shared" si="24"/>
        <v>BAVM 8 </v>
      </c>
      <c r="B304" s="10" t="str">
        <f t="shared" si="25"/>
        <v>I</v>
      </c>
      <c r="C304" s="17">
        <f t="shared" si="26"/>
        <v>33435.430999999997</v>
      </c>
      <c r="D304" s="20" t="str">
        <f t="shared" si="27"/>
        <v>vis</v>
      </c>
      <c r="E304" s="74">
        <f>VLOOKUP(C304,Active!C$21:E$959,3,FALSE)</f>
        <v>149.0144567631859</v>
      </c>
      <c r="F304" s="10" t="s">
        <v>172</v>
      </c>
      <c r="G304" s="20" t="str">
        <f t="shared" si="28"/>
        <v>33435.431</v>
      </c>
      <c r="H304" s="17">
        <f t="shared" si="29"/>
        <v>149</v>
      </c>
      <c r="I304" s="75" t="s">
        <v>522</v>
      </c>
      <c r="J304" s="76" t="s">
        <v>523</v>
      </c>
      <c r="K304" s="75">
        <v>149</v>
      </c>
      <c r="L304" s="75" t="s">
        <v>524</v>
      </c>
      <c r="M304" s="76" t="s">
        <v>178</v>
      </c>
      <c r="N304" s="76"/>
      <c r="O304" s="77" t="s">
        <v>525</v>
      </c>
      <c r="P304" s="78" t="s">
        <v>526</v>
      </c>
    </row>
    <row r="305" spans="1:16" ht="13.5" thickBot="1">
      <c r="A305" s="17" t="str">
        <f t="shared" si="24"/>
        <v>BAVM 8 </v>
      </c>
      <c r="B305" s="10" t="str">
        <f t="shared" si="25"/>
        <v>I</v>
      </c>
      <c r="C305" s="17">
        <f t="shared" si="26"/>
        <v>33812.472000000002</v>
      </c>
      <c r="D305" s="20" t="str">
        <f t="shared" si="27"/>
        <v>vis</v>
      </c>
      <c r="E305" s="74">
        <f>VLOOKUP(C305,Active!C$21:E$959,3,FALSE)</f>
        <v>361.00526467182357</v>
      </c>
      <c r="F305" s="10" t="s">
        <v>172</v>
      </c>
      <c r="G305" s="20" t="str">
        <f t="shared" si="28"/>
        <v>33812.472</v>
      </c>
      <c r="H305" s="17">
        <f t="shared" si="29"/>
        <v>361</v>
      </c>
      <c r="I305" s="75" t="s">
        <v>527</v>
      </c>
      <c r="J305" s="76" t="s">
        <v>528</v>
      </c>
      <c r="K305" s="75">
        <v>361</v>
      </c>
      <c r="L305" s="75" t="s">
        <v>324</v>
      </c>
      <c r="M305" s="76" t="s">
        <v>178</v>
      </c>
      <c r="N305" s="76"/>
      <c r="O305" s="77" t="s">
        <v>529</v>
      </c>
      <c r="P305" s="78" t="s">
        <v>526</v>
      </c>
    </row>
    <row r="306" spans="1:16" ht="13.5" thickBot="1">
      <c r="A306" s="17" t="str">
        <f t="shared" si="24"/>
        <v> AN 282.271 </v>
      </c>
      <c r="B306" s="10" t="str">
        <f t="shared" si="25"/>
        <v>I</v>
      </c>
      <c r="C306" s="17">
        <f t="shared" si="26"/>
        <v>34130.828999999998</v>
      </c>
      <c r="D306" s="20" t="str">
        <f t="shared" si="27"/>
        <v>vis</v>
      </c>
      <c r="E306" s="74">
        <f>VLOOKUP(C306,Active!C$21:E$959,3,FALSE)</f>
        <v>540.0010705215019</v>
      </c>
      <c r="F306" s="10" t="s">
        <v>172</v>
      </c>
      <c r="G306" s="20" t="str">
        <f t="shared" si="28"/>
        <v>34130.829</v>
      </c>
      <c r="H306" s="17">
        <f t="shared" si="29"/>
        <v>540</v>
      </c>
      <c r="I306" s="75" t="s">
        <v>530</v>
      </c>
      <c r="J306" s="76" t="s">
        <v>531</v>
      </c>
      <c r="K306" s="75">
        <v>540</v>
      </c>
      <c r="L306" s="75" t="s">
        <v>242</v>
      </c>
      <c r="M306" s="76" t="s">
        <v>174</v>
      </c>
      <c r="N306" s="76"/>
      <c r="O306" s="77" t="s">
        <v>532</v>
      </c>
      <c r="P306" s="77" t="s">
        <v>533</v>
      </c>
    </row>
    <row r="307" spans="1:16" ht="13.5" thickBot="1">
      <c r="A307" s="17" t="str">
        <f t="shared" si="24"/>
        <v> AA 12.184 </v>
      </c>
      <c r="B307" s="10" t="str">
        <f t="shared" si="25"/>
        <v>II</v>
      </c>
      <c r="C307" s="17">
        <f t="shared" si="26"/>
        <v>34563.909699999997</v>
      </c>
      <c r="D307" s="20" t="str">
        <f t="shared" si="27"/>
        <v>vis</v>
      </c>
      <c r="E307" s="74">
        <f>VLOOKUP(C307,Active!C$21:E$959,3,FALSE)</f>
        <v>783.50012628105299</v>
      </c>
      <c r="F307" s="10" t="s">
        <v>172</v>
      </c>
      <c r="G307" s="20" t="str">
        <f t="shared" si="28"/>
        <v>34563.9097</v>
      </c>
      <c r="H307" s="17">
        <f t="shared" si="29"/>
        <v>783.5</v>
      </c>
      <c r="I307" s="75" t="s">
        <v>538</v>
      </c>
      <c r="J307" s="76" t="s">
        <v>539</v>
      </c>
      <c r="K307" s="75">
        <v>783.5</v>
      </c>
      <c r="L307" s="75" t="s">
        <v>540</v>
      </c>
      <c r="M307" s="76" t="s">
        <v>500</v>
      </c>
      <c r="N307" s="76" t="s">
        <v>149</v>
      </c>
      <c r="O307" s="77" t="s">
        <v>541</v>
      </c>
      <c r="P307" s="77" t="s">
        <v>542</v>
      </c>
    </row>
    <row r="308" spans="1:16" ht="13.5" thickBot="1">
      <c r="A308" s="17" t="str">
        <f t="shared" si="24"/>
        <v> AJ 62.376 </v>
      </c>
      <c r="B308" s="10" t="str">
        <f t="shared" si="25"/>
        <v>I</v>
      </c>
      <c r="C308" s="17">
        <f t="shared" si="26"/>
        <v>34605.707199999997</v>
      </c>
      <c r="D308" s="20" t="str">
        <f t="shared" si="27"/>
        <v>vis</v>
      </c>
      <c r="E308" s="74">
        <f>VLOOKUP(C308,Active!C$21:E$959,3,FALSE)</f>
        <v>807.00071585502849</v>
      </c>
      <c r="F308" s="10" t="s">
        <v>172</v>
      </c>
      <c r="G308" s="20" t="str">
        <f t="shared" si="28"/>
        <v>34605.7072</v>
      </c>
      <c r="H308" s="17">
        <f t="shared" si="29"/>
        <v>807</v>
      </c>
      <c r="I308" s="75" t="s">
        <v>543</v>
      </c>
      <c r="J308" s="76" t="s">
        <v>544</v>
      </c>
      <c r="K308" s="75">
        <v>807</v>
      </c>
      <c r="L308" s="75" t="s">
        <v>545</v>
      </c>
      <c r="M308" s="76" t="s">
        <v>500</v>
      </c>
      <c r="N308" s="76" t="s">
        <v>149</v>
      </c>
      <c r="O308" s="77" t="s">
        <v>546</v>
      </c>
      <c r="P308" s="77" t="s">
        <v>547</v>
      </c>
    </row>
    <row r="309" spans="1:16" ht="13.5" thickBot="1">
      <c r="A309" s="17" t="str">
        <f t="shared" si="24"/>
        <v> AA 12.184 </v>
      </c>
      <c r="B309" s="10" t="str">
        <f t="shared" si="25"/>
        <v>II</v>
      </c>
      <c r="C309" s="17">
        <f t="shared" si="26"/>
        <v>34629.718999999997</v>
      </c>
      <c r="D309" s="20" t="str">
        <f t="shared" si="27"/>
        <v>vis</v>
      </c>
      <c r="E309" s="74">
        <f>VLOOKUP(C309,Active!C$21:E$959,3,FALSE)</f>
        <v>820.50131892297225</v>
      </c>
      <c r="F309" s="10" t="s">
        <v>172</v>
      </c>
      <c r="G309" s="20" t="str">
        <f t="shared" si="28"/>
        <v>34629.7190</v>
      </c>
      <c r="H309" s="17">
        <f t="shared" si="29"/>
        <v>820.5</v>
      </c>
      <c r="I309" s="75" t="s">
        <v>548</v>
      </c>
      <c r="J309" s="76" t="s">
        <v>549</v>
      </c>
      <c r="K309" s="75">
        <v>820.5</v>
      </c>
      <c r="L309" s="75" t="s">
        <v>550</v>
      </c>
      <c r="M309" s="76" t="s">
        <v>500</v>
      </c>
      <c r="N309" s="76" t="s">
        <v>149</v>
      </c>
      <c r="O309" s="77" t="s">
        <v>541</v>
      </c>
      <c r="P309" s="77" t="s">
        <v>542</v>
      </c>
    </row>
    <row r="310" spans="1:16" ht="13.5" thickBot="1">
      <c r="A310" s="17" t="str">
        <f t="shared" si="24"/>
        <v> AA 12.184 </v>
      </c>
      <c r="B310" s="10" t="str">
        <f t="shared" si="25"/>
        <v>I</v>
      </c>
      <c r="C310" s="17">
        <f t="shared" si="26"/>
        <v>34637.720999999998</v>
      </c>
      <c r="D310" s="20" t="str">
        <f t="shared" si="27"/>
        <v>vis</v>
      </c>
      <c r="E310" s="74">
        <f>VLOOKUP(C310,Active!C$21:E$959,3,FALSE)</f>
        <v>825.0004329314886</v>
      </c>
      <c r="F310" s="10" t="s">
        <v>172</v>
      </c>
      <c r="G310" s="20" t="str">
        <f t="shared" si="28"/>
        <v>34637.7210</v>
      </c>
      <c r="H310" s="17">
        <f t="shared" si="29"/>
        <v>825</v>
      </c>
      <c r="I310" s="75" t="s">
        <v>551</v>
      </c>
      <c r="J310" s="76" t="s">
        <v>552</v>
      </c>
      <c r="K310" s="75">
        <v>825</v>
      </c>
      <c r="L310" s="75" t="s">
        <v>553</v>
      </c>
      <c r="M310" s="76" t="s">
        <v>500</v>
      </c>
      <c r="N310" s="76" t="s">
        <v>149</v>
      </c>
      <c r="O310" s="77" t="s">
        <v>541</v>
      </c>
      <c r="P310" s="77" t="s">
        <v>542</v>
      </c>
    </row>
    <row r="311" spans="1:16" ht="13.5" thickBot="1">
      <c r="A311" s="17" t="str">
        <f t="shared" si="24"/>
        <v> AA 12.184 </v>
      </c>
      <c r="B311" s="10" t="str">
        <f t="shared" si="25"/>
        <v>I</v>
      </c>
      <c r="C311" s="17">
        <f t="shared" si="26"/>
        <v>34678.629500000003</v>
      </c>
      <c r="D311" s="20" t="str">
        <f t="shared" si="27"/>
        <v>vis</v>
      </c>
      <c r="E311" s="74">
        <f>VLOOKUP(C311,Active!C$21:E$959,3,FALSE)</f>
        <v>848.00118342104133</v>
      </c>
      <c r="F311" s="10" t="s">
        <v>172</v>
      </c>
      <c r="G311" s="20" t="str">
        <f t="shared" si="28"/>
        <v>34678.6295</v>
      </c>
      <c r="H311" s="17">
        <f t="shared" si="29"/>
        <v>848</v>
      </c>
      <c r="I311" s="75" t="s">
        <v>554</v>
      </c>
      <c r="J311" s="76" t="s">
        <v>555</v>
      </c>
      <c r="K311" s="75">
        <v>848</v>
      </c>
      <c r="L311" s="75" t="s">
        <v>556</v>
      </c>
      <c r="M311" s="76" t="s">
        <v>500</v>
      </c>
      <c r="N311" s="76" t="s">
        <v>149</v>
      </c>
      <c r="O311" s="77" t="s">
        <v>541</v>
      </c>
      <c r="P311" s="77" t="s">
        <v>542</v>
      </c>
    </row>
    <row r="312" spans="1:16" ht="13.5" thickBot="1">
      <c r="A312" s="17" t="str">
        <f t="shared" si="24"/>
        <v> AA 6.146 </v>
      </c>
      <c r="B312" s="10" t="str">
        <f t="shared" si="25"/>
        <v>I</v>
      </c>
      <c r="C312" s="17">
        <f t="shared" si="26"/>
        <v>34977.434000000001</v>
      </c>
      <c r="D312" s="20" t="str">
        <f t="shared" si="27"/>
        <v>vis</v>
      </c>
      <c r="E312" s="74">
        <f>VLOOKUP(C312,Active!C$21:E$959,3,FALSE)</f>
        <v>1016.0036217811544</v>
      </c>
      <c r="F312" s="10" t="s">
        <v>172</v>
      </c>
      <c r="G312" s="20" t="str">
        <f t="shared" si="28"/>
        <v>34977.434</v>
      </c>
      <c r="H312" s="17">
        <f t="shared" si="29"/>
        <v>1016</v>
      </c>
      <c r="I312" s="75" t="s">
        <v>557</v>
      </c>
      <c r="J312" s="76" t="s">
        <v>558</v>
      </c>
      <c r="K312" s="75">
        <v>1016</v>
      </c>
      <c r="L312" s="75" t="s">
        <v>219</v>
      </c>
      <c r="M312" s="76" t="s">
        <v>178</v>
      </c>
      <c r="N312" s="76"/>
      <c r="O312" s="77" t="s">
        <v>559</v>
      </c>
      <c r="P312" s="77" t="s">
        <v>560</v>
      </c>
    </row>
    <row r="313" spans="1:16" ht="13.5" thickBot="1">
      <c r="A313" s="17" t="str">
        <f t="shared" si="24"/>
        <v>BAVM 12 </v>
      </c>
      <c r="B313" s="10" t="str">
        <f t="shared" si="25"/>
        <v>I</v>
      </c>
      <c r="C313" s="17">
        <f t="shared" si="26"/>
        <v>35290.447</v>
      </c>
      <c r="D313" s="20" t="str">
        <f t="shared" si="27"/>
        <v>vis</v>
      </c>
      <c r="E313" s="74">
        <f>VLOOKUP(C313,Active!C$21:E$959,3,FALSE)</f>
        <v>1191.9947706373937</v>
      </c>
      <c r="F313" s="10" t="s">
        <v>172</v>
      </c>
      <c r="G313" s="20" t="str">
        <f t="shared" si="28"/>
        <v>35290.447</v>
      </c>
      <c r="H313" s="17">
        <f t="shared" si="29"/>
        <v>1192</v>
      </c>
      <c r="I313" s="75" t="s">
        <v>561</v>
      </c>
      <c r="J313" s="76" t="s">
        <v>562</v>
      </c>
      <c r="K313" s="75">
        <v>1192</v>
      </c>
      <c r="L313" s="75" t="s">
        <v>563</v>
      </c>
      <c r="M313" s="76" t="s">
        <v>178</v>
      </c>
      <c r="N313" s="76"/>
      <c r="O313" s="77" t="s">
        <v>564</v>
      </c>
      <c r="P313" s="78" t="s">
        <v>565</v>
      </c>
    </row>
    <row r="314" spans="1:16" ht="13.5" thickBot="1">
      <c r="A314" s="17" t="str">
        <f t="shared" si="24"/>
        <v>BAVM 12 </v>
      </c>
      <c r="B314" s="10" t="str">
        <f t="shared" si="25"/>
        <v>I</v>
      </c>
      <c r="C314" s="17">
        <f t="shared" si="26"/>
        <v>35290.459000000003</v>
      </c>
      <c r="D314" s="20" t="str">
        <f t="shared" si="27"/>
        <v>vis</v>
      </c>
      <c r="E314" s="74">
        <f>VLOOKUP(C314,Active!C$21:E$959,3,FALSE)</f>
        <v>1192.0015176216618</v>
      </c>
      <c r="F314" s="10" t="s">
        <v>172</v>
      </c>
      <c r="G314" s="20" t="str">
        <f t="shared" si="28"/>
        <v>35290.459</v>
      </c>
      <c r="H314" s="17">
        <f t="shared" si="29"/>
        <v>1192</v>
      </c>
      <c r="I314" s="75" t="s">
        <v>566</v>
      </c>
      <c r="J314" s="76" t="s">
        <v>567</v>
      </c>
      <c r="K314" s="75">
        <v>1192</v>
      </c>
      <c r="L314" s="75" t="s">
        <v>321</v>
      </c>
      <c r="M314" s="76" t="s">
        <v>178</v>
      </c>
      <c r="N314" s="76"/>
      <c r="O314" s="77" t="s">
        <v>568</v>
      </c>
      <c r="P314" s="78" t="s">
        <v>565</v>
      </c>
    </row>
    <row r="315" spans="1:16" ht="13.5" thickBot="1">
      <c r="A315" s="17" t="str">
        <f t="shared" si="24"/>
        <v>BAVM 12 </v>
      </c>
      <c r="B315" s="10" t="str">
        <f t="shared" si="25"/>
        <v>I</v>
      </c>
      <c r="C315" s="17">
        <f t="shared" si="26"/>
        <v>35306.461000000003</v>
      </c>
      <c r="D315" s="20" t="str">
        <f t="shared" si="27"/>
        <v>vis</v>
      </c>
      <c r="E315" s="74">
        <f>VLOOKUP(C315,Active!C$21:E$959,3,FALSE)</f>
        <v>1200.9986211413163</v>
      </c>
      <c r="F315" s="10" t="s">
        <v>172</v>
      </c>
      <c r="G315" s="20" t="str">
        <f t="shared" si="28"/>
        <v>35306.461</v>
      </c>
      <c r="H315" s="17">
        <f t="shared" si="29"/>
        <v>1201</v>
      </c>
      <c r="I315" s="75" t="s">
        <v>569</v>
      </c>
      <c r="J315" s="76" t="s">
        <v>570</v>
      </c>
      <c r="K315" s="75">
        <v>1201</v>
      </c>
      <c r="L315" s="75" t="s">
        <v>442</v>
      </c>
      <c r="M315" s="76" t="s">
        <v>178</v>
      </c>
      <c r="N315" s="76"/>
      <c r="O315" s="77" t="s">
        <v>568</v>
      </c>
      <c r="P315" s="78" t="s">
        <v>565</v>
      </c>
    </row>
    <row r="316" spans="1:16" ht="13.5" thickBot="1">
      <c r="A316" s="17" t="str">
        <f t="shared" si="24"/>
        <v>BAVM 12 </v>
      </c>
      <c r="B316" s="10" t="str">
        <f t="shared" si="25"/>
        <v>I</v>
      </c>
      <c r="C316" s="17">
        <f t="shared" si="26"/>
        <v>35379.381000000001</v>
      </c>
      <c r="D316" s="20" t="str">
        <f t="shared" si="27"/>
        <v>vis</v>
      </c>
      <c r="E316" s="74">
        <f>VLOOKUP(C316,Active!C$21:E$959,3,FALSE)</f>
        <v>1241.9977955353406</v>
      </c>
      <c r="F316" s="10" t="s">
        <v>172</v>
      </c>
      <c r="G316" s="20" t="str">
        <f t="shared" si="28"/>
        <v>35379.381</v>
      </c>
      <c r="H316" s="17">
        <f t="shared" si="29"/>
        <v>1242</v>
      </c>
      <c r="I316" s="75" t="s">
        <v>571</v>
      </c>
      <c r="J316" s="76" t="s">
        <v>572</v>
      </c>
      <c r="K316" s="75">
        <v>1242</v>
      </c>
      <c r="L316" s="75" t="s">
        <v>340</v>
      </c>
      <c r="M316" s="76" t="s">
        <v>178</v>
      </c>
      <c r="N316" s="76"/>
      <c r="O316" s="77" t="s">
        <v>573</v>
      </c>
      <c r="P316" s="78" t="s">
        <v>565</v>
      </c>
    </row>
    <row r="317" spans="1:16" ht="13.5" thickBot="1">
      <c r="A317" s="17" t="str">
        <f t="shared" si="24"/>
        <v> MVS 514 </v>
      </c>
      <c r="B317" s="10" t="str">
        <f t="shared" si="25"/>
        <v>I</v>
      </c>
      <c r="C317" s="17">
        <f t="shared" si="26"/>
        <v>37081.474000000002</v>
      </c>
      <c r="D317" s="20" t="str">
        <f t="shared" si="27"/>
        <v>vis</v>
      </c>
      <c r="E317" s="74">
        <f>VLOOKUP(C317,Active!C$21:E$959,3,FALSE)</f>
        <v>2198.9973531580727</v>
      </c>
      <c r="F317" s="10" t="s">
        <v>172</v>
      </c>
      <c r="G317" s="20" t="str">
        <f t="shared" si="28"/>
        <v>37081.474</v>
      </c>
      <c r="H317" s="17">
        <f t="shared" si="29"/>
        <v>2199</v>
      </c>
      <c r="I317" s="75" t="s">
        <v>574</v>
      </c>
      <c r="J317" s="76" t="s">
        <v>575</v>
      </c>
      <c r="K317" s="75">
        <v>2199</v>
      </c>
      <c r="L317" s="75" t="s">
        <v>386</v>
      </c>
      <c r="M317" s="76" t="s">
        <v>174</v>
      </c>
      <c r="N317" s="76"/>
      <c r="O317" s="77" t="s">
        <v>576</v>
      </c>
      <c r="P317" s="77" t="s">
        <v>577</v>
      </c>
    </row>
    <row r="318" spans="1:16" ht="13.5" thickBot="1">
      <c r="A318" s="17" t="str">
        <f t="shared" si="24"/>
        <v> AC 217.14 </v>
      </c>
      <c r="B318" s="10" t="str">
        <f t="shared" si="25"/>
        <v>I</v>
      </c>
      <c r="C318" s="17">
        <f t="shared" si="26"/>
        <v>37138.379999999997</v>
      </c>
      <c r="D318" s="20" t="str">
        <f t="shared" si="27"/>
        <v>vis</v>
      </c>
      <c r="E318" s="74">
        <f>VLOOKUP(C318,Active!C$21:E$959,3,FALSE)</f>
        <v>2230.9926770481743</v>
      </c>
      <c r="F318" s="10" t="s">
        <v>172</v>
      </c>
      <c r="G318" s="20" t="str">
        <f t="shared" si="28"/>
        <v>37138.380</v>
      </c>
      <c r="H318" s="17">
        <f t="shared" si="29"/>
        <v>2231</v>
      </c>
      <c r="I318" s="75" t="s">
        <v>578</v>
      </c>
      <c r="J318" s="76" t="s">
        <v>579</v>
      </c>
      <c r="K318" s="75">
        <v>2231</v>
      </c>
      <c r="L318" s="75" t="s">
        <v>297</v>
      </c>
      <c r="M318" s="76" t="s">
        <v>178</v>
      </c>
      <c r="N318" s="76"/>
      <c r="O318" s="77" t="s">
        <v>580</v>
      </c>
      <c r="P318" s="77" t="s">
        <v>581</v>
      </c>
    </row>
    <row r="319" spans="1:16" ht="13.5" thickBot="1">
      <c r="A319" s="17" t="str">
        <f t="shared" si="24"/>
        <v> AC 217.14 </v>
      </c>
      <c r="B319" s="10" t="str">
        <f t="shared" si="25"/>
        <v>I</v>
      </c>
      <c r="C319" s="17">
        <f t="shared" si="26"/>
        <v>37170.400000000001</v>
      </c>
      <c r="D319" s="20" t="str">
        <f t="shared" si="27"/>
        <v>vis</v>
      </c>
      <c r="E319" s="74">
        <f>VLOOKUP(C319,Active!C$21:E$959,3,FALSE)</f>
        <v>2248.9958800665077</v>
      </c>
      <c r="F319" s="10" t="s">
        <v>172</v>
      </c>
      <c r="G319" s="20" t="str">
        <f t="shared" si="28"/>
        <v>37170.400</v>
      </c>
      <c r="H319" s="17">
        <f t="shared" si="29"/>
        <v>2249</v>
      </c>
      <c r="I319" s="75" t="s">
        <v>582</v>
      </c>
      <c r="J319" s="76" t="s">
        <v>583</v>
      </c>
      <c r="K319" s="75">
        <v>2249</v>
      </c>
      <c r="L319" s="75" t="s">
        <v>481</v>
      </c>
      <c r="M319" s="76" t="s">
        <v>178</v>
      </c>
      <c r="N319" s="76"/>
      <c r="O319" s="77" t="s">
        <v>580</v>
      </c>
      <c r="P319" s="77" t="s">
        <v>581</v>
      </c>
    </row>
    <row r="320" spans="1:16" ht="13.5" thickBot="1">
      <c r="A320" s="17" t="str">
        <f t="shared" si="24"/>
        <v> PZ 13.422 </v>
      </c>
      <c r="B320" s="10" t="str">
        <f t="shared" si="25"/>
        <v>I</v>
      </c>
      <c r="C320" s="17">
        <f t="shared" si="26"/>
        <v>37181.072999999997</v>
      </c>
      <c r="D320" s="20" t="str">
        <f t="shared" si="27"/>
        <v>vis</v>
      </c>
      <c r="E320" s="74">
        <f>VLOOKUP(C320,Active!C$21:E$959,3,FALSE)</f>
        <v>2254.9967603230521</v>
      </c>
      <c r="F320" s="10" t="s">
        <v>172</v>
      </c>
      <c r="G320" s="20" t="str">
        <f t="shared" si="28"/>
        <v>37181.073</v>
      </c>
      <c r="H320" s="17">
        <f t="shared" si="29"/>
        <v>2255</v>
      </c>
      <c r="I320" s="75" t="s">
        <v>584</v>
      </c>
      <c r="J320" s="76" t="s">
        <v>585</v>
      </c>
      <c r="K320" s="75">
        <v>2255</v>
      </c>
      <c r="L320" s="75" t="s">
        <v>251</v>
      </c>
      <c r="M320" s="76" t="s">
        <v>178</v>
      </c>
      <c r="N320" s="76"/>
      <c r="O320" s="77" t="s">
        <v>580</v>
      </c>
      <c r="P320" s="77" t="s">
        <v>586</v>
      </c>
    </row>
    <row r="321" spans="1:16" ht="13.5" thickBot="1">
      <c r="A321" s="17" t="str">
        <f t="shared" si="24"/>
        <v> AA 18.332 </v>
      </c>
      <c r="B321" s="10" t="str">
        <f t="shared" si="25"/>
        <v>I</v>
      </c>
      <c r="C321" s="17">
        <f t="shared" si="26"/>
        <v>37547.468999999997</v>
      </c>
      <c r="D321" s="20" t="str">
        <f t="shared" si="27"/>
        <v>vis</v>
      </c>
      <c r="E321" s="74">
        <f>VLOOKUP(C321,Active!C$21:E$959,3,FALSE)</f>
        <v>2461.0024309384289</v>
      </c>
      <c r="F321" s="10" t="s">
        <v>172</v>
      </c>
      <c r="G321" s="20" t="str">
        <f t="shared" si="28"/>
        <v>37547.469</v>
      </c>
      <c r="H321" s="17">
        <f t="shared" si="29"/>
        <v>2461</v>
      </c>
      <c r="I321" s="75" t="s">
        <v>587</v>
      </c>
      <c r="J321" s="76" t="s">
        <v>588</v>
      </c>
      <c r="K321" s="75">
        <v>2461</v>
      </c>
      <c r="L321" s="75" t="s">
        <v>183</v>
      </c>
      <c r="M321" s="76" t="s">
        <v>178</v>
      </c>
      <c r="N321" s="76"/>
      <c r="O321" s="77" t="s">
        <v>589</v>
      </c>
      <c r="P321" s="77" t="s">
        <v>590</v>
      </c>
    </row>
    <row r="322" spans="1:16" ht="13.5" thickBot="1">
      <c r="A322" s="17" t="str">
        <f t="shared" si="24"/>
        <v> AA 17.61 </v>
      </c>
      <c r="B322" s="10" t="str">
        <f t="shared" si="25"/>
        <v>I</v>
      </c>
      <c r="C322" s="17">
        <f t="shared" si="26"/>
        <v>37556.358</v>
      </c>
      <c r="D322" s="20" t="str">
        <f t="shared" si="27"/>
        <v>vis</v>
      </c>
      <c r="E322" s="74">
        <f>VLOOKUP(C322,Active!C$21:E$959,3,FALSE)</f>
        <v>2466.0002595339943</v>
      </c>
      <c r="F322" s="10" t="s">
        <v>172</v>
      </c>
      <c r="G322" s="20" t="str">
        <f t="shared" si="28"/>
        <v>37556.358</v>
      </c>
      <c r="H322" s="17">
        <f t="shared" si="29"/>
        <v>2466</v>
      </c>
      <c r="I322" s="75" t="s">
        <v>591</v>
      </c>
      <c r="J322" s="76" t="s">
        <v>592</v>
      </c>
      <c r="K322" s="75">
        <v>2466</v>
      </c>
      <c r="L322" s="75" t="s">
        <v>270</v>
      </c>
      <c r="M322" s="76" t="s">
        <v>178</v>
      </c>
      <c r="N322" s="76"/>
      <c r="O322" s="77" t="s">
        <v>593</v>
      </c>
      <c r="P322" s="77" t="s">
        <v>594</v>
      </c>
    </row>
    <row r="323" spans="1:16" ht="13.5" thickBot="1">
      <c r="A323" s="17" t="str">
        <f t="shared" si="24"/>
        <v>BAVM 15 </v>
      </c>
      <c r="B323" s="10" t="str">
        <f t="shared" si="25"/>
        <v>I</v>
      </c>
      <c r="C323" s="17">
        <f t="shared" si="26"/>
        <v>37885.402000000002</v>
      </c>
      <c r="D323" s="20" t="str">
        <f t="shared" si="27"/>
        <v>vis</v>
      </c>
      <c r="E323" s="74">
        <f>VLOOKUP(C323,Active!C$21:E$959,3,FALSE)</f>
        <v>2651.0048171218673</v>
      </c>
      <c r="F323" s="10" t="s">
        <v>172</v>
      </c>
      <c r="G323" s="20" t="str">
        <f t="shared" si="28"/>
        <v>37885.402</v>
      </c>
      <c r="H323" s="17">
        <f t="shared" si="29"/>
        <v>2651</v>
      </c>
      <c r="I323" s="75" t="s">
        <v>595</v>
      </c>
      <c r="J323" s="76" t="s">
        <v>596</v>
      </c>
      <c r="K323" s="75">
        <v>2651</v>
      </c>
      <c r="L323" s="75" t="s">
        <v>324</v>
      </c>
      <c r="M323" s="76" t="s">
        <v>178</v>
      </c>
      <c r="N323" s="76"/>
      <c r="O323" s="77" t="s">
        <v>597</v>
      </c>
      <c r="P323" s="78" t="s">
        <v>598</v>
      </c>
    </row>
    <row r="324" spans="1:16" ht="13.5" thickBot="1">
      <c r="A324" s="17" t="str">
        <f t="shared" si="24"/>
        <v>BAVM 15 </v>
      </c>
      <c r="B324" s="10" t="str">
        <f t="shared" si="25"/>
        <v>I</v>
      </c>
      <c r="C324" s="17">
        <f t="shared" si="26"/>
        <v>37901.404000000002</v>
      </c>
      <c r="D324" s="20" t="str">
        <f t="shared" si="27"/>
        <v>vis</v>
      </c>
      <c r="E324" s="74">
        <f>VLOOKUP(C324,Active!C$21:E$959,3,FALSE)</f>
        <v>2660.0019206415218</v>
      </c>
      <c r="F324" s="10" t="s">
        <v>172</v>
      </c>
      <c r="G324" s="20" t="str">
        <f t="shared" si="28"/>
        <v>37901.404</v>
      </c>
      <c r="H324" s="17">
        <f t="shared" si="29"/>
        <v>2660</v>
      </c>
      <c r="I324" s="75" t="s">
        <v>599</v>
      </c>
      <c r="J324" s="76" t="s">
        <v>600</v>
      </c>
      <c r="K324" s="75">
        <v>2660</v>
      </c>
      <c r="L324" s="75" t="s">
        <v>321</v>
      </c>
      <c r="M324" s="76" t="s">
        <v>178</v>
      </c>
      <c r="N324" s="76"/>
      <c r="O324" s="77" t="s">
        <v>597</v>
      </c>
      <c r="P324" s="78" t="s">
        <v>598</v>
      </c>
    </row>
    <row r="325" spans="1:16" ht="13.5" thickBot="1">
      <c r="A325" s="17" t="str">
        <f t="shared" si="24"/>
        <v> AN 288.69 </v>
      </c>
      <c r="B325" s="10" t="str">
        <f t="shared" si="25"/>
        <v>I</v>
      </c>
      <c r="C325" s="17">
        <f t="shared" si="26"/>
        <v>37910.300000000003</v>
      </c>
      <c r="D325" s="20" t="str">
        <f t="shared" si="27"/>
        <v>vis</v>
      </c>
      <c r="E325" s="74">
        <f>VLOOKUP(C325,Active!C$21:E$959,3,FALSE)</f>
        <v>2665.0036849779081</v>
      </c>
      <c r="F325" s="10" t="s">
        <v>172</v>
      </c>
      <c r="G325" s="20" t="str">
        <f t="shared" si="28"/>
        <v>37910.300</v>
      </c>
      <c r="H325" s="17">
        <f t="shared" si="29"/>
        <v>2665</v>
      </c>
      <c r="I325" s="75" t="s">
        <v>601</v>
      </c>
      <c r="J325" s="76" t="s">
        <v>602</v>
      </c>
      <c r="K325" s="75">
        <v>2665</v>
      </c>
      <c r="L325" s="75" t="s">
        <v>335</v>
      </c>
      <c r="M325" s="76" t="s">
        <v>178</v>
      </c>
      <c r="N325" s="76"/>
      <c r="O325" s="77" t="s">
        <v>603</v>
      </c>
      <c r="P325" s="77" t="s">
        <v>604</v>
      </c>
    </row>
    <row r="326" spans="1:16" ht="13.5" thickBot="1">
      <c r="A326" s="17" t="str">
        <f t="shared" si="24"/>
        <v> AN 288.69 </v>
      </c>
      <c r="B326" s="10" t="str">
        <f t="shared" si="25"/>
        <v>I</v>
      </c>
      <c r="C326" s="17">
        <f t="shared" si="26"/>
        <v>37910.302000000003</v>
      </c>
      <c r="D326" s="20" t="str">
        <f t="shared" si="27"/>
        <v>vis</v>
      </c>
      <c r="E326" s="74">
        <f>VLOOKUP(C326,Active!C$21:E$959,3,FALSE)</f>
        <v>2665.004809475286</v>
      </c>
      <c r="F326" s="10" t="s">
        <v>172</v>
      </c>
      <c r="G326" s="20" t="str">
        <f t="shared" si="28"/>
        <v>37910.302</v>
      </c>
      <c r="H326" s="17">
        <f t="shared" si="29"/>
        <v>2665</v>
      </c>
      <c r="I326" s="75" t="s">
        <v>605</v>
      </c>
      <c r="J326" s="76" t="s">
        <v>606</v>
      </c>
      <c r="K326" s="75">
        <v>2665</v>
      </c>
      <c r="L326" s="75" t="s">
        <v>324</v>
      </c>
      <c r="M326" s="76" t="s">
        <v>178</v>
      </c>
      <c r="N326" s="76"/>
      <c r="O326" s="77" t="s">
        <v>607</v>
      </c>
      <c r="P326" s="77" t="s">
        <v>604</v>
      </c>
    </row>
    <row r="327" spans="1:16" ht="13.5" thickBot="1">
      <c r="A327" s="17" t="str">
        <f t="shared" si="24"/>
        <v> AN 288.69 </v>
      </c>
      <c r="B327" s="10" t="str">
        <f t="shared" si="25"/>
        <v>I</v>
      </c>
      <c r="C327" s="17">
        <f t="shared" si="26"/>
        <v>37910.307000000001</v>
      </c>
      <c r="D327" s="20" t="str">
        <f t="shared" si="27"/>
        <v>vis</v>
      </c>
      <c r="E327" s="74">
        <f>VLOOKUP(C327,Active!C$21:E$959,3,FALSE)</f>
        <v>2665.007620718729</v>
      </c>
      <c r="F327" s="10" t="s">
        <v>172</v>
      </c>
      <c r="G327" s="20" t="str">
        <f t="shared" si="28"/>
        <v>37910.307</v>
      </c>
      <c r="H327" s="17">
        <f t="shared" si="29"/>
        <v>2665</v>
      </c>
      <c r="I327" s="75" t="s">
        <v>608</v>
      </c>
      <c r="J327" s="76" t="s">
        <v>609</v>
      </c>
      <c r="K327" s="75">
        <v>2665</v>
      </c>
      <c r="L327" s="75" t="s">
        <v>332</v>
      </c>
      <c r="M327" s="76" t="s">
        <v>178</v>
      </c>
      <c r="N327" s="76"/>
      <c r="O327" s="77" t="s">
        <v>610</v>
      </c>
      <c r="P327" s="77" t="s">
        <v>604</v>
      </c>
    </row>
    <row r="328" spans="1:16" ht="13.5" thickBot="1">
      <c r="A328" s="17" t="str">
        <f t="shared" si="24"/>
        <v>BAVM 15 </v>
      </c>
      <c r="B328" s="10" t="str">
        <f t="shared" si="25"/>
        <v>I</v>
      </c>
      <c r="C328" s="17">
        <f t="shared" si="26"/>
        <v>37958.315000000002</v>
      </c>
      <c r="D328" s="20" t="str">
        <f t="shared" si="27"/>
        <v>vis</v>
      </c>
      <c r="E328" s="74">
        <f>VLOOKUP(C328,Active!C$21:E$959,3,FALSE)</f>
        <v>2692.0000557750705</v>
      </c>
      <c r="F328" s="10" t="s">
        <v>172</v>
      </c>
      <c r="G328" s="20" t="str">
        <f t="shared" si="28"/>
        <v>37958.315</v>
      </c>
      <c r="H328" s="17">
        <f t="shared" si="29"/>
        <v>2692</v>
      </c>
      <c r="I328" s="75" t="s">
        <v>611</v>
      </c>
      <c r="J328" s="76" t="s">
        <v>612</v>
      </c>
      <c r="K328" s="75">
        <v>2692</v>
      </c>
      <c r="L328" s="75" t="s">
        <v>270</v>
      </c>
      <c r="M328" s="76" t="s">
        <v>178</v>
      </c>
      <c r="N328" s="76"/>
      <c r="O328" s="77" t="s">
        <v>597</v>
      </c>
      <c r="P328" s="78" t="s">
        <v>598</v>
      </c>
    </row>
    <row r="329" spans="1:16" ht="13.5" thickBot="1">
      <c r="A329" s="17" t="str">
        <f t="shared" si="24"/>
        <v> PZ 15.219 </v>
      </c>
      <c r="B329" s="10" t="str">
        <f t="shared" si="25"/>
        <v>I</v>
      </c>
      <c r="C329" s="17">
        <f t="shared" si="26"/>
        <v>38271.337</v>
      </c>
      <c r="D329" s="20" t="str">
        <f t="shared" si="27"/>
        <v>vis</v>
      </c>
      <c r="E329" s="74">
        <f>VLOOKUP(C329,Active!C$21:E$959,3,FALSE)</f>
        <v>2867.9962648695091</v>
      </c>
      <c r="F329" s="10" t="s">
        <v>172</v>
      </c>
      <c r="G329" s="20" t="str">
        <f t="shared" si="28"/>
        <v>38271.337</v>
      </c>
      <c r="H329" s="17">
        <f t="shared" si="29"/>
        <v>2868</v>
      </c>
      <c r="I329" s="75" t="s">
        <v>613</v>
      </c>
      <c r="J329" s="76" t="s">
        <v>614</v>
      </c>
      <c r="K329" s="75">
        <v>2868</v>
      </c>
      <c r="L329" s="75" t="s">
        <v>481</v>
      </c>
      <c r="M329" s="76" t="s">
        <v>178</v>
      </c>
      <c r="N329" s="76"/>
      <c r="O329" s="77" t="s">
        <v>615</v>
      </c>
      <c r="P329" s="77" t="s">
        <v>616</v>
      </c>
    </row>
    <row r="330" spans="1:16" ht="13.5" thickBot="1">
      <c r="A330" s="17" t="str">
        <f t="shared" si="24"/>
        <v> BRNO 6 </v>
      </c>
      <c r="B330" s="10" t="str">
        <f t="shared" si="25"/>
        <v>I</v>
      </c>
      <c r="C330" s="17">
        <f t="shared" si="26"/>
        <v>38559.468999999997</v>
      </c>
      <c r="D330" s="20" t="str">
        <f t="shared" si="27"/>
        <v>vis</v>
      </c>
      <c r="E330" s="74">
        <f>VLOOKUP(C330,Active!C$21:E$959,3,FALSE)</f>
        <v>3029.9981040974189</v>
      </c>
      <c r="F330" s="10" t="s">
        <v>172</v>
      </c>
      <c r="G330" s="20" t="str">
        <f t="shared" si="28"/>
        <v>38559.469</v>
      </c>
      <c r="H330" s="17">
        <f t="shared" si="29"/>
        <v>3030</v>
      </c>
      <c r="I330" s="75" t="s">
        <v>617</v>
      </c>
      <c r="J330" s="76" t="s">
        <v>618</v>
      </c>
      <c r="K330" s="75">
        <v>3030</v>
      </c>
      <c r="L330" s="75" t="s">
        <v>173</v>
      </c>
      <c r="M330" s="76" t="s">
        <v>178</v>
      </c>
      <c r="N330" s="76"/>
      <c r="O330" s="77" t="s">
        <v>619</v>
      </c>
      <c r="P330" s="77" t="s">
        <v>620</v>
      </c>
    </row>
    <row r="331" spans="1:16" ht="13.5" thickBot="1">
      <c r="A331" s="17" t="str">
        <f t="shared" ref="A331:A394" si="30">P331</f>
        <v> BRNO 6 </v>
      </c>
      <c r="B331" s="10" t="str">
        <f t="shared" ref="B331:B394" si="31">IF(H331=INT(H331),"I","II")</f>
        <v>I</v>
      </c>
      <c r="C331" s="17">
        <f t="shared" ref="C331:C394" si="32">1*G331</f>
        <v>38559.472000000002</v>
      </c>
      <c r="D331" s="20" t="str">
        <f t="shared" ref="D331:D394" si="33">VLOOKUP(F331,I$1:J$5,2,FALSE)</f>
        <v>vis</v>
      </c>
      <c r="E331" s="74">
        <f>VLOOKUP(C331,Active!C$21:E$959,3,FALSE)</f>
        <v>3029.999790843488</v>
      </c>
      <c r="F331" s="10" t="s">
        <v>172</v>
      </c>
      <c r="G331" s="20" t="str">
        <f t="shared" ref="G331:G394" si="34">MID(I331,3,LEN(I331)-3)</f>
        <v>38559.472</v>
      </c>
      <c r="H331" s="17">
        <f t="shared" ref="H331:H394" si="35">1*K331</f>
        <v>3030</v>
      </c>
      <c r="I331" s="75" t="s">
        <v>621</v>
      </c>
      <c r="J331" s="76" t="s">
        <v>622</v>
      </c>
      <c r="K331" s="75">
        <v>3030</v>
      </c>
      <c r="L331" s="75" t="s">
        <v>490</v>
      </c>
      <c r="M331" s="76" t="s">
        <v>178</v>
      </c>
      <c r="N331" s="76"/>
      <c r="O331" s="77" t="s">
        <v>623</v>
      </c>
      <c r="P331" s="77" t="s">
        <v>620</v>
      </c>
    </row>
    <row r="332" spans="1:16" ht="13.5" thickBot="1">
      <c r="A332" s="17" t="str">
        <f t="shared" si="30"/>
        <v> BRNO 6 </v>
      </c>
      <c r="B332" s="10" t="str">
        <f t="shared" si="31"/>
        <v>I</v>
      </c>
      <c r="C332" s="17">
        <f t="shared" si="32"/>
        <v>38559.472999999998</v>
      </c>
      <c r="D332" s="20" t="str">
        <f t="shared" si="33"/>
        <v>vis</v>
      </c>
      <c r="E332" s="74">
        <f>VLOOKUP(C332,Active!C$21:E$959,3,FALSE)</f>
        <v>3030.0003530921749</v>
      </c>
      <c r="F332" s="10" t="s">
        <v>172</v>
      </c>
      <c r="G332" s="20" t="str">
        <f t="shared" si="34"/>
        <v>38559.473</v>
      </c>
      <c r="H332" s="17">
        <f t="shared" si="35"/>
        <v>3030</v>
      </c>
      <c r="I332" s="75" t="s">
        <v>624</v>
      </c>
      <c r="J332" s="76" t="s">
        <v>625</v>
      </c>
      <c r="K332" s="75">
        <v>3030</v>
      </c>
      <c r="L332" s="75" t="s">
        <v>193</v>
      </c>
      <c r="M332" s="76" t="s">
        <v>178</v>
      </c>
      <c r="N332" s="76"/>
      <c r="O332" s="77" t="s">
        <v>626</v>
      </c>
      <c r="P332" s="77" t="s">
        <v>620</v>
      </c>
    </row>
    <row r="333" spans="1:16" ht="13.5" thickBot="1">
      <c r="A333" s="17" t="str">
        <f t="shared" si="30"/>
        <v> AA 17.61 </v>
      </c>
      <c r="B333" s="10" t="str">
        <f t="shared" si="31"/>
        <v>I</v>
      </c>
      <c r="C333" s="17">
        <f t="shared" si="32"/>
        <v>38591.483999999997</v>
      </c>
      <c r="D333" s="20" t="str">
        <f t="shared" si="33"/>
        <v>vis</v>
      </c>
      <c r="E333" s="74">
        <f>VLOOKUP(C333,Active!C$21:E$959,3,FALSE)</f>
        <v>3047.9984958723048</v>
      </c>
      <c r="F333" s="10" t="s">
        <v>172</v>
      </c>
      <c r="G333" s="20" t="str">
        <f t="shared" si="34"/>
        <v>38591.484</v>
      </c>
      <c r="H333" s="17">
        <f t="shared" si="35"/>
        <v>3048</v>
      </c>
      <c r="I333" s="75" t="s">
        <v>627</v>
      </c>
      <c r="J333" s="76" t="s">
        <v>628</v>
      </c>
      <c r="K333" s="75">
        <v>3048</v>
      </c>
      <c r="L333" s="75" t="s">
        <v>173</v>
      </c>
      <c r="M333" s="76" t="s">
        <v>178</v>
      </c>
      <c r="N333" s="76"/>
      <c r="O333" s="77" t="s">
        <v>629</v>
      </c>
      <c r="P333" s="77" t="s">
        <v>594</v>
      </c>
    </row>
    <row r="334" spans="1:16" ht="13.5" thickBot="1">
      <c r="A334" s="17" t="str">
        <f t="shared" si="30"/>
        <v> AN 289.192 </v>
      </c>
      <c r="B334" s="10" t="str">
        <f t="shared" si="31"/>
        <v>I</v>
      </c>
      <c r="C334" s="17">
        <f t="shared" si="32"/>
        <v>38616.396999999997</v>
      </c>
      <c r="D334" s="20" t="str">
        <f t="shared" si="33"/>
        <v>vis</v>
      </c>
      <c r="E334" s="74">
        <f>VLOOKUP(C334,Active!C$21:E$959,3,FALSE)</f>
        <v>3062.0057974586784</v>
      </c>
      <c r="F334" s="10" t="s">
        <v>172</v>
      </c>
      <c r="G334" s="20" t="str">
        <f t="shared" si="34"/>
        <v>38616.397</v>
      </c>
      <c r="H334" s="17">
        <f t="shared" si="35"/>
        <v>3062</v>
      </c>
      <c r="I334" s="75" t="s">
        <v>630</v>
      </c>
      <c r="J334" s="76" t="s">
        <v>631</v>
      </c>
      <c r="K334" s="75">
        <v>3062</v>
      </c>
      <c r="L334" s="75" t="s">
        <v>245</v>
      </c>
      <c r="M334" s="76" t="s">
        <v>178</v>
      </c>
      <c r="N334" s="76"/>
      <c r="O334" s="77" t="s">
        <v>632</v>
      </c>
      <c r="P334" s="77" t="s">
        <v>633</v>
      </c>
    </row>
    <row r="335" spans="1:16" ht="13.5" thickBot="1">
      <c r="A335" s="17" t="str">
        <f t="shared" si="30"/>
        <v>BAVM 18 </v>
      </c>
      <c r="B335" s="10" t="str">
        <f t="shared" si="31"/>
        <v>I</v>
      </c>
      <c r="C335" s="17">
        <f t="shared" si="32"/>
        <v>38673.296000000002</v>
      </c>
      <c r="D335" s="20" t="str">
        <f t="shared" si="33"/>
        <v>vis</v>
      </c>
      <c r="E335" s="74">
        <f>VLOOKUP(C335,Active!C$21:E$959,3,FALSE)</f>
        <v>3093.9971856079633</v>
      </c>
      <c r="F335" s="10" t="s">
        <v>172</v>
      </c>
      <c r="G335" s="20" t="str">
        <f t="shared" si="34"/>
        <v>38673.296</v>
      </c>
      <c r="H335" s="17">
        <f t="shared" si="35"/>
        <v>3094</v>
      </c>
      <c r="I335" s="75" t="s">
        <v>634</v>
      </c>
      <c r="J335" s="76" t="s">
        <v>635</v>
      </c>
      <c r="K335" s="75">
        <v>3094</v>
      </c>
      <c r="L335" s="75" t="s">
        <v>386</v>
      </c>
      <c r="M335" s="76" t="s">
        <v>178</v>
      </c>
      <c r="N335" s="76"/>
      <c r="O335" s="77" t="s">
        <v>597</v>
      </c>
      <c r="P335" s="78" t="s">
        <v>636</v>
      </c>
    </row>
    <row r="336" spans="1:16" ht="13.5" thickBot="1">
      <c r="A336" s="17" t="str">
        <f t="shared" si="30"/>
        <v> AN 291.113 </v>
      </c>
      <c r="B336" s="10" t="str">
        <f t="shared" si="31"/>
        <v>I</v>
      </c>
      <c r="C336" s="17">
        <f t="shared" si="32"/>
        <v>39258.449999999997</v>
      </c>
      <c r="D336" s="20" t="str">
        <f t="shared" si="33"/>
        <v>vis</v>
      </c>
      <c r="E336" s="74">
        <f>VLOOKUP(C336,Active!C$21:E$959,3,FALSE)</f>
        <v>3422.9992549080353</v>
      </c>
      <c r="F336" s="10" t="s">
        <v>172</v>
      </c>
      <c r="G336" s="20" t="str">
        <f t="shared" si="34"/>
        <v>39258.450</v>
      </c>
      <c r="H336" s="17">
        <f t="shared" si="35"/>
        <v>3423</v>
      </c>
      <c r="I336" s="75" t="s">
        <v>644</v>
      </c>
      <c r="J336" s="76" t="s">
        <v>645</v>
      </c>
      <c r="K336" s="75">
        <v>3423</v>
      </c>
      <c r="L336" s="75" t="s">
        <v>196</v>
      </c>
      <c r="M336" s="76" t="s">
        <v>178</v>
      </c>
      <c r="N336" s="76"/>
      <c r="O336" s="77" t="s">
        <v>646</v>
      </c>
      <c r="P336" s="77" t="s">
        <v>647</v>
      </c>
    </row>
    <row r="337" spans="1:16" ht="13.5" thickBot="1">
      <c r="A337" s="17" t="str">
        <f t="shared" si="30"/>
        <v>BAVM 23 </v>
      </c>
      <c r="B337" s="10" t="str">
        <f t="shared" si="31"/>
        <v>II</v>
      </c>
      <c r="C337" s="17">
        <f t="shared" si="32"/>
        <v>39275.464</v>
      </c>
      <c r="D337" s="20" t="str">
        <f t="shared" si="33"/>
        <v>vis</v>
      </c>
      <c r="E337" s="74">
        <f>VLOOKUP(C337,Active!C$21:E$959,3,FALSE)</f>
        <v>3432.5653541008501</v>
      </c>
      <c r="F337" s="10" t="s">
        <v>172</v>
      </c>
      <c r="G337" s="20" t="str">
        <f t="shared" si="34"/>
        <v>39275.464</v>
      </c>
      <c r="H337" s="17">
        <f t="shared" si="35"/>
        <v>3432.5</v>
      </c>
      <c r="I337" s="75" t="s">
        <v>652</v>
      </c>
      <c r="J337" s="76" t="s">
        <v>653</v>
      </c>
      <c r="K337" s="75">
        <v>3432.5</v>
      </c>
      <c r="L337" s="75" t="s">
        <v>654</v>
      </c>
      <c r="M337" s="76" t="s">
        <v>178</v>
      </c>
      <c r="N337" s="76"/>
      <c r="O337" s="77" t="s">
        <v>655</v>
      </c>
      <c r="P337" s="78" t="s">
        <v>656</v>
      </c>
    </row>
    <row r="338" spans="1:16" ht="13.5" thickBot="1">
      <c r="A338" s="17" t="str">
        <f t="shared" si="30"/>
        <v> AN 291.113 </v>
      </c>
      <c r="B338" s="10" t="str">
        <f t="shared" si="31"/>
        <v>I</v>
      </c>
      <c r="C338" s="17">
        <f t="shared" si="32"/>
        <v>39692.404000000002</v>
      </c>
      <c r="D338" s="20" t="str">
        <f t="shared" si="33"/>
        <v>vis</v>
      </c>
      <c r="E338" s="74">
        <f>VLOOKUP(C338,Active!C$21:E$959,3,FALSE)</f>
        <v>3666.9893224475995</v>
      </c>
      <c r="F338" s="10" t="s">
        <v>172</v>
      </c>
      <c r="G338" s="20" t="str">
        <f t="shared" si="34"/>
        <v>39692.404</v>
      </c>
      <c r="H338" s="17">
        <f t="shared" si="35"/>
        <v>3667</v>
      </c>
      <c r="I338" s="75" t="s">
        <v>672</v>
      </c>
      <c r="J338" s="76" t="s">
        <v>673</v>
      </c>
      <c r="K338" s="75">
        <v>3667</v>
      </c>
      <c r="L338" s="75" t="s">
        <v>674</v>
      </c>
      <c r="M338" s="76" t="s">
        <v>178</v>
      </c>
      <c r="N338" s="76"/>
      <c r="O338" s="77" t="s">
        <v>607</v>
      </c>
      <c r="P338" s="77" t="s">
        <v>647</v>
      </c>
    </row>
    <row r="339" spans="1:16" ht="13.5" thickBot="1">
      <c r="A339" s="17" t="str">
        <f t="shared" si="30"/>
        <v> AN 291.113 </v>
      </c>
      <c r="B339" s="10" t="str">
        <f t="shared" si="31"/>
        <v>I</v>
      </c>
      <c r="C339" s="17">
        <f t="shared" si="32"/>
        <v>39692.409</v>
      </c>
      <c r="D339" s="20" t="str">
        <f t="shared" si="33"/>
        <v>vis</v>
      </c>
      <c r="E339" s="74">
        <f>VLOOKUP(C339,Active!C$21:E$959,3,FALSE)</f>
        <v>3666.9921336910425</v>
      </c>
      <c r="F339" s="10" t="s">
        <v>172</v>
      </c>
      <c r="G339" s="20" t="str">
        <f t="shared" si="34"/>
        <v>39692.409</v>
      </c>
      <c r="H339" s="17">
        <f t="shared" si="35"/>
        <v>3667</v>
      </c>
      <c r="I339" s="75" t="s">
        <v>675</v>
      </c>
      <c r="J339" s="76" t="s">
        <v>676</v>
      </c>
      <c r="K339" s="75">
        <v>3667</v>
      </c>
      <c r="L339" s="75" t="s">
        <v>677</v>
      </c>
      <c r="M339" s="76" t="s">
        <v>178</v>
      </c>
      <c r="N339" s="76"/>
      <c r="O339" s="77" t="s">
        <v>678</v>
      </c>
      <c r="P339" s="77" t="s">
        <v>647</v>
      </c>
    </row>
    <row r="340" spans="1:16" ht="13.5" thickBot="1">
      <c r="A340" s="17" t="str">
        <f t="shared" si="30"/>
        <v> AN 291.113 </v>
      </c>
      <c r="B340" s="10" t="str">
        <f t="shared" si="31"/>
        <v>I</v>
      </c>
      <c r="C340" s="17">
        <f t="shared" si="32"/>
        <v>39692.410000000003</v>
      </c>
      <c r="D340" s="20" t="str">
        <f t="shared" si="33"/>
        <v>vis</v>
      </c>
      <c r="E340" s="74">
        <f>VLOOKUP(C340,Active!C$21:E$959,3,FALSE)</f>
        <v>3666.9926959397335</v>
      </c>
      <c r="F340" s="10" t="s">
        <v>172</v>
      </c>
      <c r="G340" s="20" t="str">
        <f t="shared" si="34"/>
        <v>39692.410</v>
      </c>
      <c r="H340" s="17">
        <f t="shared" si="35"/>
        <v>3667</v>
      </c>
      <c r="I340" s="75" t="s">
        <v>679</v>
      </c>
      <c r="J340" s="76" t="s">
        <v>680</v>
      </c>
      <c r="K340" s="75">
        <v>3667</v>
      </c>
      <c r="L340" s="75" t="s">
        <v>297</v>
      </c>
      <c r="M340" s="76" t="s">
        <v>178</v>
      </c>
      <c r="N340" s="76"/>
      <c r="O340" s="77" t="s">
        <v>681</v>
      </c>
      <c r="P340" s="77" t="s">
        <v>647</v>
      </c>
    </row>
    <row r="341" spans="1:16" ht="13.5" thickBot="1">
      <c r="A341" s="17" t="str">
        <f t="shared" si="30"/>
        <v> AN 291.113 </v>
      </c>
      <c r="B341" s="10" t="str">
        <f t="shared" si="31"/>
        <v>I</v>
      </c>
      <c r="C341" s="17">
        <f t="shared" si="32"/>
        <v>39692.411</v>
      </c>
      <c r="D341" s="20" t="str">
        <f t="shared" si="33"/>
        <v>vis</v>
      </c>
      <c r="E341" s="74">
        <f>VLOOKUP(C341,Active!C$21:E$959,3,FALSE)</f>
        <v>3666.9932581884204</v>
      </c>
      <c r="F341" s="10" t="s">
        <v>172</v>
      </c>
      <c r="G341" s="20" t="str">
        <f t="shared" si="34"/>
        <v>39692.411</v>
      </c>
      <c r="H341" s="17">
        <f t="shared" si="35"/>
        <v>3667</v>
      </c>
      <c r="I341" s="75" t="s">
        <v>682</v>
      </c>
      <c r="J341" s="76" t="s">
        <v>683</v>
      </c>
      <c r="K341" s="75">
        <v>3667</v>
      </c>
      <c r="L341" s="75" t="s">
        <v>308</v>
      </c>
      <c r="M341" s="76" t="s">
        <v>178</v>
      </c>
      <c r="N341" s="76"/>
      <c r="O341" s="77" t="s">
        <v>684</v>
      </c>
      <c r="P341" s="77" t="s">
        <v>647</v>
      </c>
    </row>
    <row r="342" spans="1:16" ht="13.5" thickBot="1">
      <c r="A342" s="17" t="str">
        <f t="shared" si="30"/>
        <v> AN 291.113 </v>
      </c>
      <c r="B342" s="10" t="str">
        <f t="shared" si="31"/>
        <v>I</v>
      </c>
      <c r="C342" s="17">
        <f t="shared" si="32"/>
        <v>39692.423999999999</v>
      </c>
      <c r="D342" s="20" t="str">
        <f t="shared" si="33"/>
        <v>vis</v>
      </c>
      <c r="E342" s="74">
        <f>VLOOKUP(C342,Active!C$21:E$959,3,FALSE)</f>
        <v>3667.0005674213758</v>
      </c>
      <c r="F342" s="10" t="s">
        <v>172</v>
      </c>
      <c r="G342" s="20" t="str">
        <f t="shared" si="34"/>
        <v>39692.424</v>
      </c>
      <c r="H342" s="17">
        <f t="shared" si="35"/>
        <v>3667</v>
      </c>
      <c r="I342" s="75" t="s">
        <v>685</v>
      </c>
      <c r="J342" s="76" t="s">
        <v>686</v>
      </c>
      <c r="K342" s="75">
        <v>3667</v>
      </c>
      <c r="L342" s="75" t="s">
        <v>193</v>
      </c>
      <c r="M342" s="76" t="s">
        <v>178</v>
      </c>
      <c r="N342" s="76"/>
      <c r="O342" s="77" t="s">
        <v>687</v>
      </c>
      <c r="P342" s="77" t="s">
        <v>647</v>
      </c>
    </row>
    <row r="343" spans="1:16" ht="13.5" thickBot="1">
      <c r="A343" s="17" t="str">
        <f t="shared" si="30"/>
        <v> AN 291.113 </v>
      </c>
      <c r="B343" s="10" t="str">
        <f t="shared" si="31"/>
        <v>I</v>
      </c>
      <c r="C343" s="17">
        <f t="shared" si="32"/>
        <v>39692.425000000003</v>
      </c>
      <c r="D343" s="20" t="str">
        <f t="shared" si="33"/>
        <v>vis</v>
      </c>
      <c r="E343" s="74">
        <f>VLOOKUP(C343,Active!C$21:E$959,3,FALSE)</f>
        <v>3667.0011296700668</v>
      </c>
      <c r="F343" s="10" t="s">
        <v>172</v>
      </c>
      <c r="G343" s="20" t="str">
        <f t="shared" si="34"/>
        <v>39692.425</v>
      </c>
      <c r="H343" s="17">
        <f t="shared" si="35"/>
        <v>3667</v>
      </c>
      <c r="I343" s="75" t="s">
        <v>688</v>
      </c>
      <c r="J343" s="76" t="s">
        <v>689</v>
      </c>
      <c r="K343" s="75">
        <v>3667</v>
      </c>
      <c r="L343" s="75" t="s">
        <v>242</v>
      </c>
      <c r="M343" s="76" t="s">
        <v>178</v>
      </c>
      <c r="N343" s="76"/>
      <c r="O343" s="77" t="s">
        <v>690</v>
      </c>
      <c r="P343" s="77" t="s">
        <v>647</v>
      </c>
    </row>
    <row r="344" spans="1:16" ht="13.5" thickBot="1">
      <c r="A344" s="17" t="str">
        <f t="shared" si="30"/>
        <v> AVSJ 3.60 </v>
      </c>
      <c r="B344" s="10" t="str">
        <f t="shared" si="31"/>
        <v>I</v>
      </c>
      <c r="C344" s="17">
        <f t="shared" si="32"/>
        <v>40067.701999999997</v>
      </c>
      <c r="D344" s="20" t="str">
        <f t="shared" si="33"/>
        <v>vis</v>
      </c>
      <c r="E344" s="74">
        <f>VLOOKUP(C344,Active!C$21:E$959,3,FALSE)</f>
        <v>3878.0001308914925</v>
      </c>
      <c r="F344" s="10" t="s">
        <v>172</v>
      </c>
      <c r="G344" s="20" t="str">
        <f t="shared" si="34"/>
        <v>40067.702</v>
      </c>
      <c r="H344" s="17">
        <f t="shared" si="35"/>
        <v>3878</v>
      </c>
      <c r="I344" s="75" t="s">
        <v>707</v>
      </c>
      <c r="J344" s="76" t="s">
        <v>708</v>
      </c>
      <c r="K344" s="75">
        <v>3878</v>
      </c>
      <c r="L344" s="75" t="s">
        <v>270</v>
      </c>
      <c r="M344" s="76" t="s">
        <v>178</v>
      </c>
      <c r="N344" s="76"/>
      <c r="O344" s="77" t="s">
        <v>709</v>
      </c>
      <c r="P344" s="77" t="s">
        <v>710</v>
      </c>
    </row>
    <row r="345" spans="1:16" ht="13.5" thickBot="1">
      <c r="A345" s="17" t="str">
        <f t="shared" si="30"/>
        <v> AVSJ 3.60 </v>
      </c>
      <c r="B345" s="10" t="str">
        <f t="shared" si="31"/>
        <v>I</v>
      </c>
      <c r="C345" s="17">
        <f t="shared" si="32"/>
        <v>40108.618000000002</v>
      </c>
      <c r="D345" s="20" t="str">
        <f t="shared" si="33"/>
        <v>vis</v>
      </c>
      <c r="E345" s="74">
        <f>VLOOKUP(C345,Active!C$21:E$959,3,FALSE)</f>
        <v>3901.0050982462121</v>
      </c>
      <c r="F345" s="10" t="s">
        <v>172</v>
      </c>
      <c r="G345" s="20" t="str">
        <f t="shared" si="34"/>
        <v>40108.618</v>
      </c>
      <c r="H345" s="17">
        <f t="shared" si="35"/>
        <v>3901</v>
      </c>
      <c r="I345" s="75" t="s">
        <v>714</v>
      </c>
      <c r="J345" s="76" t="s">
        <v>715</v>
      </c>
      <c r="K345" s="75">
        <v>3901</v>
      </c>
      <c r="L345" s="75" t="s">
        <v>324</v>
      </c>
      <c r="M345" s="76" t="s">
        <v>178</v>
      </c>
      <c r="N345" s="76"/>
      <c r="O345" s="77" t="s">
        <v>716</v>
      </c>
      <c r="P345" s="77" t="s">
        <v>710</v>
      </c>
    </row>
    <row r="346" spans="1:16" ht="13.5" thickBot="1">
      <c r="A346" s="17" t="str">
        <f t="shared" si="30"/>
        <v>VSB 47 </v>
      </c>
      <c r="B346" s="10" t="str">
        <f t="shared" si="31"/>
        <v>I</v>
      </c>
      <c r="C346" s="17">
        <f t="shared" si="32"/>
        <v>40361.165000000001</v>
      </c>
      <c r="D346" s="20" t="str">
        <f t="shared" si="33"/>
        <v>vis</v>
      </c>
      <c r="E346" s="74">
        <f>VLOOKUP(C346,Active!C$21:E$959,3,FALSE)</f>
        <v>4042.9993178798904</v>
      </c>
      <c r="F346" s="10" t="s">
        <v>172</v>
      </c>
      <c r="G346" s="20" t="str">
        <f t="shared" si="34"/>
        <v>40361.165</v>
      </c>
      <c r="H346" s="17">
        <f t="shared" si="35"/>
        <v>4043</v>
      </c>
      <c r="I346" s="75" t="s">
        <v>729</v>
      </c>
      <c r="J346" s="76" t="s">
        <v>730</v>
      </c>
      <c r="K346" s="75">
        <v>4043</v>
      </c>
      <c r="L346" s="75" t="s">
        <v>196</v>
      </c>
      <c r="M346" s="76" t="s">
        <v>178</v>
      </c>
      <c r="N346" s="76"/>
      <c r="O346" s="77" t="s">
        <v>731</v>
      </c>
      <c r="P346" s="78" t="s">
        <v>732</v>
      </c>
    </row>
    <row r="347" spans="1:16" ht="13.5" thickBot="1">
      <c r="A347" s="17" t="str">
        <f t="shared" si="30"/>
        <v> AVSJ 4.89 </v>
      </c>
      <c r="B347" s="10" t="str">
        <f t="shared" si="31"/>
        <v>I</v>
      </c>
      <c r="C347" s="17">
        <f t="shared" si="32"/>
        <v>40798.716999999997</v>
      </c>
      <c r="D347" s="20" t="str">
        <f t="shared" si="33"/>
        <v>vis</v>
      </c>
      <c r="E347" s="74">
        <f>VLOOKUP(C347,Active!C$21:E$959,3,FALSE)</f>
        <v>4289.0123562020844</v>
      </c>
      <c r="F347" s="10" t="s">
        <v>172</v>
      </c>
      <c r="G347" s="20" t="str">
        <f t="shared" si="34"/>
        <v>40798.717</v>
      </c>
      <c r="H347" s="17">
        <f t="shared" si="35"/>
        <v>4289</v>
      </c>
      <c r="I347" s="75" t="s">
        <v>756</v>
      </c>
      <c r="J347" s="76" t="s">
        <v>757</v>
      </c>
      <c r="K347" s="75">
        <v>4289</v>
      </c>
      <c r="L347" s="75" t="s">
        <v>758</v>
      </c>
      <c r="M347" s="76" t="s">
        <v>178</v>
      </c>
      <c r="N347" s="76"/>
      <c r="O347" s="77" t="s">
        <v>759</v>
      </c>
      <c r="P347" s="77" t="s">
        <v>760</v>
      </c>
    </row>
    <row r="348" spans="1:16" ht="13.5" thickBot="1">
      <c r="A348" s="17" t="str">
        <f t="shared" si="30"/>
        <v>IBVS 844 </v>
      </c>
      <c r="B348" s="10" t="str">
        <f t="shared" si="31"/>
        <v>II</v>
      </c>
      <c r="C348" s="17">
        <f t="shared" si="32"/>
        <v>40813.814200000001</v>
      </c>
      <c r="D348" s="20" t="str">
        <f t="shared" si="33"/>
        <v>vis</v>
      </c>
      <c r="E348" s="74" t="e">
        <f>VLOOKUP(C348,Active!C$21:E$959,3,FALSE)</f>
        <v>#N/A</v>
      </c>
      <c r="F348" s="10" t="s">
        <v>172</v>
      </c>
      <c r="G348" s="20" t="str">
        <f t="shared" si="34"/>
        <v>40813.8142</v>
      </c>
      <c r="H348" s="17">
        <f t="shared" si="35"/>
        <v>4297.5</v>
      </c>
      <c r="I348" s="75" t="s">
        <v>764</v>
      </c>
      <c r="J348" s="76" t="s">
        <v>765</v>
      </c>
      <c r="K348" s="75">
        <v>4297.5</v>
      </c>
      <c r="L348" s="75" t="s">
        <v>545</v>
      </c>
      <c r="M348" s="76" t="s">
        <v>500</v>
      </c>
      <c r="N348" s="76" t="s">
        <v>149</v>
      </c>
      <c r="O348" s="77" t="s">
        <v>766</v>
      </c>
      <c r="P348" s="78" t="s">
        <v>767</v>
      </c>
    </row>
    <row r="349" spans="1:16" ht="13.5" thickBot="1">
      <c r="A349" s="17" t="str">
        <f t="shared" si="30"/>
        <v> JBAA 83.453 </v>
      </c>
      <c r="B349" s="10" t="str">
        <f t="shared" si="31"/>
        <v>I</v>
      </c>
      <c r="C349" s="17">
        <f t="shared" si="32"/>
        <v>41515.474000000002</v>
      </c>
      <c r="D349" s="20" t="str">
        <f t="shared" si="33"/>
        <v>vis</v>
      </c>
      <c r="E349" s="74">
        <f>VLOOKUP(C349,Active!C$21:E$959,3,FALSE)</f>
        <v>4692.008039706453</v>
      </c>
      <c r="F349" s="10" t="s">
        <v>172</v>
      </c>
      <c r="G349" s="20" t="str">
        <f t="shared" si="34"/>
        <v>41515.474</v>
      </c>
      <c r="H349" s="17">
        <f t="shared" si="35"/>
        <v>4692</v>
      </c>
      <c r="I349" s="75" t="s">
        <v>801</v>
      </c>
      <c r="J349" s="76" t="s">
        <v>802</v>
      </c>
      <c r="K349" s="75">
        <v>4692</v>
      </c>
      <c r="L349" s="75" t="s">
        <v>332</v>
      </c>
      <c r="M349" s="76" t="s">
        <v>178</v>
      </c>
      <c r="N349" s="76"/>
      <c r="O349" s="77" t="s">
        <v>803</v>
      </c>
      <c r="P349" s="77" t="s">
        <v>804</v>
      </c>
    </row>
    <row r="350" spans="1:16" ht="13.5" thickBot="1">
      <c r="A350" s="17" t="str">
        <f t="shared" si="30"/>
        <v> JBAA 83.453 </v>
      </c>
      <c r="B350" s="10" t="str">
        <f t="shared" si="31"/>
        <v>I</v>
      </c>
      <c r="C350" s="17">
        <f t="shared" si="32"/>
        <v>41538.548999999999</v>
      </c>
      <c r="D350" s="20" t="str">
        <f t="shared" si="33"/>
        <v>vis</v>
      </c>
      <c r="E350" s="74">
        <f>VLOOKUP(C350,Active!C$21:E$959,3,FALSE)</f>
        <v>4704.9819282026401</v>
      </c>
      <c r="F350" s="10" t="s">
        <v>172</v>
      </c>
      <c r="G350" s="20" t="str">
        <f t="shared" si="34"/>
        <v>41538.549</v>
      </c>
      <c r="H350" s="17">
        <f t="shared" si="35"/>
        <v>4705</v>
      </c>
      <c r="I350" s="75" t="s">
        <v>809</v>
      </c>
      <c r="J350" s="76" t="s">
        <v>810</v>
      </c>
      <c r="K350" s="75">
        <v>4705</v>
      </c>
      <c r="L350" s="75" t="s">
        <v>811</v>
      </c>
      <c r="M350" s="76" t="s">
        <v>178</v>
      </c>
      <c r="N350" s="76"/>
      <c r="O350" s="77" t="s">
        <v>812</v>
      </c>
      <c r="P350" s="77" t="s">
        <v>804</v>
      </c>
    </row>
    <row r="351" spans="1:16" ht="13.5" thickBot="1">
      <c r="A351" s="17" t="str">
        <f t="shared" si="30"/>
        <v> JBAA 83.453 </v>
      </c>
      <c r="B351" s="10" t="str">
        <f t="shared" si="31"/>
        <v>I</v>
      </c>
      <c r="C351" s="17">
        <f t="shared" si="32"/>
        <v>41538.578000000001</v>
      </c>
      <c r="D351" s="20" t="str">
        <f t="shared" si="33"/>
        <v>vis</v>
      </c>
      <c r="E351" s="74">
        <f>VLOOKUP(C351,Active!C$21:E$959,3,FALSE)</f>
        <v>4704.9982334146198</v>
      </c>
      <c r="F351" s="10" t="s">
        <v>172</v>
      </c>
      <c r="G351" s="20" t="str">
        <f t="shared" si="34"/>
        <v>41538.578</v>
      </c>
      <c r="H351" s="17">
        <f t="shared" si="35"/>
        <v>4705</v>
      </c>
      <c r="I351" s="75" t="s">
        <v>813</v>
      </c>
      <c r="J351" s="76" t="s">
        <v>814</v>
      </c>
      <c r="K351" s="75">
        <v>4705</v>
      </c>
      <c r="L351" s="75" t="s">
        <v>173</v>
      </c>
      <c r="M351" s="76" t="s">
        <v>178</v>
      </c>
      <c r="N351" s="76"/>
      <c r="O351" s="77" t="s">
        <v>803</v>
      </c>
      <c r="P351" s="77" t="s">
        <v>804</v>
      </c>
    </row>
    <row r="352" spans="1:16" ht="13.5" thickBot="1">
      <c r="A352" s="17" t="str">
        <f t="shared" si="30"/>
        <v> JBAA 83.453 </v>
      </c>
      <c r="B352" s="10" t="str">
        <f t="shared" si="31"/>
        <v>II</v>
      </c>
      <c r="C352" s="17">
        <f t="shared" si="32"/>
        <v>41539.474999999999</v>
      </c>
      <c r="D352" s="20" t="str">
        <f t="shared" si="33"/>
        <v>vis</v>
      </c>
      <c r="E352" s="74">
        <f>VLOOKUP(C352,Active!C$21:E$959,3,FALSE)</f>
        <v>4705.5025704885547</v>
      </c>
      <c r="F352" s="10" t="s">
        <v>172</v>
      </c>
      <c r="G352" s="20" t="str">
        <f t="shared" si="34"/>
        <v>41539.475</v>
      </c>
      <c r="H352" s="17">
        <f t="shared" si="35"/>
        <v>4705.5</v>
      </c>
      <c r="I352" s="75" t="s">
        <v>815</v>
      </c>
      <c r="J352" s="76" t="s">
        <v>816</v>
      </c>
      <c r="K352" s="75">
        <v>4705.5</v>
      </c>
      <c r="L352" s="75" t="s">
        <v>207</v>
      </c>
      <c r="M352" s="76" t="s">
        <v>178</v>
      </c>
      <c r="N352" s="76"/>
      <c r="O352" s="77" t="s">
        <v>817</v>
      </c>
      <c r="P352" s="77" t="s">
        <v>804</v>
      </c>
    </row>
    <row r="353" spans="1:16" ht="13.5" thickBot="1">
      <c r="A353" s="17" t="str">
        <f t="shared" si="30"/>
        <v> JBAA 83.453 </v>
      </c>
      <c r="B353" s="10" t="str">
        <f t="shared" si="31"/>
        <v>II</v>
      </c>
      <c r="C353" s="17">
        <f t="shared" si="32"/>
        <v>41539.483999999997</v>
      </c>
      <c r="D353" s="20" t="str">
        <f t="shared" si="33"/>
        <v>vis</v>
      </c>
      <c r="E353" s="74">
        <f>VLOOKUP(C353,Active!C$21:E$959,3,FALSE)</f>
        <v>4705.5076307267536</v>
      </c>
      <c r="F353" s="10" t="s">
        <v>172</v>
      </c>
      <c r="G353" s="20" t="str">
        <f t="shared" si="34"/>
        <v>41539.484</v>
      </c>
      <c r="H353" s="17">
        <f t="shared" si="35"/>
        <v>4705.5</v>
      </c>
      <c r="I353" s="75" t="s">
        <v>818</v>
      </c>
      <c r="J353" s="76" t="s">
        <v>819</v>
      </c>
      <c r="K353" s="75">
        <v>4705.5</v>
      </c>
      <c r="L353" s="75" t="s">
        <v>332</v>
      </c>
      <c r="M353" s="76" t="s">
        <v>178</v>
      </c>
      <c r="N353" s="76"/>
      <c r="O353" s="77" t="s">
        <v>812</v>
      </c>
      <c r="P353" s="77" t="s">
        <v>804</v>
      </c>
    </row>
    <row r="354" spans="1:16" ht="13.5" thickBot="1">
      <c r="A354" s="17" t="str">
        <f t="shared" si="30"/>
        <v> JBAA 85.445 </v>
      </c>
      <c r="B354" s="10" t="str">
        <f t="shared" si="31"/>
        <v>I</v>
      </c>
      <c r="C354" s="17">
        <f t="shared" si="32"/>
        <v>41803.591</v>
      </c>
      <c r="D354" s="20" t="str">
        <f t="shared" si="33"/>
        <v>vis</v>
      </c>
      <c r="E354" s="74">
        <f>VLOOKUP(C354,Active!C$21:E$959,3,FALSE)</f>
        <v>4854.0014452040296</v>
      </c>
      <c r="F354" s="10" t="s">
        <v>172</v>
      </c>
      <c r="G354" s="20" t="str">
        <f t="shared" si="34"/>
        <v>41803.591</v>
      </c>
      <c r="H354" s="17">
        <f t="shared" si="35"/>
        <v>4854</v>
      </c>
      <c r="I354" s="75" t="s">
        <v>820</v>
      </c>
      <c r="J354" s="76" t="s">
        <v>821</v>
      </c>
      <c r="K354" s="75">
        <v>4854</v>
      </c>
      <c r="L354" s="75" t="s">
        <v>321</v>
      </c>
      <c r="M354" s="76" t="s">
        <v>178</v>
      </c>
      <c r="N354" s="76"/>
      <c r="O354" s="77" t="s">
        <v>822</v>
      </c>
      <c r="P354" s="77" t="s">
        <v>823</v>
      </c>
    </row>
    <row r="355" spans="1:16" ht="13.5" thickBot="1">
      <c r="A355" s="17" t="str">
        <f t="shared" si="30"/>
        <v>BAVM 28 </v>
      </c>
      <c r="B355" s="10" t="str">
        <f t="shared" si="31"/>
        <v>I</v>
      </c>
      <c r="C355" s="17">
        <f t="shared" si="32"/>
        <v>41812.495999999999</v>
      </c>
      <c r="D355" s="20" t="str">
        <f t="shared" si="33"/>
        <v>vis</v>
      </c>
      <c r="E355" s="74">
        <f>VLOOKUP(C355,Active!C$21:E$959,3,FALSE)</f>
        <v>4859.0082697786147</v>
      </c>
      <c r="F355" s="10" t="s">
        <v>172</v>
      </c>
      <c r="G355" s="20" t="str">
        <f t="shared" si="34"/>
        <v>41812.496</v>
      </c>
      <c r="H355" s="17">
        <f t="shared" si="35"/>
        <v>4859</v>
      </c>
      <c r="I355" s="75" t="s">
        <v>824</v>
      </c>
      <c r="J355" s="76" t="s">
        <v>825</v>
      </c>
      <c r="K355" s="75">
        <v>4859</v>
      </c>
      <c r="L355" s="75" t="s">
        <v>407</v>
      </c>
      <c r="M355" s="76" t="s">
        <v>178</v>
      </c>
      <c r="N355" s="76"/>
      <c r="O355" s="77" t="s">
        <v>655</v>
      </c>
      <c r="P355" s="78" t="s">
        <v>826</v>
      </c>
    </row>
    <row r="356" spans="1:16" ht="13.5" thickBot="1">
      <c r="A356" s="17" t="str">
        <f t="shared" si="30"/>
        <v> BBS 10/54 </v>
      </c>
      <c r="B356" s="10" t="str">
        <f t="shared" si="31"/>
        <v>I</v>
      </c>
      <c r="C356" s="17">
        <f t="shared" si="32"/>
        <v>41869.394</v>
      </c>
      <c r="D356" s="20" t="str">
        <f t="shared" si="33"/>
        <v>vis</v>
      </c>
      <c r="E356" s="74">
        <f>VLOOKUP(C356,Active!C$21:E$959,3,FALSE)</f>
        <v>4890.999095679208</v>
      </c>
      <c r="F356" s="10" t="s">
        <v>172</v>
      </c>
      <c r="G356" s="20" t="str">
        <f t="shared" si="34"/>
        <v>41869.394</v>
      </c>
      <c r="H356" s="17">
        <f t="shared" si="35"/>
        <v>4891</v>
      </c>
      <c r="I356" s="75" t="s">
        <v>833</v>
      </c>
      <c r="J356" s="76" t="s">
        <v>834</v>
      </c>
      <c r="K356" s="75">
        <v>4891</v>
      </c>
      <c r="L356" s="75" t="s">
        <v>442</v>
      </c>
      <c r="M356" s="76" t="s">
        <v>178</v>
      </c>
      <c r="N356" s="76"/>
      <c r="O356" s="77" t="s">
        <v>723</v>
      </c>
      <c r="P356" s="77" t="s">
        <v>835</v>
      </c>
    </row>
    <row r="357" spans="1:16" ht="13.5" thickBot="1">
      <c r="A357" s="17" t="str">
        <f t="shared" si="30"/>
        <v> JBAA 85.445 </v>
      </c>
      <c r="B357" s="10" t="str">
        <f t="shared" si="31"/>
        <v>I</v>
      </c>
      <c r="C357" s="17">
        <f t="shared" si="32"/>
        <v>41913.853999999999</v>
      </c>
      <c r="D357" s="20" t="str">
        <f t="shared" si="33"/>
        <v>vis</v>
      </c>
      <c r="E357" s="74">
        <f>VLOOKUP(C357,Active!C$21:E$959,3,FALSE)</f>
        <v>4915.9966723873586</v>
      </c>
      <c r="F357" s="10" t="s">
        <v>172</v>
      </c>
      <c r="G357" s="20" t="str">
        <f t="shared" si="34"/>
        <v>41913.854</v>
      </c>
      <c r="H357" s="17">
        <f t="shared" si="35"/>
        <v>4916</v>
      </c>
      <c r="I357" s="75" t="s">
        <v>854</v>
      </c>
      <c r="J357" s="76" t="s">
        <v>855</v>
      </c>
      <c r="K357" s="75">
        <v>4916</v>
      </c>
      <c r="L357" s="75" t="s">
        <v>251</v>
      </c>
      <c r="M357" s="76" t="s">
        <v>178</v>
      </c>
      <c r="N357" s="76"/>
      <c r="O357" s="77" t="s">
        <v>803</v>
      </c>
      <c r="P357" s="77" t="s">
        <v>823</v>
      </c>
    </row>
    <row r="358" spans="1:16" ht="13.5" thickBot="1">
      <c r="A358" s="17" t="str">
        <f t="shared" si="30"/>
        <v> BRNO 17 </v>
      </c>
      <c r="B358" s="10" t="str">
        <f t="shared" si="31"/>
        <v>I</v>
      </c>
      <c r="C358" s="17">
        <f t="shared" si="32"/>
        <v>41917.42</v>
      </c>
      <c r="D358" s="20" t="str">
        <f t="shared" si="33"/>
        <v>vis</v>
      </c>
      <c r="E358" s="74">
        <f>VLOOKUP(C358,Active!C$21:E$959,3,FALSE)</f>
        <v>4918.0016512119482</v>
      </c>
      <c r="F358" s="10" t="s">
        <v>172</v>
      </c>
      <c r="G358" s="20" t="str">
        <f t="shared" si="34"/>
        <v>41917.420</v>
      </c>
      <c r="H358" s="17">
        <f t="shared" si="35"/>
        <v>4918</v>
      </c>
      <c r="I358" s="75" t="s">
        <v>856</v>
      </c>
      <c r="J358" s="76" t="s">
        <v>857</v>
      </c>
      <c r="K358" s="75">
        <v>4918</v>
      </c>
      <c r="L358" s="75" t="s">
        <v>321</v>
      </c>
      <c r="M358" s="76" t="s">
        <v>178</v>
      </c>
      <c r="N358" s="76"/>
      <c r="O358" s="77" t="s">
        <v>858</v>
      </c>
      <c r="P358" s="77" t="s">
        <v>859</v>
      </c>
    </row>
    <row r="359" spans="1:16" ht="13.5" thickBot="1">
      <c r="A359" s="17" t="str">
        <f t="shared" si="30"/>
        <v> JBAA 85.445 </v>
      </c>
      <c r="B359" s="10" t="str">
        <f t="shared" si="31"/>
        <v>I</v>
      </c>
      <c r="C359" s="17">
        <f t="shared" si="32"/>
        <v>41920.966999999997</v>
      </c>
      <c r="D359" s="20" t="str">
        <f t="shared" si="33"/>
        <v>vis</v>
      </c>
      <c r="E359" s="74">
        <f>VLOOKUP(C359,Active!C$21:E$959,3,FALSE)</f>
        <v>4919.9959473114477</v>
      </c>
      <c r="F359" s="10" t="s">
        <v>172</v>
      </c>
      <c r="G359" s="20" t="str">
        <f t="shared" si="34"/>
        <v>41920.967</v>
      </c>
      <c r="H359" s="17">
        <f t="shared" si="35"/>
        <v>4920</v>
      </c>
      <c r="I359" s="75" t="s">
        <v>860</v>
      </c>
      <c r="J359" s="76" t="s">
        <v>861</v>
      </c>
      <c r="K359" s="75">
        <v>4920</v>
      </c>
      <c r="L359" s="75" t="s">
        <v>481</v>
      </c>
      <c r="M359" s="76" t="s">
        <v>178</v>
      </c>
      <c r="N359" s="76"/>
      <c r="O359" s="77" t="s">
        <v>803</v>
      </c>
      <c r="P359" s="77" t="s">
        <v>823</v>
      </c>
    </row>
    <row r="360" spans="1:16" ht="13.5" thickBot="1">
      <c r="A360" s="17" t="str">
        <f t="shared" si="30"/>
        <v> JBAA 85.447 </v>
      </c>
      <c r="B360" s="10" t="str">
        <f t="shared" si="31"/>
        <v>I</v>
      </c>
      <c r="C360" s="17">
        <f t="shared" si="32"/>
        <v>41945.874499999998</v>
      </c>
      <c r="D360" s="20" t="str">
        <f t="shared" si="33"/>
        <v>vis</v>
      </c>
      <c r="E360" s="74">
        <f>VLOOKUP(C360,Active!C$21:E$959,3,FALSE)</f>
        <v>4934.0001565300336</v>
      </c>
      <c r="F360" s="10" t="s">
        <v>172</v>
      </c>
      <c r="G360" s="20" t="str">
        <f t="shared" si="34"/>
        <v>41945.8745</v>
      </c>
      <c r="H360" s="17">
        <f t="shared" si="35"/>
        <v>4934</v>
      </c>
      <c r="I360" s="75" t="s">
        <v>866</v>
      </c>
      <c r="J360" s="76" t="s">
        <v>867</v>
      </c>
      <c r="K360" s="75">
        <v>4934</v>
      </c>
      <c r="L360" s="75" t="s">
        <v>868</v>
      </c>
      <c r="M360" s="76" t="s">
        <v>500</v>
      </c>
      <c r="N360" s="76" t="s">
        <v>149</v>
      </c>
      <c r="O360" s="77" t="s">
        <v>803</v>
      </c>
      <c r="P360" s="77" t="s">
        <v>869</v>
      </c>
    </row>
    <row r="361" spans="1:16" ht="13.5" thickBot="1">
      <c r="A361" s="17" t="str">
        <f t="shared" si="30"/>
        <v> BRNO 17 </v>
      </c>
      <c r="B361" s="10" t="str">
        <f t="shared" si="31"/>
        <v>I</v>
      </c>
      <c r="C361" s="17">
        <f t="shared" si="32"/>
        <v>41974.336000000003</v>
      </c>
      <c r="D361" s="20" t="str">
        <f t="shared" si="33"/>
        <v>vis</v>
      </c>
      <c r="E361" s="74">
        <f>VLOOKUP(C361,Active!C$21:E$959,3,FALSE)</f>
        <v>4950.0025975889439</v>
      </c>
      <c r="F361" s="10" t="s">
        <v>172</v>
      </c>
      <c r="G361" s="20" t="str">
        <f t="shared" si="34"/>
        <v>41974.336</v>
      </c>
      <c r="H361" s="17">
        <f t="shared" si="35"/>
        <v>4950</v>
      </c>
      <c r="I361" s="75" t="s">
        <v>870</v>
      </c>
      <c r="J361" s="76" t="s">
        <v>871</v>
      </c>
      <c r="K361" s="75">
        <v>4950</v>
      </c>
      <c r="L361" s="75" t="s">
        <v>207</v>
      </c>
      <c r="M361" s="76" t="s">
        <v>178</v>
      </c>
      <c r="N361" s="76"/>
      <c r="O361" s="77" t="s">
        <v>858</v>
      </c>
      <c r="P361" s="77" t="s">
        <v>859</v>
      </c>
    </row>
    <row r="362" spans="1:16" ht="13.5" thickBot="1">
      <c r="A362" s="17" t="str">
        <f t="shared" si="30"/>
        <v> JBAA 85.445 </v>
      </c>
      <c r="B362" s="10" t="str">
        <f t="shared" si="31"/>
        <v>I</v>
      </c>
      <c r="C362" s="17">
        <f t="shared" si="32"/>
        <v>42319.396999999997</v>
      </c>
      <c r="D362" s="20" t="str">
        <f t="shared" si="33"/>
        <v>vis</v>
      </c>
      <c r="E362" s="74">
        <f>VLOOKUP(C362,Active!C$21:E$959,3,FALSE)</f>
        <v>5144.0126924268006</v>
      </c>
      <c r="F362" s="10" t="s">
        <v>172</v>
      </c>
      <c r="G362" s="20" t="str">
        <f t="shared" si="34"/>
        <v>42319.397</v>
      </c>
      <c r="H362" s="17">
        <f t="shared" si="35"/>
        <v>5144</v>
      </c>
      <c r="I362" s="75" t="s">
        <v>905</v>
      </c>
      <c r="J362" s="76" t="s">
        <v>906</v>
      </c>
      <c r="K362" s="75">
        <v>5144</v>
      </c>
      <c r="L362" s="75" t="s">
        <v>402</v>
      </c>
      <c r="M362" s="76" t="s">
        <v>178</v>
      </c>
      <c r="N362" s="76"/>
      <c r="O362" s="77" t="s">
        <v>822</v>
      </c>
      <c r="P362" s="77" t="s">
        <v>823</v>
      </c>
    </row>
    <row r="363" spans="1:16" ht="13.5" thickBot="1">
      <c r="A363" s="17" t="str">
        <f t="shared" si="30"/>
        <v> JBAA 87.80 </v>
      </c>
      <c r="B363" s="10" t="str">
        <f t="shared" si="31"/>
        <v>I</v>
      </c>
      <c r="C363" s="17">
        <f t="shared" si="32"/>
        <v>42689.332000000002</v>
      </c>
      <c r="D363" s="20" t="str">
        <f t="shared" si="33"/>
        <v>vis</v>
      </c>
      <c r="E363" s="74">
        <f>VLOOKUP(C363,Active!C$21:E$959,3,FALSE)</f>
        <v>5352.0081611521691</v>
      </c>
      <c r="F363" s="10" t="s">
        <v>172</v>
      </c>
      <c r="G363" s="20" t="str">
        <f t="shared" si="34"/>
        <v>42689.332</v>
      </c>
      <c r="H363" s="17">
        <f t="shared" si="35"/>
        <v>5352</v>
      </c>
      <c r="I363" s="75" t="s">
        <v>934</v>
      </c>
      <c r="J363" s="76" t="s">
        <v>935</v>
      </c>
      <c r="K363" s="75">
        <v>5352</v>
      </c>
      <c r="L363" s="75" t="s">
        <v>407</v>
      </c>
      <c r="M363" s="76" t="s">
        <v>178</v>
      </c>
      <c r="N363" s="76"/>
      <c r="O363" s="77" t="s">
        <v>936</v>
      </c>
      <c r="P363" s="77" t="s">
        <v>937</v>
      </c>
    </row>
    <row r="364" spans="1:16" ht="13.5" thickBot="1">
      <c r="A364" s="17" t="str">
        <f t="shared" si="30"/>
        <v> AAPS 42.287 </v>
      </c>
      <c r="B364" s="10" t="str">
        <f t="shared" si="31"/>
        <v>II</v>
      </c>
      <c r="C364" s="17">
        <f t="shared" si="32"/>
        <v>43712.86</v>
      </c>
      <c r="D364" s="20" t="str">
        <f t="shared" si="33"/>
        <v>vis</v>
      </c>
      <c r="E364" s="74">
        <f>VLOOKUP(C364,Active!C$21:E$959,3,FALSE)</f>
        <v>5927.4854371967085</v>
      </c>
      <c r="F364" s="10" t="s">
        <v>172</v>
      </c>
      <c r="G364" s="20" t="str">
        <f t="shared" si="34"/>
        <v>43712.8600</v>
      </c>
      <c r="H364" s="17">
        <f t="shared" si="35"/>
        <v>5927.5</v>
      </c>
      <c r="I364" s="75" t="s">
        <v>986</v>
      </c>
      <c r="J364" s="76" t="s">
        <v>987</v>
      </c>
      <c r="K364" s="75">
        <v>5927.5</v>
      </c>
      <c r="L364" s="75" t="s">
        <v>988</v>
      </c>
      <c r="M364" s="76" t="s">
        <v>500</v>
      </c>
      <c r="N364" s="76" t="s">
        <v>149</v>
      </c>
      <c r="O364" s="77" t="s">
        <v>989</v>
      </c>
      <c r="P364" s="77" t="s">
        <v>990</v>
      </c>
    </row>
    <row r="365" spans="1:16" ht="13.5" thickBot="1">
      <c r="A365" s="17" t="str">
        <f t="shared" si="30"/>
        <v> AAPS 42.287 </v>
      </c>
      <c r="B365" s="10" t="str">
        <f t="shared" si="31"/>
        <v>II</v>
      </c>
      <c r="C365" s="17">
        <f t="shared" si="32"/>
        <v>43721.779900000001</v>
      </c>
      <c r="D365" s="20" t="str">
        <f t="shared" si="33"/>
        <v>vis</v>
      </c>
      <c r="E365" s="74">
        <f>VLOOKUP(C365,Active!C$21:E$959,3,FALSE)</f>
        <v>5932.5006392767591</v>
      </c>
      <c r="F365" s="10" t="s">
        <v>172</v>
      </c>
      <c r="G365" s="20" t="str">
        <f t="shared" si="34"/>
        <v>43721.7799</v>
      </c>
      <c r="H365" s="17">
        <f t="shared" si="35"/>
        <v>5932.5</v>
      </c>
      <c r="I365" s="75" t="s">
        <v>991</v>
      </c>
      <c r="J365" s="76" t="s">
        <v>992</v>
      </c>
      <c r="K365" s="75">
        <v>5932.5</v>
      </c>
      <c r="L365" s="75" t="s">
        <v>704</v>
      </c>
      <c r="M365" s="76" t="s">
        <v>500</v>
      </c>
      <c r="N365" s="76" t="s">
        <v>149</v>
      </c>
      <c r="O365" s="77" t="s">
        <v>989</v>
      </c>
      <c r="P365" s="77" t="s">
        <v>990</v>
      </c>
    </row>
    <row r="366" spans="1:16" ht="13.5" thickBot="1">
      <c r="A366" s="17" t="str">
        <f t="shared" si="30"/>
        <v> AAPS 42.287 </v>
      </c>
      <c r="B366" s="10" t="str">
        <f t="shared" si="31"/>
        <v>II</v>
      </c>
      <c r="C366" s="17">
        <f t="shared" si="32"/>
        <v>43728.893799999998</v>
      </c>
      <c r="D366" s="20" t="str">
        <f t="shared" si="33"/>
        <v>vis</v>
      </c>
      <c r="E366" s="74">
        <f>VLOOKUP(C366,Active!C$21:E$959,3,FALSE)</f>
        <v>5936.5004202246682</v>
      </c>
      <c r="F366" s="10" t="s">
        <v>172</v>
      </c>
      <c r="G366" s="20" t="str">
        <f t="shared" si="34"/>
        <v>43728.8938</v>
      </c>
      <c r="H366" s="17">
        <f t="shared" si="35"/>
        <v>5936.5</v>
      </c>
      <c r="I366" s="75" t="s">
        <v>993</v>
      </c>
      <c r="J366" s="76" t="s">
        <v>994</v>
      </c>
      <c r="K366" s="75">
        <v>5936.5</v>
      </c>
      <c r="L366" s="75" t="s">
        <v>754</v>
      </c>
      <c r="M366" s="76" t="s">
        <v>500</v>
      </c>
      <c r="N366" s="76" t="s">
        <v>149</v>
      </c>
      <c r="O366" s="77" t="s">
        <v>989</v>
      </c>
      <c r="P366" s="77" t="s">
        <v>990</v>
      </c>
    </row>
    <row r="367" spans="1:16" ht="13.5" thickBot="1">
      <c r="A367" s="17" t="str">
        <f t="shared" si="30"/>
        <v> AAPS 42.287 </v>
      </c>
      <c r="B367" s="10" t="str">
        <f t="shared" si="31"/>
        <v>II</v>
      </c>
      <c r="C367" s="17">
        <f t="shared" si="32"/>
        <v>43744.900399999999</v>
      </c>
      <c r="D367" s="20" t="str">
        <f t="shared" si="33"/>
        <v>vis</v>
      </c>
      <c r="E367" s="74">
        <f>VLOOKUP(C367,Active!C$21:E$959,3,FALSE)</f>
        <v>5945.5001100882919</v>
      </c>
      <c r="F367" s="10" t="s">
        <v>172</v>
      </c>
      <c r="G367" s="20" t="str">
        <f t="shared" si="34"/>
        <v>43744.9004</v>
      </c>
      <c r="H367" s="17">
        <f t="shared" si="35"/>
        <v>5945.5</v>
      </c>
      <c r="I367" s="75" t="s">
        <v>1000</v>
      </c>
      <c r="J367" s="76" t="s">
        <v>1001</v>
      </c>
      <c r="K367" s="75">
        <v>5945.5</v>
      </c>
      <c r="L367" s="75" t="s">
        <v>540</v>
      </c>
      <c r="M367" s="76" t="s">
        <v>500</v>
      </c>
      <c r="N367" s="76" t="s">
        <v>149</v>
      </c>
      <c r="O367" s="77" t="s">
        <v>989</v>
      </c>
      <c r="P367" s="77" t="s">
        <v>990</v>
      </c>
    </row>
    <row r="368" spans="1:16" ht="13.5" thickBot="1">
      <c r="A368" s="17" t="str">
        <f t="shared" si="30"/>
        <v> BBS 77 </v>
      </c>
      <c r="B368" s="10" t="str">
        <f t="shared" si="31"/>
        <v>II</v>
      </c>
      <c r="C368" s="17">
        <f t="shared" si="32"/>
        <v>46270.472999999998</v>
      </c>
      <c r="D368" s="20" t="str">
        <f t="shared" si="33"/>
        <v>vis</v>
      </c>
      <c r="E368" s="74">
        <f>VLOOKUP(C368,Active!C$21:E$959,3,FALSE)</f>
        <v>7365.4999931405646</v>
      </c>
      <c r="F368" s="10" t="s">
        <v>172</v>
      </c>
      <c r="G368" s="20" t="str">
        <f t="shared" si="34"/>
        <v>46270.473</v>
      </c>
      <c r="H368" s="17">
        <f t="shared" si="35"/>
        <v>7365.5</v>
      </c>
      <c r="I368" s="75" t="s">
        <v>1097</v>
      </c>
      <c r="J368" s="76" t="s">
        <v>1098</v>
      </c>
      <c r="K368" s="75">
        <v>7365.5</v>
      </c>
      <c r="L368" s="75" t="s">
        <v>490</v>
      </c>
      <c r="M368" s="76" t="s">
        <v>500</v>
      </c>
      <c r="N368" s="76" t="s">
        <v>149</v>
      </c>
      <c r="O368" s="77" t="s">
        <v>659</v>
      </c>
      <c r="P368" s="77" t="s">
        <v>1099</v>
      </c>
    </row>
    <row r="369" spans="1:16" ht="13.5" thickBot="1">
      <c r="A369" s="17" t="str">
        <f t="shared" si="30"/>
        <v>IBVS 3552 </v>
      </c>
      <c r="B369" s="10" t="str">
        <f t="shared" si="31"/>
        <v>II</v>
      </c>
      <c r="C369" s="17">
        <f t="shared" si="32"/>
        <v>46926.767800000001</v>
      </c>
      <c r="D369" s="20" t="str">
        <f t="shared" si="33"/>
        <v>vis</v>
      </c>
      <c r="E369" s="74">
        <f>VLOOKUP(C369,Active!C$21:E$959,3,FALSE)</f>
        <v>7734.5008839673883</v>
      </c>
      <c r="F369" s="10" t="s">
        <v>172</v>
      </c>
      <c r="G369" s="20" t="str">
        <f t="shared" si="34"/>
        <v>46926.7678</v>
      </c>
      <c r="H369" s="17">
        <f t="shared" si="35"/>
        <v>7734.5</v>
      </c>
      <c r="I369" s="75" t="s">
        <v>1141</v>
      </c>
      <c r="J369" s="76" t="s">
        <v>1142</v>
      </c>
      <c r="K369" s="75">
        <v>7734.5</v>
      </c>
      <c r="L369" s="75" t="s">
        <v>1143</v>
      </c>
      <c r="M369" s="76" t="s">
        <v>500</v>
      </c>
      <c r="N369" s="76" t="s">
        <v>149</v>
      </c>
      <c r="O369" s="77" t="s">
        <v>1144</v>
      </c>
      <c r="P369" s="78" t="s">
        <v>1145</v>
      </c>
    </row>
    <row r="370" spans="1:16" ht="13.5" thickBot="1">
      <c r="A370" s="17" t="str">
        <f t="shared" si="30"/>
        <v>IBVS 3403 </v>
      </c>
      <c r="B370" s="10" t="str">
        <f t="shared" si="31"/>
        <v>II</v>
      </c>
      <c r="C370" s="17">
        <f t="shared" si="32"/>
        <v>47339.394200000002</v>
      </c>
      <c r="D370" s="20" t="str">
        <f t="shared" si="33"/>
        <v>vis</v>
      </c>
      <c r="E370" s="74" t="e">
        <f>VLOOKUP(C370,Active!C$21:E$959,3,FALSE)</f>
        <v>#N/A</v>
      </c>
      <c r="F370" s="10" t="s">
        <v>172</v>
      </c>
      <c r="G370" s="20" t="str">
        <f t="shared" si="34"/>
        <v>47339.3942</v>
      </c>
      <c r="H370" s="17">
        <f t="shared" si="35"/>
        <v>7966.5</v>
      </c>
      <c r="I370" s="75" t="s">
        <v>1149</v>
      </c>
      <c r="J370" s="76" t="s">
        <v>1150</v>
      </c>
      <c r="K370" s="75">
        <v>7966.5</v>
      </c>
      <c r="L370" s="75" t="s">
        <v>1151</v>
      </c>
      <c r="M370" s="76" t="s">
        <v>500</v>
      </c>
      <c r="N370" s="76" t="s">
        <v>149</v>
      </c>
      <c r="O370" s="77" t="s">
        <v>1152</v>
      </c>
      <c r="P370" s="78" t="s">
        <v>1153</v>
      </c>
    </row>
    <row r="371" spans="1:16" ht="13.5" thickBot="1">
      <c r="A371" s="17" t="str">
        <f t="shared" si="30"/>
        <v>IBVS 3403 </v>
      </c>
      <c r="B371" s="10" t="str">
        <f t="shared" si="31"/>
        <v>I</v>
      </c>
      <c r="C371" s="17">
        <f t="shared" si="32"/>
        <v>47347.399400000002</v>
      </c>
      <c r="D371" s="20" t="str">
        <f t="shared" si="33"/>
        <v>vis</v>
      </c>
      <c r="E371" s="74" t="e">
        <f>VLOOKUP(C371,Active!C$21:E$959,3,FALSE)</f>
        <v>#N/A</v>
      </c>
      <c r="F371" s="10" t="s">
        <v>172</v>
      </c>
      <c r="G371" s="20" t="str">
        <f t="shared" si="34"/>
        <v>47347.3994</v>
      </c>
      <c r="H371" s="17">
        <f t="shared" si="35"/>
        <v>7971</v>
      </c>
      <c r="I371" s="75" t="s">
        <v>1154</v>
      </c>
      <c r="J371" s="76" t="s">
        <v>1155</v>
      </c>
      <c r="K371" s="75">
        <v>7971</v>
      </c>
      <c r="L371" s="75" t="s">
        <v>553</v>
      </c>
      <c r="M371" s="76" t="s">
        <v>500</v>
      </c>
      <c r="N371" s="76" t="s">
        <v>149</v>
      </c>
      <c r="O371" s="77" t="s">
        <v>1152</v>
      </c>
      <c r="P371" s="78" t="s">
        <v>1153</v>
      </c>
    </row>
    <row r="372" spans="1:16" ht="13.5" thickBot="1">
      <c r="A372" s="17" t="str">
        <f t="shared" si="30"/>
        <v>IBVS 3403 </v>
      </c>
      <c r="B372" s="10" t="str">
        <f t="shared" si="31"/>
        <v>II</v>
      </c>
      <c r="C372" s="17">
        <f t="shared" si="32"/>
        <v>47371.407099999997</v>
      </c>
      <c r="D372" s="20" t="str">
        <f t="shared" si="33"/>
        <v>vis</v>
      </c>
      <c r="E372" s="74" t="e">
        <f>VLOOKUP(C372,Active!C$21:E$959,3,FALSE)</f>
        <v>#N/A</v>
      </c>
      <c r="F372" s="10" t="s">
        <v>172</v>
      </c>
      <c r="G372" s="20" t="str">
        <f t="shared" si="34"/>
        <v>47371.4071</v>
      </c>
      <c r="H372" s="17">
        <f t="shared" si="35"/>
        <v>7984.5</v>
      </c>
      <c r="I372" s="75" t="s">
        <v>1163</v>
      </c>
      <c r="J372" s="76" t="s">
        <v>1164</v>
      </c>
      <c r="K372" s="75">
        <v>7984.5</v>
      </c>
      <c r="L372" s="75" t="s">
        <v>1165</v>
      </c>
      <c r="M372" s="76" t="s">
        <v>500</v>
      </c>
      <c r="N372" s="76" t="s">
        <v>149</v>
      </c>
      <c r="O372" s="77" t="s">
        <v>1152</v>
      </c>
      <c r="P372" s="78" t="s">
        <v>1153</v>
      </c>
    </row>
    <row r="373" spans="1:16" ht="13.5" thickBot="1">
      <c r="A373" s="17" t="str">
        <f t="shared" si="30"/>
        <v>IBVS 3403 </v>
      </c>
      <c r="B373" s="10" t="str">
        <f t="shared" si="31"/>
        <v>I</v>
      </c>
      <c r="C373" s="17">
        <f t="shared" si="32"/>
        <v>47379.413999999997</v>
      </c>
      <c r="D373" s="20" t="str">
        <f t="shared" si="33"/>
        <v>vis</v>
      </c>
      <c r="E373" s="74" t="e">
        <f>VLOOKUP(C373,Active!C$21:E$959,3,FALSE)</f>
        <v>#N/A</v>
      </c>
      <c r="F373" s="10" t="s">
        <v>172</v>
      </c>
      <c r="G373" s="20" t="str">
        <f t="shared" si="34"/>
        <v>47379.4140</v>
      </c>
      <c r="H373" s="17">
        <f t="shared" si="35"/>
        <v>7989</v>
      </c>
      <c r="I373" s="75" t="s">
        <v>1166</v>
      </c>
      <c r="J373" s="76" t="s">
        <v>1167</v>
      </c>
      <c r="K373" s="75">
        <v>7989</v>
      </c>
      <c r="L373" s="75" t="s">
        <v>704</v>
      </c>
      <c r="M373" s="76" t="s">
        <v>500</v>
      </c>
      <c r="N373" s="76" t="s">
        <v>149</v>
      </c>
      <c r="O373" s="77" t="s">
        <v>1152</v>
      </c>
      <c r="P373" s="78" t="s">
        <v>1153</v>
      </c>
    </row>
    <row r="374" spans="1:16" ht="13.5" thickBot="1">
      <c r="A374" s="17" t="str">
        <f t="shared" si="30"/>
        <v>IBVS 3403 </v>
      </c>
      <c r="B374" s="10" t="str">
        <f t="shared" si="31"/>
        <v>I</v>
      </c>
      <c r="C374" s="17">
        <f t="shared" si="32"/>
        <v>47388.306499999999</v>
      </c>
      <c r="D374" s="20" t="str">
        <f t="shared" si="33"/>
        <v>vis</v>
      </c>
      <c r="E374" s="74" t="e">
        <f>VLOOKUP(C374,Active!C$21:E$959,3,FALSE)</f>
        <v>#N/A</v>
      </c>
      <c r="F374" s="10" t="s">
        <v>172</v>
      </c>
      <c r="G374" s="20" t="str">
        <f t="shared" si="34"/>
        <v>47388.3065</v>
      </c>
      <c r="H374" s="17">
        <f t="shared" si="35"/>
        <v>7994</v>
      </c>
      <c r="I374" s="75" t="s">
        <v>1168</v>
      </c>
      <c r="J374" s="76" t="s">
        <v>1169</v>
      </c>
      <c r="K374" s="75">
        <v>7994</v>
      </c>
      <c r="L374" s="75" t="s">
        <v>754</v>
      </c>
      <c r="M374" s="76" t="s">
        <v>500</v>
      </c>
      <c r="N374" s="76" t="s">
        <v>149</v>
      </c>
      <c r="O374" s="77" t="s">
        <v>1152</v>
      </c>
      <c r="P374" s="78" t="s">
        <v>1153</v>
      </c>
    </row>
    <row r="375" spans="1:16" ht="13.5" thickBot="1">
      <c r="A375" s="17" t="str">
        <f t="shared" si="30"/>
        <v>BAVM 52 </v>
      </c>
      <c r="B375" s="10" t="str">
        <f t="shared" si="31"/>
        <v>I</v>
      </c>
      <c r="C375" s="17">
        <f t="shared" si="32"/>
        <v>47436.328500000003</v>
      </c>
      <c r="D375" s="20" t="str">
        <f t="shared" si="33"/>
        <v>vis</v>
      </c>
      <c r="E375" s="74">
        <f>VLOOKUP(C375,Active!C$21:E$959,3,FALSE)</f>
        <v>8021.0007194534237</v>
      </c>
      <c r="F375" s="10" t="s">
        <v>172</v>
      </c>
      <c r="G375" s="20" t="str">
        <f t="shared" si="34"/>
        <v>47436.3285</v>
      </c>
      <c r="H375" s="17">
        <f t="shared" si="35"/>
        <v>8021</v>
      </c>
      <c r="I375" s="75" t="s">
        <v>1174</v>
      </c>
      <c r="J375" s="76" t="s">
        <v>1175</v>
      </c>
      <c r="K375" s="75">
        <v>8021</v>
      </c>
      <c r="L375" s="75" t="s">
        <v>545</v>
      </c>
      <c r="M375" s="76" t="s">
        <v>500</v>
      </c>
      <c r="N375" s="76" t="s">
        <v>1176</v>
      </c>
      <c r="O375" s="77" t="s">
        <v>1177</v>
      </c>
      <c r="P375" s="78" t="s">
        <v>1159</v>
      </c>
    </row>
    <row r="376" spans="1:16" ht="13.5" thickBot="1">
      <c r="A376" s="17" t="str">
        <f t="shared" si="30"/>
        <v> VSSC 73 </v>
      </c>
      <c r="B376" s="10" t="str">
        <f t="shared" si="31"/>
        <v>I</v>
      </c>
      <c r="C376" s="17">
        <f t="shared" si="32"/>
        <v>47740.463199999998</v>
      </c>
      <c r="D376" s="20" t="str">
        <f t="shared" si="33"/>
        <v>vis</v>
      </c>
      <c r="E376" s="74">
        <f>VLOOKUP(C376,Active!C$21:E$959,3,FALSE)</f>
        <v>8192.0000557750682</v>
      </c>
      <c r="F376" s="10" t="s">
        <v>172</v>
      </c>
      <c r="G376" s="20" t="str">
        <f t="shared" si="34"/>
        <v>47740.4632</v>
      </c>
      <c r="H376" s="17">
        <f t="shared" si="35"/>
        <v>8192</v>
      </c>
      <c r="I376" s="75" t="s">
        <v>1180</v>
      </c>
      <c r="J376" s="76" t="s">
        <v>1181</v>
      </c>
      <c r="K376" s="75">
        <v>8192</v>
      </c>
      <c r="L376" s="75" t="s">
        <v>796</v>
      </c>
      <c r="M376" s="76" t="s">
        <v>500</v>
      </c>
      <c r="N376" s="76" t="s">
        <v>149</v>
      </c>
      <c r="O376" s="77" t="s">
        <v>1125</v>
      </c>
      <c r="P376" s="77" t="s">
        <v>1182</v>
      </c>
    </row>
    <row r="377" spans="1:16" ht="13.5" thickBot="1">
      <c r="A377" s="17" t="str">
        <f t="shared" si="30"/>
        <v> BRNO 32 </v>
      </c>
      <c r="B377" s="10" t="str">
        <f t="shared" si="31"/>
        <v>I</v>
      </c>
      <c r="C377" s="17">
        <f t="shared" si="32"/>
        <v>49933.437299999998</v>
      </c>
      <c r="D377" s="20" t="str">
        <f t="shared" si="33"/>
        <v>vis</v>
      </c>
      <c r="E377" s="74">
        <f>VLOOKUP(C377,Active!C$21:E$959,3,FALSE)</f>
        <v>9424.9968682748004</v>
      </c>
      <c r="F377" s="10" t="s">
        <v>172</v>
      </c>
      <c r="G377" s="20" t="str">
        <f t="shared" si="34"/>
        <v>49933.4373</v>
      </c>
      <c r="H377" s="17">
        <f t="shared" si="35"/>
        <v>9425</v>
      </c>
      <c r="I377" s="75" t="s">
        <v>1222</v>
      </c>
      <c r="J377" s="76" t="s">
        <v>1223</v>
      </c>
      <c r="K377" s="75">
        <v>9425</v>
      </c>
      <c r="L377" s="75" t="s">
        <v>1224</v>
      </c>
      <c r="M377" s="76" t="s">
        <v>178</v>
      </c>
      <c r="N377" s="76"/>
      <c r="O377" s="77" t="s">
        <v>1225</v>
      </c>
      <c r="P377" s="77" t="s">
        <v>1226</v>
      </c>
    </row>
    <row r="378" spans="1:16" ht="13.5" thickBot="1">
      <c r="A378" s="17" t="str">
        <f t="shared" si="30"/>
        <v> BRNO 32 </v>
      </c>
      <c r="B378" s="10" t="str">
        <f t="shared" si="31"/>
        <v>I</v>
      </c>
      <c r="C378" s="17">
        <f t="shared" si="32"/>
        <v>49933.457499999997</v>
      </c>
      <c r="D378" s="20" t="str">
        <f t="shared" si="33"/>
        <v>vis</v>
      </c>
      <c r="E378" s="74">
        <f>VLOOKUP(C378,Active!C$21:E$959,3,FALSE)</f>
        <v>9425.0082256983151</v>
      </c>
      <c r="F378" s="10" t="s">
        <v>172</v>
      </c>
      <c r="G378" s="20" t="str">
        <f t="shared" si="34"/>
        <v>49933.4575</v>
      </c>
      <c r="H378" s="17">
        <f t="shared" si="35"/>
        <v>9425</v>
      </c>
      <c r="I378" s="75" t="s">
        <v>1227</v>
      </c>
      <c r="J378" s="76" t="s">
        <v>1228</v>
      </c>
      <c r="K378" s="75">
        <v>9425</v>
      </c>
      <c r="L378" s="75" t="s">
        <v>1229</v>
      </c>
      <c r="M378" s="76" t="s">
        <v>178</v>
      </c>
      <c r="N378" s="76"/>
      <c r="O378" s="77" t="s">
        <v>1230</v>
      </c>
      <c r="P378" s="77" t="s">
        <v>1226</v>
      </c>
    </row>
    <row r="379" spans="1:16" ht="13.5" thickBot="1">
      <c r="A379" s="17" t="str">
        <f t="shared" si="30"/>
        <v>IBVS 4670 </v>
      </c>
      <c r="B379" s="10" t="str">
        <f t="shared" si="31"/>
        <v>I</v>
      </c>
      <c r="C379" s="17">
        <f t="shared" si="32"/>
        <v>50259.380700000002</v>
      </c>
      <c r="D379" s="20" t="str">
        <f t="shared" si="33"/>
        <v>vis</v>
      </c>
      <c r="E379" s="74" t="e">
        <f>VLOOKUP(C379,Active!C$21:E$959,3,FALSE)</f>
        <v>#N/A</v>
      </c>
      <c r="F379" s="10" t="s">
        <v>172</v>
      </c>
      <c r="G379" s="20" t="str">
        <f t="shared" si="34"/>
        <v>50259.3807</v>
      </c>
      <c r="H379" s="17">
        <f t="shared" si="35"/>
        <v>9608</v>
      </c>
      <c r="I379" s="75" t="s">
        <v>1237</v>
      </c>
      <c r="J379" s="76" t="s">
        <v>1238</v>
      </c>
      <c r="K379" s="75">
        <v>9608</v>
      </c>
      <c r="L379" s="75" t="s">
        <v>1239</v>
      </c>
      <c r="M379" s="76" t="s">
        <v>500</v>
      </c>
      <c r="N379" s="76" t="s">
        <v>149</v>
      </c>
      <c r="O379" s="77" t="s">
        <v>1215</v>
      </c>
      <c r="P379" s="78" t="s">
        <v>1240</v>
      </c>
    </row>
    <row r="380" spans="1:16" ht="13.5" thickBot="1">
      <c r="A380" s="17" t="str">
        <f t="shared" si="30"/>
        <v> BRNO 32 </v>
      </c>
      <c r="B380" s="10" t="str">
        <f t="shared" si="31"/>
        <v>I</v>
      </c>
      <c r="C380" s="17">
        <f t="shared" si="32"/>
        <v>50278.470600000001</v>
      </c>
      <c r="D380" s="20" t="str">
        <f t="shared" si="33"/>
        <v>vis</v>
      </c>
      <c r="E380" s="74">
        <f>VLOOKUP(C380,Active!C$21:E$959,3,FALSE)</f>
        <v>9618.9913888239807</v>
      </c>
      <c r="F380" s="10" t="s">
        <v>172</v>
      </c>
      <c r="G380" s="20" t="str">
        <f t="shared" si="34"/>
        <v>50278.4706</v>
      </c>
      <c r="H380" s="17">
        <f t="shared" si="35"/>
        <v>9619</v>
      </c>
      <c r="I380" s="75" t="s">
        <v>1244</v>
      </c>
      <c r="J380" s="76" t="s">
        <v>1245</v>
      </c>
      <c r="K380" s="75">
        <v>9619</v>
      </c>
      <c r="L380" s="75" t="s">
        <v>1246</v>
      </c>
      <c r="M380" s="76" t="s">
        <v>178</v>
      </c>
      <c r="N380" s="76"/>
      <c r="O380" s="77" t="s">
        <v>1247</v>
      </c>
      <c r="P380" s="77" t="s">
        <v>1226</v>
      </c>
    </row>
    <row r="381" spans="1:16" ht="13.5" thickBot="1">
      <c r="A381" s="17" t="str">
        <f t="shared" si="30"/>
        <v> BRNO 32 </v>
      </c>
      <c r="B381" s="10" t="str">
        <f t="shared" si="31"/>
        <v>I</v>
      </c>
      <c r="C381" s="17">
        <f t="shared" si="32"/>
        <v>50278.480300000003</v>
      </c>
      <c r="D381" s="20" t="str">
        <f t="shared" si="33"/>
        <v>vis</v>
      </c>
      <c r="E381" s="74">
        <f>VLOOKUP(C381,Active!C$21:E$959,3,FALSE)</f>
        <v>9618.996842636263</v>
      </c>
      <c r="F381" s="10" t="s">
        <v>172</v>
      </c>
      <c r="G381" s="20" t="str">
        <f t="shared" si="34"/>
        <v>50278.4803</v>
      </c>
      <c r="H381" s="17">
        <f t="shared" si="35"/>
        <v>9619</v>
      </c>
      <c r="I381" s="75" t="s">
        <v>1248</v>
      </c>
      <c r="J381" s="76" t="s">
        <v>1249</v>
      </c>
      <c r="K381" s="75">
        <v>9619</v>
      </c>
      <c r="L381" s="75" t="s">
        <v>1224</v>
      </c>
      <c r="M381" s="76" t="s">
        <v>178</v>
      </c>
      <c r="N381" s="76"/>
      <c r="O381" s="77" t="s">
        <v>1250</v>
      </c>
      <c r="P381" s="77" t="s">
        <v>1226</v>
      </c>
    </row>
    <row r="382" spans="1:16" ht="13.5" thickBot="1">
      <c r="A382" s="17" t="str">
        <f t="shared" si="30"/>
        <v> BRNO 32 </v>
      </c>
      <c r="B382" s="10" t="str">
        <f t="shared" si="31"/>
        <v>I</v>
      </c>
      <c r="C382" s="17">
        <f t="shared" si="32"/>
        <v>50278.481</v>
      </c>
      <c r="D382" s="20" t="str">
        <f t="shared" si="33"/>
        <v>vis</v>
      </c>
      <c r="E382" s="74">
        <f>VLOOKUP(C382,Active!C$21:E$959,3,FALSE)</f>
        <v>9618.9972362103435</v>
      </c>
      <c r="F382" s="10" t="s">
        <v>172</v>
      </c>
      <c r="G382" s="20" t="str">
        <f t="shared" si="34"/>
        <v>50278.4810</v>
      </c>
      <c r="H382" s="17">
        <f t="shared" si="35"/>
        <v>9619</v>
      </c>
      <c r="I382" s="75" t="s">
        <v>1251</v>
      </c>
      <c r="J382" s="76" t="s">
        <v>1252</v>
      </c>
      <c r="K382" s="75">
        <v>9619</v>
      </c>
      <c r="L382" s="75" t="s">
        <v>1253</v>
      </c>
      <c r="M382" s="76" t="s">
        <v>178</v>
      </c>
      <c r="N382" s="76"/>
      <c r="O382" s="77" t="s">
        <v>1108</v>
      </c>
      <c r="P382" s="77" t="s">
        <v>1226</v>
      </c>
    </row>
    <row r="383" spans="1:16" ht="13.5" thickBot="1">
      <c r="A383" s="17" t="str">
        <f t="shared" si="30"/>
        <v> BRNO 32 </v>
      </c>
      <c r="B383" s="10" t="str">
        <f t="shared" si="31"/>
        <v>I</v>
      </c>
      <c r="C383" s="17">
        <f t="shared" si="32"/>
        <v>50278.484499999999</v>
      </c>
      <c r="D383" s="20" t="str">
        <f t="shared" si="33"/>
        <v>vis</v>
      </c>
      <c r="E383" s="74">
        <f>VLOOKUP(C383,Active!C$21:E$959,3,FALSE)</f>
        <v>9618.9992040807538</v>
      </c>
      <c r="F383" s="10" t="s">
        <v>172</v>
      </c>
      <c r="G383" s="20" t="str">
        <f t="shared" si="34"/>
        <v>50278.4845</v>
      </c>
      <c r="H383" s="17">
        <f t="shared" si="35"/>
        <v>9619</v>
      </c>
      <c r="I383" s="75" t="s">
        <v>1254</v>
      </c>
      <c r="J383" s="76" t="s">
        <v>1255</v>
      </c>
      <c r="K383" s="75">
        <v>9619</v>
      </c>
      <c r="L383" s="75" t="s">
        <v>1256</v>
      </c>
      <c r="M383" s="76" t="s">
        <v>178</v>
      </c>
      <c r="N383" s="76"/>
      <c r="O383" s="77" t="s">
        <v>1257</v>
      </c>
      <c r="P383" s="77" t="s">
        <v>1226</v>
      </c>
    </row>
    <row r="384" spans="1:16" ht="13.5" thickBot="1">
      <c r="A384" s="17" t="str">
        <f t="shared" si="30"/>
        <v> BRNO 32 </v>
      </c>
      <c r="B384" s="10" t="str">
        <f t="shared" si="31"/>
        <v>I</v>
      </c>
      <c r="C384" s="17">
        <f t="shared" si="32"/>
        <v>50278.484499999999</v>
      </c>
      <c r="D384" s="20" t="str">
        <f t="shared" si="33"/>
        <v>vis</v>
      </c>
      <c r="E384" s="74">
        <f>VLOOKUP(C384,Active!C$21:E$959,3,FALSE)</f>
        <v>9618.9992040807538</v>
      </c>
      <c r="F384" s="10" t="s">
        <v>172</v>
      </c>
      <c r="G384" s="20" t="str">
        <f t="shared" si="34"/>
        <v>50278.4845</v>
      </c>
      <c r="H384" s="17">
        <f t="shared" si="35"/>
        <v>9619</v>
      </c>
      <c r="I384" s="75" t="s">
        <v>1254</v>
      </c>
      <c r="J384" s="76" t="s">
        <v>1255</v>
      </c>
      <c r="K384" s="75">
        <v>9619</v>
      </c>
      <c r="L384" s="75" t="s">
        <v>1256</v>
      </c>
      <c r="M384" s="76" t="s">
        <v>178</v>
      </c>
      <c r="N384" s="76"/>
      <c r="O384" s="77" t="s">
        <v>1258</v>
      </c>
      <c r="P384" s="77" t="s">
        <v>1226</v>
      </c>
    </row>
    <row r="385" spans="1:16" ht="13.5" thickBot="1">
      <c r="A385" s="17" t="str">
        <f t="shared" si="30"/>
        <v> BRNO 32 </v>
      </c>
      <c r="B385" s="10" t="str">
        <f t="shared" si="31"/>
        <v>I</v>
      </c>
      <c r="C385" s="17">
        <f t="shared" si="32"/>
        <v>50664.431100000002</v>
      </c>
      <c r="D385" s="20" t="str">
        <f t="shared" si="33"/>
        <v>vis</v>
      </c>
      <c r="E385" s="74">
        <f>VLOOKUP(C385,Active!C$21:E$959,3,FALSE)</f>
        <v>9835.9971739131906</v>
      </c>
      <c r="F385" s="10" t="s">
        <v>172</v>
      </c>
      <c r="G385" s="20" t="str">
        <f t="shared" si="34"/>
        <v>50664.4311</v>
      </c>
      <c r="H385" s="17">
        <f t="shared" si="35"/>
        <v>9836</v>
      </c>
      <c r="I385" s="75" t="s">
        <v>1259</v>
      </c>
      <c r="J385" s="76" t="s">
        <v>1260</v>
      </c>
      <c r="K385" s="75">
        <v>9836</v>
      </c>
      <c r="L385" s="75" t="s">
        <v>1261</v>
      </c>
      <c r="M385" s="76" t="s">
        <v>178</v>
      </c>
      <c r="N385" s="76"/>
      <c r="O385" s="77" t="s">
        <v>1262</v>
      </c>
      <c r="P385" s="77" t="s">
        <v>1226</v>
      </c>
    </row>
    <row r="386" spans="1:16" ht="13.5" thickBot="1">
      <c r="A386" s="17" t="str">
        <f t="shared" si="30"/>
        <v> BRNO 32 </v>
      </c>
      <c r="B386" s="10" t="str">
        <f t="shared" si="31"/>
        <v>I</v>
      </c>
      <c r="C386" s="17">
        <f t="shared" si="32"/>
        <v>50664.436699999998</v>
      </c>
      <c r="D386" s="20" t="str">
        <f t="shared" si="33"/>
        <v>vis</v>
      </c>
      <c r="E386" s="74">
        <f>VLOOKUP(C386,Active!C$21:E$959,3,FALSE)</f>
        <v>9836.0003225058463</v>
      </c>
      <c r="F386" s="10" t="s">
        <v>172</v>
      </c>
      <c r="G386" s="20" t="str">
        <f t="shared" si="34"/>
        <v>50664.4367</v>
      </c>
      <c r="H386" s="17">
        <f t="shared" si="35"/>
        <v>9836</v>
      </c>
      <c r="I386" s="75" t="s">
        <v>1263</v>
      </c>
      <c r="J386" s="76" t="s">
        <v>1264</v>
      </c>
      <c r="K386" s="75">
        <v>9836</v>
      </c>
      <c r="L386" s="75" t="s">
        <v>777</v>
      </c>
      <c r="M386" s="76" t="s">
        <v>178</v>
      </c>
      <c r="N386" s="76"/>
      <c r="O386" s="77" t="s">
        <v>1265</v>
      </c>
      <c r="P386" s="77" t="s">
        <v>1226</v>
      </c>
    </row>
    <row r="387" spans="1:16" ht="13.5" thickBot="1">
      <c r="A387" s="17" t="str">
        <f t="shared" si="30"/>
        <v> BRNO 32 </v>
      </c>
      <c r="B387" s="10" t="str">
        <f t="shared" si="31"/>
        <v>I</v>
      </c>
      <c r="C387" s="17">
        <f t="shared" si="32"/>
        <v>50664.441500000001</v>
      </c>
      <c r="D387" s="20" t="str">
        <f t="shared" si="33"/>
        <v>vis</v>
      </c>
      <c r="E387" s="74">
        <f>VLOOKUP(C387,Active!C$21:E$959,3,FALSE)</f>
        <v>9836.0030212995534</v>
      </c>
      <c r="F387" s="10" t="s">
        <v>172</v>
      </c>
      <c r="G387" s="20" t="str">
        <f t="shared" si="34"/>
        <v>50664.4415</v>
      </c>
      <c r="H387" s="17">
        <f t="shared" si="35"/>
        <v>9836</v>
      </c>
      <c r="I387" s="75" t="s">
        <v>1266</v>
      </c>
      <c r="J387" s="76" t="s">
        <v>1267</v>
      </c>
      <c r="K387" s="75">
        <v>9836</v>
      </c>
      <c r="L387" s="75" t="s">
        <v>1268</v>
      </c>
      <c r="M387" s="76" t="s">
        <v>178</v>
      </c>
      <c r="N387" s="76"/>
      <c r="O387" s="77" t="s">
        <v>1225</v>
      </c>
      <c r="P387" s="77" t="s">
        <v>1226</v>
      </c>
    </row>
    <row r="388" spans="1:16" ht="13.5" thickBot="1">
      <c r="A388" s="17" t="str">
        <f t="shared" si="30"/>
        <v>BAVM 122 </v>
      </c>
      <c r="B388" s="10" t="str">
        <f t="shared" si="31"/>
        <v>II</v>
      </c>
      <c r="C388" s="17">
        <f t="shared" si="32"/>
        <v>50985.483999999997</v>
      </c>
      <c r="D388" s="20" t="str">
        <f t="shared" si="33"/>
        <v>vis</v>
      </c>
      <c r="E388" s="74">
        <f>VLOOKUP(C388,Active!C$21:E$959,3,FALSE)</f>
        <v>10016.508746003252</v>
      </c>
      <c r="F388" s="10" t="s">
        <v>172</v>
      </c>
      <c r="G388" s="20" t="str">
        <f t="shared" si="34"/>
        <v>50985.484</v>
      </c>
      <c r="H388" s="17">
        <f t="shared" si="35"/>
        <v>10016.5</v>
      </c>
      <c r="I388" s="75" t="s">
        <v>1269</v>
      </c>
      <c r="J388" s="76" t="s">
        <v>1270</v>
      </c>
      <c r="K388" s="75">
        <v>10016.5</v>
      </c>
      <c r="L388" s="75" t="s">
        <v>222</v>
      </c>
      <c r="M388" s="76" t="s">
        <v>178</v>
      </c>
      <c r="N388" s="76"/>
      <c r="O388" s="77" t="s">
        <v>1271</v>
      </c>
      <c r="P388" s="78" t="s">
        <v>1272</v>
      </c>
    </row>
    <row r="389" spans="1:16" ht="13.5" thickBot="1">
      <c r="A389" s="17" t="str">
        <f t="shared" si="30"/>
        <v>BAVM 122 </v>
      </c>
      <c r="B389" s="10" t="str">
        <f t="shared" si="31"/>
        <v>I</v>
      </c>
      <c r="C389" s="17">
        <f t="shared" si="32"/>
        <v>51025.483</v>
      </c>
      <c r="D389" s="20" t="str">
        <f t="shared" si="33"/>
        <v>vis</v>
      </c>
      <c r="E389" s="74">
        <f>VLOOKUP(C389,Active!C$21:E$959,3,FALSE)</f>
        <v>10038.998131310256</v>
      </c>
      <c r="F389" s="10" t="s">
        <v>172</v>
      </c>
      <c r="G389" s="20" t="str">
        <f t="shared" si="34"/>
        <v>51025.483</v>
      </c>
      <c r="H389" s="17">
        <f t="shared" si="35"/>
        <v>10039</v>
      </c>
      <c r="I389" s="75" t="s">
        <v>1273</v>
      </c>
      <c r="J389" s="76" t="s">
        <v>1274</v>
      </c>
      <c r="K389" s="75">
        <v>10039</v>
      </c>
      <c r="L389" s="75" t="s">
        <v>173</v>
      </c>
      <c r="M389" s="76" t="s">
        <v>178</v>
      </c>
      <c r="N389" s="76"/>
      <c r="O389" s="77" t="s">
        <v>1275</v>
      </c>
      <c r="P389" s="78" t="s">
        <v>1272</v>
      </c>
    </row>
    <row r="390" spans="1:16" ht="13.5" thickBot="1">
      <c r="A390" s="17" t="str">
        <f t="shared" si="30"/>
        <v>VSB 47 </v>
      </c>
      <c r="B390" s="10" t="str">
        <f t="shared" si="31"/>
        <v>I</v>
      </c>
      <c r="C390" s="17">
        <f t="shared" si="32"/>
        <v>51398.993000000002</v>
      </c>
      <c r="D390" s="20" t="str">
        <f t="shared" si="33"/>
        <v>vis</v>
      </c>
      <c r="E390" s="74">
        <f>VLOOKUP(C390,Active!C$21:E$959,3,FALSE)</f>
        <v>10249.003639098415</v>
      </c>
      <c r="F390" s="10" t="s">
        <v>172</v>
      </c>
      <c r="G390" s="20" t="str">
        <f t="shared" si="34"/>
        <v>51398.993</v>
      </c>
      <c r="H390" s="17">
        <f t="shared" si="35"/>
        <v>10249</v>
      </c>
      <c r="I390" s="75" t="s">
        <v>1276</v>
      </c>
      <c r="J390" s="76" t="s">
        <v>1277</v>
      </c>
      <c r="K390" s="75">
        <v>10249</v>
      </c>
      <c r="L390" s="75" t="s">
        <v>219</v>
      </c>
      <c r="M390" s="76" t="s">
        <v>178</v>
      </c>
      <c r="N390" s="76"/>
      <c r="O390" s="77" t="s">
        <v>1278</v>
      </c>
      <c r="P390" s="78" t="s">
        <v>732</v>
      </c>
    </row>
    <row r="391" spans="1:16" ht="13.5" thickBot="1">
      <c r="A391" s="17" t="str">
        <f t="shared" si="30"/>
        <v>BAVM 131 </v>
      </c>
      <c r="B391" s="10" t="str">
        <f t="shared" si="31"/>
        <v>I</v>
      </c>
      <c r="C391" s="17">
        <f t="shared" si="32"/>
        <v>51411.428999999996</v>
      </c>
      <c r="D391" s="20" t="str">
        <f t="shared" si="33"/>
        <v>vis</v>
      </c>
      <c r="E391" s="74">
        <f>VLOOKUP(C391,Active!C$21:E$959,3,FALSE)</f>
        <v>10255.995763793475</v>
      </c>
      <c r="F391" s="10" t="s">
        <v>172</v>
      </c>
      <c r="G391" s="20" t="str">
        <f t="shared" si="34"/>
        <v>51411.429</v>
      </c>
      <c r="H391" s="17">
        <f t="shared" si="35"/>
        <v>10256</v>
      </c>
      <c r="I391" s="75" t="s">
        <v>1279</v>
      </c>
      <c r="J391" s="76" t="s">
        <v>1280</v>
      </c>
      <c r="K391" s="75">
        <v>10256</v>
      </c>
      <c r="L391" s="75" t="s">
        <v>953</v>
      </c>
      <c r="M391" s="76" t="s">
        <v>178</v>
      </c>
      <c r="N391" s="76"/>
      <c r="O391" s="77" t="s">
        <v>1271</v>
      </c>
      <c r="P391" s="78" t="s">
        <v>1281</v>
      </c>
    </row>
    <row r="392" spans="1:16" ht="13.5" thickBot="1">
      <c r="A392" s="17" t="str">
        <f t="shared" si="30"/>
        <v> BBS 124 </v>
      </c>
      <c r="B392" s="10" t="str">
        <f t="shared" si="31"/>
        <v>I</v>
      </c>
      <c r="C392" s="17">
        <f t="shared" si="32"/>
        <v>51578.623</v>
      </c>
      <c r="D392" s="20" t="str">
        <f t="shared" si="33"/>
        <v>vis</v>
      </c>
      <c r="E392" s="74">
        <f>VLOOKUP(C392,Active!C$21:E$959,3,FALSE)</f>
        <v>10350.000371084134</v>
      </c>
      <c r="F392" s="10" t="s">
        <v>172</v>
      </c>
      <c r="G392" s="20" t="str">
        <f t="shared" si="34"/>
        <v>51578.623</v>
      </c>
      <c r="H392" s="17">
        <f t="shared" si="35"/>
        <v>10350</v>
      </c>
      <c r="I392" s="75" t="s">
        <v>1282</v>
      </c>
      <c r="J392" s="76" t="s">
        <v>1283</v>
      </c>
      <c r="K392" s="75">
        <v>10350</v>
      </c>
      <c r="L392" s="75" t="s">
        <v>193</v>
      </c>
      <c r="M392" s="76" t="s">
        <v>178</v>
      </c>
      <c r="N392" s="76"/>
      <c r="O392" s="77" t="s">
        <v>1284</v>
      </c>
      <c r="P392" s="77" t="s">
        <v>1285</v>
      </c>
    </row>
    <row r="393" spans="1:16" ht="13.5" thickBot="1">
      <c r="A393" s="17" t="str">
        <f t="shared" si="30"/>
        <v>BAVM 131 </v>
      </c>
      <c r="B393" s="10" t="str">
        <f t="shared" si="31"/>
        <v>I</v>
      </c>
      <c r="C393" s="17">
        <f t="shared" si="32"/>
        <v>51676.468999999997</v>
      </c>
      <c r="D393" s="20" t="str">
        <f t="shared" si="33"/>
        <v>vis</v>
      </c>
      <c r="E393" s="74">
        <f>VLOOKUP(C393,Active!C$21:E$959,3,FALSE)</f>
        <v>10405.014156297486</v>
      </c>
      <c r="F393" s="10" t="s">
        <v>172</v>
      </c>
      <c r="G393" s="20" t="str">
        <f t="shared" si="34"/>
        <v>51676.469</v>
      </c>
      <c r="H393" s="17">
        <f t="shared" si="35"/>
        <v>10405</v>
      </c>
      <c r="I393" s="75" t="s">
        <v>1286</v>
      </c>
      <c r="J393" s="76" t="s">
        <v>1287</v>
      </c>
      <c r="K393" s="75">
        <v>10405</v>
      </c>
      <c r="L393" s="75" t="s">
        <v>305</v>
      </c>
      <c r="M393" s="76" t="s">
        <v>178</v>
      </c>
      <c r="N393" s="76"/>
      <c r="O393" s="77" t="s">
        <v>1288</v>
      </c>
      <c r="P393" s="78" t="s">
        <v>1281</v>
      </c>
    </row>
    <row r="394" spans="1:16" ht="13.5" thickBot="1">
      <c r="A394" s="17" t="str">
        <f t="shared" si="30"/>
        <v>BAVM 143 </v>
      </c>
      <c r="B394" s="10" t="str">
        <f t="shared" si="31"/>
        <v>I</v>
      </c>
      <c r="C394" s="17">
        <f t="shared" si="32"/>
        <v>51724.457999999999</v>
      </c>
      <c r="D394" s="20" t="str">
        <f t="shared" si="33"/>
        <v>vis</v>
      </c>
      <c r="E394" s="74">
        <f>VLOOKUP(C394,Active!C$21:E$959,3,FALSE)</f>
        <v>10431.99590862874</v>
      </c>
      <c r="F394" s="10" t="s">
        <v>172</v>
      </c>
      <c r="G394" s="20" t="str">
        <f t="shared" si="34"/>
        <v>51724.458</v>
      </c>
      <c r="H394" s="17">
        <f t="shared" si="35"/>
        <v>10432</v>
      </c>
      <c r="I394" s="75" t="s">
        <v>1289</v>
      </c>
      <c r="J394" s="76" t="s">
        <v>1290</v>
      </c>
      <c r="K394" s="75">
        <v>10432</v>
      </c>
      <c r="L394" s="75" t="s">
        <v>481</v>
      </c>
      <c r="M394" s="76" t="s">
        <v>178</v>
      </c>
      <c r="N394" s="76"/>
      <c r="O394" s="77" t="s">
        <v>1271</v>
      </c>
      <c r="P394" s="78" t="s">
        <v>1291</v>
      </c>
    </row>
    <row r="395" spans="1:16" ht="13.5" thickBot="1">
      <c r="A395" s="17" t="str">
        <f t="shared" ref="A395:A410" si="36">P395</f>
        <v> BBS 123 </v>
      </c>
      <c r="B395" s="10" t="str">
        <f t="shared" ref="B395:B410" si="37">IF(H395=INT(H395),"I","II")</f>
        <v>I</v>
      </c>
      <c r="C395" s="17">
        <f t="shared" ref="C395:C410" si="38">1*G395</f>
        <v>51740.485000000001</v>
      </c>
      <c r="D395" s="20" t="str">
        <f t="shared" ref="D395:D410" si="39">VLOOKUP(F395,I$1:J$5,2,FALSE)</f>
        <v>vis</v>
      </c>
      <c r="E395" s="74">
        <f>VLOOKUP(C395,Active!C$21:E$959,3,FALSE)</f>
        <v>10441.007068365616</v>
      </c>
      <c r="F395" s="10" t="s">
        <v>172</v>
      </c>
      <c r="G395" s="20" t="str">
        <f t="shared" ref="G395:G410" si="40">MID(I395,3,LEN(I395)-3)</f>
        <v>51740.485</v>
      </c>
      <c r="H395" s="17">
        <f t="shared" ref="H395:H410" si="41">1*K395</f>
        <v>10441</v>
      </c>
      <c r="I395" s="75" t="s">
        <v>1292</v>
      </c>
      <c r="J395" s="76" t="s">
        <v>1293</v>
      </c>
      <c r="K395" s="75">
        <v>10441</v>
      </c>
      <c r="L395" s="75" t="s">
        <v>978</v>
      </c>
      <c r="M395" s="76" t="s">
        <v>178</v>
      </c>
      <c r="N395" s="76"/>
      <c r="O395" s="77" t="s">
        <v>659</v>
      </c>
      <c r="P395" s="77" t="s">
        <v>1294</v>
      </c>
    </row>
    <row r="396" spans="1:16" ht="13.5" thickBot="1">
      <c r="A396" s="17" t="str">
        <f t="shared" si="36"/>
        <v>BAVM 143 </v>
      </c>
      <c r="B396" s="10" t="str">
        <f t="shared" si="37"/>
        <v>II</v>
      </c>
      <c r="C396" s="17">
        <f t="shared" si="38"/>
        <v>51773.370999999999</v>
      </c>
      <c r="D396" s="20" t="str">
        <f t="shared" si="39"/>
        <v>vis</v>
      </c>
      <c r="E396" s="74">
        <f>VLOOKUP(C396,Active!C$21:E$959,3,FALSE)</f>
        <v>10459.497178748528</v>
      </c>
      <c r="F396" s="10" t="s">
        <v>172</v>
      </c>
      <c r="G396" s="20" t="str">
        <f t="shared" si="40"/>
        <v>51773.371</v>
      </c>
      <c r="H396" s="17">
        <f t="shared" si="41"/>
        <v>10459.5</v>
      </c>
      <c r="I396" s="75" t="s">
        <v>1295</v>
      </c>
      <c r="J396" s="76" t="s">
        <v>1296</v>
      </c>
      <c r="K396" s="75">
        <v>10459.5</v>
      </c>
      <c r="L396" s="75" t="s">
        <v>386</v>
      </c>
      <c r="M396" s="76" t="s">
        <v>178</v>
      </c>
      <c r="N396" s="76"/>
      <c r="O396" s="77" t="s">
        <v>1271</v>
      </c>
      <c r="P396" s="78" t="s">
        <v>1291</v>
      </c>
    </row>
    <row r="397" spans="1:16" ht="13.5" thickBot="1">
      <c r="A397" s="17" t="str">
        <f t="shared" si="36"/>
        <v>OEJV 0074 </v>
      </c>
      <c r="B397" s="10" t="str">
        <f t="shared" si="37"/>
        <v>I</v>
      </c>
      <c r="C397" s="17">
        <f t="shared" si="38"/>
        <v>52110.42</v>
      </c>
      <c r="D397" s="20" t="str">
        <f t="shared" si="39"/>
        <v>vis</v>
      </c>
      <c r="E397" s="74" t="e">
        <f>VLOOKUP(C397,Active!C$21:E$959,3,FALSE)</f>
        <v>#N/A</v>
      </c>
      <c r="F397" s="10" t="s">
        <v>172</v>
      </c>
      <c r="G397" s="20" t="str">
        <f t="shared" si="40"/>
        <v>52110.420</v>
      </c>
      <c r="H397" s="17">
        <f t="shared" si="41"/>
        <v>10649</v>
      </c>
      <c r="I397" s="75" t="s">
        <v>1297</v>
      </c>
      <c r="J397" s="76" t="s">
        <v>1298</v>
      </c>
      <c r="K397" s="75">
        <v>10649</v>
      </c>
      <c r="L397" s="75" t="s">
        <v>207</v>
      </c>
      <c r="M397" s="76" t="s">
        <v>178</v>
      </c>
      <c r="N397" s="76"/>
      <c r="O397" s="77" t="s">
        <v>1299</v>
      </c>
      <c r="P397" s="78" t="s">
        <v>1300</v>
      </c>
    </row>
    <row r="398" spans="1:16" ht="13.5" thickBot="1">
      <c r="A398" s="17" t="str">
        <f t="shared" si="36"/>
        <v>OEJV 0074 </v>
      </c>
      <c r="B398" s="10" t="str">
        <f t="shared" si="37"/>
        <v>I</v>
      </c>
      <c r="C398" s="17">
        <f t="shared" si="38"/>
        <v>52110.432000000001</v>
      </c>
      <c r="D398" s="20" t="str">
        <f t="shared" si="39"/>
        <v>vis</v>
      </c>
      <c r="E398" s="74" t="e">
        <f>VLOOKUP(C398,Active!C$21:E$959,3,FALSE)</f>
        <v>#N/A</v>
      </c>
      <c r="F398" s="10" t="s">
        <v>172</v>
      </c>
      <c r="G398" s="20" t="str">
        <f t="shared" si="40"/>
        <v>52110.432</v>
      </c>
      <c r="H398" s="17">
        <f t="shared" si="41"/>
        <v>10649</v>
      </c>
      <c r="I398" s="75" t="s">
        <v>1301</v>
      </c>
      <c r="J398" s="76" t="s">
        <v>1302</v>
      </c>
      <c r="K398" s="75">
        <v>10649</v>
      </c>
      <c r="L398" s="75" t="s">
        <v>285</v>
      </c>
      <c r="M398" s="76" t="s">
        <v>178</v>
      </c>
      <c r="N398" s="76"/>
      <c r="O398" s="77" t="s">
        <v>1303</v>
      </c>
      <c r="P398" s="78" t="s">
        <v>1300</v>
      </c>
    </row>
    <row r="399" spans="1:16" ht="13.5" thickBot="1">
      <c r="A399" s="17" t="str">
        <f t="shared" si="36"/>
        <v>OEJV 0074 </v>
      </c>
      <c r="B399" s="10" t="str">
        <f t="shared" si="37"/>
        <v>I</v>
      </c>
      <c r="C399" s="17">
        <f t="shared" si="38"/>
        <v>52110.44</v>
      </c>
      <c r="D399" s="20" t="str">
        <f t="shared" si="39"/>
        <v>vis</v>
      </c>
      <c r="E399" s="74" t="e">
        <f>VLOOKUP(C399,Active!C$21:E$959,3,FALSE)</f>
        <v>#N/A</v>
      </c>
      <c r="F399" s="10" t="s">
        <v>172</v>
      </c>
      <c r="G399" s="20" t="str">
        <f t="shared" si="40"/>
        <v>52110.440</v>
      </c>
      <c r="H399" s="17">
        <f t="shared" si="41"/>
        <v>10649</v>
      </c>
      <c r="I399" s="75" t="s">
        <v>1304</v>
      </c>
      <c r="J399" s="76" t="s">
        <v>1305</v>
      </c>
      <c r="K399" s="75">
        <v>10649</v>
      </c>
      <c r="L399" s="75" t="s">
        <v>305</v>
      </c>
      <c r="M399" s="76" t="s">
        <v>178</v>
      </c>
      <c r="N399" s="76"/>
      <c r="O399" s="77" t="s">
        <v>1306</v>
      </c>
      <c r="P399" s="78" t="s">
        <v>1300</v>
      </c>
    </row>
    <row r="400" spans="1:16" ht="13.5" thickBot="1">
      <c r="A400" s="17" t="str">
        <f t="shared" si="36"/>
        <v>OEJV 0074 </v>
      </c>
      <c r="B400" s="10" t="str">
        <f t="shared" si="37"/>
        <v>I</v>
      </c>
      <c r="C400" s="17">
        <f t="shared" si="38"/>
        <v>52110.440999999999</v>
      </c>
      <c r="D400" s="20" t="str">
        <f t="shared" si="39"/>
        <v>vis</v>
      </c>
      <c r="E400" s="74" t="e">
        <f>VLOOKUP(C400,Active!C$21:E$959,3,FALSE)</f>
        <v>#N/A</v>
      </c>
      <c r="F400" s="10" t="s">
        <v>172</v>
      </c>
      <c r="G400" s="20" t="str">
        <f t="shared" si="40"/>
        <v>52110.441</v>
      </c>
      <c r="H400" s="17">
        <f t="shared" si="41"/>
        <v>10649</v>
      </c>
      <c r="I400" s="75" t="s">
        <v>1307</v>
      </c>
      <c r="J400" s="76" t="s">
        <v>1308</v>
      </c>
      <c r="K400" s="75">
        <v>10649</v>
      </c>
      <c r="L400" s="75" t="s">
        <v>524</v>
      </c>
      <c r="M400" s="76" t="s">
        <v>178</v>
      </c>
      <c r="N400" s="76"/>
      <c r="O400" s="77" t="s">
        <v>1309</v>
      </c>
      <c r="P400" s="78" t="s">
        <v>1300</v>
      </c>
    </row>
    <row r="401" spans="1:16" ht="13.5" thickBot="1">
      <c r="A401" s="17" t="str">
        <f t="shared" si="36"/>
        <v>OEJV 0074 </v>
      </c>
      <c r="B401" s="10" t="str">
        <f t="shared" si="37"/>
        <v>I</v>
      </c>
      <c r="C401" s="17">
        <f t="shared" si="38"/>
        <v>52110.440999999999</v>
      </c>
      <c r="D401" s="20" t="str">
        <f t="shared" si="39"/>
        <v>vis</v>
      </c>
      <c r="E401" s="74" t="e">
        <f>VLOOKUP(C401,Active!C$21:E$959,3,FALSE)</f>
        <v>#N/A</v>
      </c>
      <c r="F401" s="10" t="s">
        <v>172</v>
      </c>
      <c r="G401" s="20" t="str">
        <f t="shared" si="40"/>
        <v>52110.441</v>
      </c>
      <c r="H401" s="17">
        <f t="shared" si="41"/>
        <v>10649</v>
      </c>
      <c r="I401" s="75" t="s">
        <v>1307</v>
      </c>
      <c r="J401" s="76" t="s">
        <v>1308</v>
      </c>
      <c r="K401" s="75">
        <v>10649</v>
      </c>
      <c r="L401" s="75" t="s">
        <v>524</v>
      </c>
      <c r="M401" s="76" t="s">
        <v>178</v>
      </c>
      <c r="N401" s="76"/>
      <c r="O401" s="77" t="s">
        <v>1310</v>
      </c>
      <c r="P401" s="78" t="s">
        <v>1300</v>
      </c>
    </row>
    <row r="402" spans="1:16" ht="13.5" thickBot="1">
      <c r="A402" s="17" t="str">
        <f t="shared" si="36"/>
        <v>OEJV 0074 </v>
      </c>
      <c r="B402" s="10" t="str">
        <f t="shared" si="37"/>
        <v>I</v>
      </c>
      <c r="C402" s="17">
        <f t="shared" si="38"/>
        <v>52110.453000000001</v>
      </c>
      <c r="D402" s="20" t="str">
        <f t="shared" si="39"/>
        <v>vis</v>
      </c>
      <c r="E402" s="74" t="e">
        <f>VLOOKUP(C402,Active!C$21:E$959,3,FALSE)</f>
        <v>#N/A</v>
      </c>
      <c r="F402" s="10" t="s">
        <v>172</v>
      </c>
      <c r="G402" s="20" t="str">
        <f t="shared" si="40"/>
        <v>52110.453</v>
      </c>
      <c r="H402" s="17">
        <f t="shared" si="41"/>
        <v>10649</v>
      </c>
      <c r="I402" s="75" t="s">
        <v>1311</v>
      </c>
      <c r="J402" s="76" t="s">
        <v>1312</v>
      </c>
      <c r="K402" s="75">
        <v>10649</v>
      </c>
      <c r="L402" s="75" t="s">
        <v>311</v>
      </c>
      <c r="M402" s="76" t="s">
        <v>178</v>
      </c>
      <c r="N402" s="76"/>
      <c r="O402" s="77" t="s">
        <v>1313</v>
      </c>
      <c r="P402" s="78" t="s">
        <v>1300</v>
      </c>
    </row>
    <row r="403" spans="1:16" ht="13.5" thickBot="1">
      <c r="A403" s="17" t="str">
        <f t="shared" si="36"/>
        <v>OEJV 0074 </v>
      </c>
      <c r="B403" s="10" t="str">
        <f t="shared" si="37"/>
        <v>I</v>
      </c>
      <c r="C403" s="17">
        <f t="shared" si="38"/>
        <v>52110.46</v>
      </c>
      <c r="D403" s="20" t="str">
        <f t="shared" si="39"/>
        <v>vis</v>
      </c>
      <c r="E403" s="74" t="e">
        <f>VLOOKUP(C403,Active!C$21:E$959,3,FALSE)</f>
        <v>#N/A</v>
      </c>
      <c r="F403" s="10" t="s">
        <v>172</v>
      </c>
      <c r="G403" s="20" t="str">
        <f t="shared" si="40"/>
        <v>52110.460</v>
      </c>
      <c r="H403" s="17">
        <f t="shared" si="41"/>
        <v>10649</v>
      </c>
      <c r="I403" s="75" t="s">
        <v>1314</v>
      </c>
      <c r="J403" s="76" t="s">
        <v>1315</v>
      </c>
      <c r="K403" s="75">
        <v>10649</v>
      </c>
      <c r="L403" s="75" t="s">
        <v>1316</v>
      </c>
      <c r="M403" s="76" t="s">
        <v>178</v>
      </c>
      <c r="N403" s="76"/>
      <c r="O403" s="77" t="s">
        <v>1317</v>
      </c>
      <c r="P403" s="78" t="s">
        <v>1300</v>
      </c>
    </row>
    <row r="404" spans="1:16" ht="13.5" thickBot="1">
      <c r="A404" s="17" t="str">
        <f t="shared" si="36"/>
        <v>BAVM 154 </v>
      </c>
      <c r="B404" s="10" t="str">
        <f t="shared" si="37"/>
        <v>II</v>
      </c>
      <c r="C404" s="17">
        <f t="shared" si="38"/>
        <v>52415.447</v>
      </c>
      <c r="D404" s="20" t="str">
        <f t="shared" si="39"/>
        <v>vis</v>
      </c>
      <c r="E404" s="74">
        <f>VLOOKUP(C404,Active!C$21:E$959,3,FALSE)</f>
        <v>10820.503567917729</v>
      </c>
      <c r="F404" s="10" t="s">
        <v>172</v>
      </c>
      <c r="G404" s="20" t="str">
        <f t="shared" si="40"/>
        <v>52415.447</v>
      </c>
      <c r="H404" s="17">
        <f t="shared" si="41"/>
        <v>10820.5</v>
      </c>
      <c r="I404" s="75" t="s">
        <v>1318</v>
      </c>
      <c r="J404" s="76" t="s">
        <v>1319</v>
      </c>
      <c r="K404" s="75">
        <v>10820.5</v>
      </c>
      <c r="L404" s="75" t="s">
        <v>219</v>
      </c>
      <c r="M404" s="76" t="s">
        <v>178</v>
      </c>
      <c r="N404" s="76"/>
      <c r="O404" s="77" t="s">
        <v>1271</v>
      </c>
      <c r="P404" s="78" t="s">
        <v>1320</v>
      </c>
    </row>
    <row r="405" spans="1:16" ht="13.5" thickBot="1">
      <c r="A405" s="17" t="str">
        <f t="shared" si="36"/>
        <v>BAVM 157 </v>
      </c>
      <c r="B405" s="10" t="str">
        <f t="shared" si="37"/>
        <v>I</v>
      </c>
      <c r="C405" s="17">
        <f t="shared" si="38"/>
        <v>52455.47</v>
      </c>
      <c r="D405" s="20" t="str">
        <f t="shared" si="39"/>
        <v>vis</v>
      </c>
      <c r="E405" s="74">
        <f>VLOOKUP(C405,Active!C$21:E$959,3,FALSE)</f>
        <v>10843.006447193266</v>
      </c>
      <c r="F405" s="10" t="s">
        <v>172</v>
      </c>
      <c r="G405" s="20" t="str">
        <f t="shared" si="40"/>
        <v>52455.470</v>
      </c>
      <c r="H405" s="17">
        <f t="shared" si="41"/>
        <v>10843</v>
      </c>
      <c r="I405" s="75" t="s">
        <v>1321</v>
      </c>
      <c r="J405" s="76" t="s">
        <v>1322</v>
      </c>
      <c r="K405" s="75">
        <v>10843</v>
      </c>
      <c r="L405" s="75" t="s">
        <v>177</v>
      </c>
      <c r="M405" s="76" t="s">
        <v>178</v>
      </c>
      <c r="N405" s="76"/>
      <c r="O405" s="77" t="s">
        <v>1271</v>
      </c>
      <c r="P405" s="78" t="s">
        <v>1323</v>
      </c>
    </row>
    <row r="406" spans="1:16" ht="13.5" thickBot="1">
      <c r="A406" s="17" t="str">
        <f t="shared" si="36"/>
        <v>VSB 43 </v>
      </c>
      <c r="B406" s="10" t="str">
        <f t="shared" si="37"/>
        <v>I</v>
      </c>
      <c r="C406" s="17">
        <f t="shared" si="38"/>
        <v>53172.223100000003</v>
      </c>
      <c r="D406" s="20" t="str">
        <f t="shared" si="39"/>
        <v>vis</v>
      </c>
      <c r="E406" s="74">
        <f>VLOOKUP(C406,Active!C$21:E$959,3,FALSE)</f>
        <v>11245.999937927745</v>
      </c>
      <c r="F406" s="10" t="s">
        <v>172</v>
      </c>
      <c r="G406" s="20" t="str">
        <f t="shared" si="40"/>
        <v>53172.2231</v>
      </c>
      <c r="H406" s="17">
        <f t="shared" si="41"/>
        <v>11246</v>
      </c>
      <c r="I406" s="75" t="s">
        <v>1330</v>
      </c>
      <c r="J406" s="76" t="s">
        <v>1331</v>
      </c>
      <c r="K406" s="75">
        <v>11246</v>
      </c>
      <c r="L406" s="75" t="s">
        <v>700</v>
      </c>
      <c r="M406" s="76" t="s">
        <v>500</v>
      </c>
      <c r="N406" s="76" t="s">
        <v>149</v>
      </c>
      <c r="O406" s="77" t="s">
        <v>1332</v>
      </c>
      <c r="P406" s="78" t="s">
        <v>1333</v>
      </c>
    </row>
    <row r="407" spans="1:16" ht="13.5" thickBot="1">
      <c r="A407" s="17" t="str">
        <f t="shared" si="36"/>
        <v>BAVM 187 </v>
      </c>
      <c r="B407" s="10" t="str">
        <f t="shared" si="37"/>
        <v>I</v>
      </c>
      <c r="C407" s="17">
        <f t="shared" si="38"/>
        <v>53933.457000000002</v>
      </c>
      <c r="D407" s="20" t="str">
        <f t="shared" si="39"/>
        <v>vis</v>
      </c>
      <c r="E407" s="74">
        <f>VLOOKUP(C407,Active!C$21:E$959,3,FALSE)</f>
        <v>11674.002700143104</v>
      </c>
      <c r="F407" s="10" t="s">
        <v>172</v>
      </c>
      <c r="G407" s="20" t="str">
        <f t="shared" si="40"/>
        <v>53933.457</v>
      </c>
      <c r="H407" s="17">
        <f t="shared" si="41"/>
        <v>11674</v>
      </c>
      <c r="I407" s="75" t="s">
        <v>1337</v>
      </c>
      <c r="J407" s="76" t="s">
        <v>1338</v>
      </c>
      <c r="K407" s="75">
        <v>11674</v>
      </c>
      <c r="L407" s="75" t="s">
        <v>207</v>
      </c>
      <c r="M407" s="76" t="s">
        <v>178</v>
      </c>
      <c r="N407" s="76"/>
      <c r="O407" s="77" t="s">
        <v>1339</v>
      </c>
      <c r="P407" s="78" t="s">
        <v>1340</v>
      </c>
    </row>
    <row r="408" spans="1:16" ht="13.5" thickBot="1">
      <c r="A408" s="17" t="str">
        <f t="shared" si="36"/>
        <v>VSB 46 </v>
      </c>
      <c r="B408" s="10" t="str">
        <f t="shared" si="37"/>
        <v>I</v>
      </c>
      <c r="C408" s="17">
        <f t="shared" si="38"/>
        <v>54241.142999999996</v>
      </c>
      <c r="D408" s="20" t="str">
        <f t="shared" si="39"/>
        <v>vis</v>
      </c>
      <c r="E408" s="74">
        <f>VLOOKUP(C408,Active!C$21:E$959,3,FALSE)</f>
        <v>11846.998750233612</v>
      </c>
      <c r="F408" s="10" t="s">
        <v>172</v>
      </c>
      <c r="G408" s="20" t="str">
        <f t="shared" si="40"/>
        <v>54241.143</v>
      </c>
      <c r="H408" s="17">
        <f t="shared" si="41"/>
        <v>11847</v>
      </c>
      <c r="I408" s="75" t="s">
        <v>1341</v>
      </c>
      <c r="J408" s="76" t="s">
        <v>1342</v>
      </c>
      <c r="K408" s="75">
        <v>11847</v>
      </c>
      <c r="L408" s="75" t="s">
        <v>442</v>
      </c>
      <c r="M408" s="76" t="s">
        <v>178</v>
      </c>
      <c r="N408" s="76"/>
      <c r="O408" s="77" t="s">
        <v>1343</v>
      </c>
      <c r="P408" s="78" t="s">
        <v>1344</v>
      </c>
    </row>
    <row r="409" spans="1:16" ht="13.5" thickBot="1">
      <c r="A409" s="17" t="str">
        <f t="shared" si="36"/>
        <v> JAAVSO 41;122 </v>
      </c>
      <c r="B409" s="10" t="str">
        <f t="shared" si="37"/>
        <v>I</v>
      </c>
      <c r="C409" s="17">
        <f t="shared" si="38"/>
        <v>56058.846299999997</v>
      </c>
      <c r="D409" s="20" t="str">
        <f t="shared" si="39"/>
        <v>vis</v>
      </c>
      <c r="E409" s="74">
        <f>VLOOKUP(C409,Active!C$21:E$959,3,FALSE)</f>
        <v>12869.000047453786</v>
      </c>
      <c r="F409" s="10" t="s">
        <v>172</v>
      </c>
      <c r="G409" s="20" t="str">
        <f t="shared" si="40"/>
        <v>56058.8463</v>
      </c>
      <c r="H409" s="17">
        <f t="shared" si="41"/>
        <v>12869</v>
      </c>
      <c r="I409" s="75" t="s">
        <v>1371</v>
      </c>
      <c r="J409" s="76" t="s">
        <v>1372</v>
      </c>
      <c r="K409" s="75">
        <v>12869</v>
      </c>
      <c r="L409" s="75" t="s">
        <v>796</v>
      </c>
      <c r="M409" s="76" t="s">
        <v>1347</v>
      </c>
      <c r="N409" s="76" t="s">
        <v>172</v>
      </c>
      <c r="O409" s="77" t="s">
        <v>956</v>
      </c>
      <c r="P409" s="77" t="s">
        <v>1373</v>
      </c>
    </row>
    <row r="410" spans="1:16" ht="26.25" thickBot="1">
      <c r="A410" s="17" t="str">
        <f t="shared" si="36"/>
        <v>BAVM 241 (=IBVS 6157) </v>
      </c>
      <c r="B410" s="10" t="str">
        <f t="shared" si="37"/>
        <v>II</v>
      </c>
      <c r="C410" s="17">
        <f t="shared" si="38"/>
        <v>57178.457600000002</v>
      </c>
      <c r="D410" s="20" t="str">
        <f t="shared" si="39"/>
        <v>vis</v>
      </c>
      <c r="E410" s="74">
        <f>VLOOKUP(C410,Active!C$21:E$959,3,FALSE)</f>
        <v>13498.500032947773</v>
      </c>
      <c r="F410" s="10" t="s">
        <v>172</v>
      </c>
      <c r="G410" s="20" t="str">
        <f t="shared" si="40"/>
        <v>57178.4576</v>
      </c>
      <c r="H410" s="17">
        <f t="shared" si="41"/>
        <v>13498.5</v>
      </c>
      <c r="I410" s="75" t="s">
        <v>1392</v>
      </c>
      <c r="J410" s="76" t="s">
        <v>1393</v>
      </c>
      <c r="K410" s="75" t="s">
        <v>1394</v>
      </c>
      <c r="L410" s="75" t="s">
        <v>796</v>
      </c>
      <c r="M410" s="76" t="s">
        <v>1347</v>
      </c>
      <c r="N410" s="76" t="s">
        <v>1376</v>
      </c>
      <c r="O410" s="77" t="s">
        <v>1377</v>
      </c>
      <c r="P410" s="78" t="s">
        <v>1395</v>
      </c>
    </row>
    <row r="411" spans="1:16">
      <c r="B411" s="10"/>
      <c r="F411" s="10"/>
    </row>
    <row r="412" spans="1:16">
      <c r="B412" s="10"/>
      <c r="F412" s="10"/>
    </row>
    <row r="413" spans="1:16">
      <c r="B413" s="10"/>
      <c r="F413" s="10"/>
    </row>
    <row r="414" spans="1:16">
      <c r="B414" s="10"/>
      <c r="F414" s="10"/>
    </row>
    <row r="415" spans="1:16">
      <c r="B415" s="10"/>
      <c r="F415" s="10"/>
    </row>
    <row r="416" spans="1:16">
      <c r="B416" s="10"/>
      <c r="F416" s="10"/>
    </row>
    <row r="417" spans="2:6">
      <c r="B417" s="10"/>
      <c r="F417" s="10"/>
    </row>
    <row r="418" spans="2:6">
      <c r="B418" s="10"/>
      <c r="F418" s="10"/>
    </row>
    <row r="419" spans="2:6">
      <c r="B419" s="10"/>
      <c r="F419" s="10"/>
    </row>
    <row r="420" spans="2:6">
      <c r="B420" s="10"/>
      <c r="F420" s="10"/>
    </row>
    <row r="421" spans="2:6">
      <c r="B421" s="10"/>
      <c r="F421" s="10"/>
    </row>
    <row r="422" spans="2:6">
      <c r="B422" s="10"/>
      <c r="F422" s="10"/>
    </row>
    <row r="423" spans="2:6">
      <c r="B423" s="10"/>
      <c r="F423" s="10"/>
    </row>
    <row r="424" spans="2:6">
      <c r="B424" s="10"/>
      <c r="F424" s="10"/>
    </row>
    <row r="425" spans="2:6">
      <c r="B425" s="10"/>
      <c r="F425" s="10"/>
    </row>
    <row r="426" spans="2:6">
      <c r="B426" s="10"/>
      <c r="F426" s="10"/>
    </row>
    <row r="427" spans="2:6">
      <c r="B427" s="10"/>
      <c r="F427" s="10"/>
    </row>
    <row r="428" spans="2:6">
      <c r="B428" s="10"/>
      <c r="F428" s="10"/>
    </row>
    <row r="429" spans="2:6">
      <c r="B429" s="10"/>
      <c r="F429" s="10"/>
    </row>
    <row r="430" spans="2:6">
      <c r="B430" s="10"/>
      <c r="F430" s="10"/>
    </row>
    <row r="431" spans="2:6">
      <c r="B431" s="10"/>
      <c r="F431" s="10"/>
    </row>
    <row r="432" spans="2:6">
      <c r="B432" s="10"/>
      <c r="F432" s="10"/>
    </row>
    <row r="433" spans="2:6">
      <c r="B433" s="10"/>
      <c r="F433" s="10"/>
    </row>
    <row r="434" spans="2:6">
      <c r="B434" s="10"/>
      <c r="F434" s="10"/>
    </row>
    <row r="435" spans="2:6">
      <c r="B435" s="10"/>
      <c r="F435" s="10"/>
    </row>
    <row r="436" spans="2:6">
      <c r="B436" s="10"/>
      <c r="F436" s="10"/>
    </row>
    <row r="437" spans="2:6">
      <c r="B437" s="10"/>
      <c r="F437" s="10"/>
    </row>
    <row r="438" spans="2:6">
      <c r="B438" s="10"/>
      <c r="F438" s="10"/>
    </row>
    <row r="439" spans="2:6">
      <c r="B439" s="10"/>
      <c r="F439" s="10"/>
    </row>
    <row r="440" spans="2:6">
      <c r="B440" s="10"/>
      <c r="F440" s="10"/>
    </row>
    <row r="441" spans="2:6">
      <c r="B441" s="10"/>
      <c r="F441" s="10"/>
    </row>
    <row r="442" spans="2:6">
      <c r="B442" s="10"/>
      <c r="F442" s="10"/>
    </row>
    <row r="443" spans="2:6">
      <c r="B443" s="10"/>
      <c r="F443" s="10"/>
    </row>
    <row r="444" spans="2:6">
      <c r="B444" s="10"/>
      <c r="F444" s="10"/>
    </row>
    <row r="445" spans="2:6">
      <c r="B445" s="10"/>
      <c r="F445" s="10"/>
    </row>
    <row r="446" spans="2:6">
      <c r="B446" s="10"/>
      <c r="F446" s="10"/>
    </row>
    <row r="447" spans="2:6">
      <c r="B447" s="10"/>
      <c r="F447" s="10"/>
    </row>
    <row r="448" spans="2:6">
      <c r="B448" s="10"/>
      <c r="F448" s="10"/>
    </row>
    <row r="449" spans="2:6">
      <c r="B449" s="10"/>
      <c r="F449" s="10"/>
    </row>
    <row r="450" spans="2:6">
      <c r="B450" s="10"/>
      <c r="F450" s="10"/>
    </row>
    <row r="451" spans="2:6">
      <c r="B451" s="10"/>
      <c r="F451" s="10"/>
    </row>
    <row r="452" spans="2:6">
      <c r="B452" s="10"/>
      <c r="F452" s="10"/>
    </row>
    <row r="453" spans="2:6">
      <c r="B453" s="10"/>
      <c r="F453" s="10"/>
    </row>
    <row r="454" spans="2:6">
      <c r="B454" s="10"/>
      <c r="F454" s="10"/>
    </row>
    <row r="455" spans="2:6">
      <c r="B455" s="10"/>
      <c r="F455" s="10"/>
    </row>
    <row r="456" spans="2:6">
      <c r="B456" s="10"/>
      <c r="F456" s="10"/>
    </row>
    <row r="457" spans="2:6">
      <c r="B457" s="10"/>
      <c r="F457" s="10"/>
    </row>
    <row r="458" spans="2:6">
      <c r="B458" s="10"/>
      <c r="F458" s="10"/>
    </row>
    <row r="459" spans="2:6">
      <c r="B459" s="10"/>
      <c r="F459" s="10"/>
    </row>
    <row r="460" spans="2:6">
      <c r="B460" s="10"/>
      <c r="F460" s="10"/>
    </row>
    <row r="461" spans="2:6">
      <c r="B461" s="10"/>
      <c r="F461" s="10"/>
    </row>
    <row r="462" spans="2:6">
      <c r="B462" s="10"/>
      <c r="F462" s="10"/>
    </row>
    <row r="463" spans="2:6">
      <c r="B463" s="10"/>
      <c r="F463" s="10"/>
    </row>
    <row r="464" spans="2:6">
      <c r="B464" s="10"/>
      <c r="F464" s="10"/>
    </row>
    <row r="465" spans="2:6">
      <c r="B465" s="10"/>
      <c r="F465" s="10"/>
    </row>
    <row r="466" spans="2:6">
      <c r="B466" s="10"/>
      <c r="F466" s="10"/>
    </row>
    <row r="467" spans="2:6">
      <c r="B467" s="10"/>
      <c r="F467" s="10"/>
    </row>
    <row r="468" spans="2:6">
      <c r="B468" s="10"/>
      <c r="F468" s="10"/>
    </row>
    <row r="469" spans="2:6">
      <c r="B469" s="10"/>
      <c r="F469" s="10"/>
    </row>
    <row r="470" spans="2:6">
      <c r="B470" s="10"/>
      <c r="F470" s="10"/>
    </row>
    <row r="471" spans="2:6">
      <c r="B471" s="10"/>
      <c r="F471" s="10"/>
    </row>
    <row r="472" spans="2:6">
      <c r="B472" s="10"/>
      <c r="F472" s="10"/>
    </row>
    <row r="473" spans="2:6">
      <c r="B473" s="10"/>
      <c r="F473" s="10"/>
    </row>
    <row r="474" spans="2:6">
      <c r="B474" s="10"/>
      <c r="F474" s="10"/>
    </row>
    <row r="475" spans="2:6">
      <c r="B475" s="10"/>
      <c r="F475" s="10"/>
    </row>
    <row r="476" spans="2:6">
      <c r="B476" s="10"/>
      <c r="F476" s="10"/>
    </row>
    <row r="477" spans="2:6">
      <c r="B477" s="10"/>
      <c r="F477" s="10"/>
    </row>
    <row r="478" spans="2:6">
      <c r="B478" s="10"/>
      <c r="F478" s="10"/>
    </row>
    <row r="479" spans="2:6">
      <c r="B479" s="10"/>
      <c r="F479" s="10"/>
    </row>
    <row r="480" spans="2:6">
      <c r="B480" s="10"/>
      <c r="F480" s="10"/>
    </row>
    <row r="481" spans="2:6">
      <c r="B481" s="10"/>
      <c r="F481" s="10"/>
    </row>
    <row r="482" spans="2:6">
      <c r="B482" s="10"/>
      <c r="F482" s="10"/>
    </row>
    <row r="483" spans="2:6">
      <c r="B483" s="10"/>
      <c r="F483" s="10"/>
    </row>
    <row r="484" spans="2:6">
      <c r="B484" s="10"/>
      <c r="F484" s="10"/>
    </row>
    <row r="485" spans="2:6">
      <c r="B485" s="10"/>
      <c r="F485" s="10"/>
    </row>
    <row r="486" spans="2:6">
      <c r="B486" s="10"/>
      <c r="F486" s="10"/>
    </row>
    <row r="487" spans="2:6">
      <c r="B487" s="10"/>
      <c r="F487" s="10"/>
    </row>
    <row r="488" spans="2:6">
      <c r="B488" s="10"/>
      <c r="F488" s="10"/>
    </row>
    <row r="489" spans="2:6">
      <c r="B489" s="10"/>
      <c r="F489" s="10"/>
    </row>
    <row r="490" spans="2:6">
      <c r="B490" s="10"/>
      <c r="F490" s="10"/>
    </row>
    <row r="491" spans="2:6">
      <c r="B491" s="10"/>
      <c r="F491" s="10"/>
    </row>
    <row r="492" spans="2:6">
      <c r="B492" s="10"/>
      <c r="F492" s="10"/>
    </row>
    <row r="493" spans="2:6">
      <c r="B493" s="10"/>
      <c r="F493" s="10"/>
    </row>
    <row r="494" spans="2:6">
      <c r="B494" s="10"/>
      <c r="F494" s="10"/>
    </row>
    <row r="495" spans="2:6">
      <c r="B495" s="10"/>
      <c r="F495" s="10"/>
    </row>
    <row r="496" spans="2:6">
      <c r="B496" s="10"/>
      <c r="F496" s="10"/>
    </row>
    <row r="497" spans="2:6">
      <c r="B497" s="10"/>
      <c r="F497" s="10"/>
    </row>
    <row r="498" spans="2:6">
      <c r="B498" s="10"/>
      <c r="F498" s="10"/>
    </row>
    <row r="499" spans="2:6">
      <c r="B499" s="10"/>
      <c r="F499" s="10"/>
    </row>
    <row r="500" spans="2:6">
      <c r="B500" s="10"/>
      <c r="F500" s="10"/>
    </row>
    <row r="501" spans="2:6">
      <c r="B501" s="10"/>
      <c r="F501" s="10"/>
    </row>
    <row r="502" spans="2:6">
      <c r="B502" s="10"/>
      <c r="F502" s="10"/>
    </row>
    <row r="503" spans="2:6">
      <c r="B503" s="10"/>
      <c r="F503" s="10"/>
    </row>
    <row r="504" spans="2:6">
      <c r="B504" s="10"/>
      <c r="F504" s="10"/>
    </row>
    <row r="505" spans="2:6">
      <c r="B505" s="10"/>
      <c r="F505" s="10"/>
    </row>
    <row r="506" spans="2:6">
      <c r="B506" s="10"/>
      <c r="F506" s="10"/>
    </row>
    <row r="507" spans="2:6">
      <c r="B507" s="10"/>
      <c r="F507" s="10"/>
    </row>
    <row r="508" spans="2:6">
      <c r="B508" s="10"/>
      <c r="F508" s="10"/>
    </row>
    <row r="509" spans="2:6">
      <c r="B509" s="10"/>
      <c r="F509" s="10"/>
    </row>
    <row r="510" spans="2:6">
      <c r="B510" s="10"/>
      <c r="F510" s="10"/>
    </row>
    <row r="511" spans="2:6">
      <c r="B511" s="10"/>
      <c r="F511" s="10"/>
    </row>
    <row r="512" spans="2:6">
      <c r="B512" s="10"/>
      <c r="F512" s="10"/>
    </row>
    <row r="513" spans="2:6">
      <c r="B513" s="10"/>
      <c r="F513" s="10"/>
    </row>
    <row r="514" spans="2:6">
      <c r="B514" s="10"/>
      <c r="F514" s="10"/>
    </row>
    <row r="515" spans="2:6">
      <c r="B515" s="10"/>
      <c r="F515" s="10"/>
    </row>
    <row r="516" spans="2:6">
      <c r="B516" s="10"/>
      <c r="F516" s="10"/>
    </row>
    <row r="517" spans="2:6">
      <c r="B517" s="10"/>
      <c r="F517" s="10"/>
    </row>
    <row r="518" spans="2:6">
      <c r="B518" s="10"/>
      <c r="F518" s="10"/>
    </row>
    <row r="519" spans="2:6">
      <c r="B519" s="10"/>
      <c r="F519" s="10"/>
    </row>
    <row r="520" spans="2:6">
      <c r="B520" s="10"/>
      <c r="F520" s="10"/>
    </row>
    <row r="521" spans="2:6">
      <c r="B521" s="10"/>
      <c r="F521" s="10"/>
    </row>
    <row r="522" spans="2:6">
      <c r="B522" s="10"/>
      <c r="F522" s="10"/>
    </row>
    <row r="523" spans="2:6">
      <c r="B523" s="10"/>
      <c r="F523" s="10"/>
    </row>
    <row r="524" spans="2:6">
      <c r="B524" s="10"/>
      <c r="F524" s="10"/>
    </row>
    <row r="525" spans="2:6">
      <c r="B525" s="10"/>
      <c r="F525" s="10"/>
    </row>
    <row r="526" spans="2:6">
      <c r="B526" s="10"/>
      <c r="F526" s="10"/>
    </row>
    <row r="527" spans="2:6">
      <c r="B527" s="10"/>
      <c r="F527" s="10"/>
    </row>
    <row r="528" spans="2:6">
      <c r="B528" s="10"/>
      <c r="F528" s="10"/>
    </row>
    <row r="529" spans="2:6">
      <c r="B529" s="10"/>
      <c r="F529" s="10"/>
    </row>
    <row r="530" spans="2:6">
      <c r="B530" s="10"/>
      <c r="F530" s="10"/>
    </row>
    <row r="531" spans="2:6">
      <c r="B531" s="10"/>
      <c r="F531" s="10"/>
    </row>
    <row r="532" spans="2:6">
      <c r="B532" s="10"/>
      <c r="F532" s="10"/>
    </row>
    <row r="533" spans="2:6">
      <c r="B533" s="10"/>
      <c r="F533" s="10"/>
    </row>
    <row r="534" spans="2:6">
      <c r="B534" s="10"/>
      <c r="F534" s="10"/>
    </row>
    <row r="535" spans="2:6">
      <c r="B535" s="10"/>
      <c r="F535" s="10"/>
    </row>
    <row r="536" spans="2:6">
      <c r="B536" s="10"/>
      <c r="F536" s="10"/>
    </row>
    <row r="537" spans="2:6">
      <c r="B537" s="10"/>
      <c r="F537" s="10"/>
    </row>
    <row r="538" spans="2:6">
      <c r="B538" s="10"/>
      <c r="F538" s="10"/>
    </row>
    <row r="539" spans="2:6">
      <c r="B539" s="10"/>
      <c r="F539" s="10"/>
    </row>
    <row r="540" spans="2:6">
      <c r="B540" s="10"/>
      <c r="F540" s="10"/>
    </row>
    <row r="541" spans="2:6">
      <c r="B541" s="10"/>
      <c r="F541" s="10"/>
    </row>
    <row r="542" spans="2:6">
      <c r="B542" s="10"/>
      <c r="F542" s="10"/>
    </row>
    <row r="543" spans="2:6">
      <c r="B543" s="10"/>
      <c r="F543" s="10"/>
    </row>
    <row r="544" spans="2:6">
      <c r="B544" s="10"/>
      <c r="F544" s="10"/>
    </row>
    <row r="545" spans="2:6">
      <c r="B545" s="10"/>
      <c r="F545" s="10"/>
    </row>
    <row r="546" spans="2:6">
      <c r="B546" s="10"/>
      <c r="F546" s="10"/>
    </row>
    <row r="547" spans="2:6">
      <c r="B547" s="10"/>
      <c r="F547" s="10"/>
    </row>
    <row r="548" spans="2:6">
      <c r="B548" s="10"/>
      <c r="F548" s="10"/>
    </row>
    <row r="549" spans="2:6">
      <c r="B549" s="10"/>
      <c r="F549" s="10"/>
    </row>
    <row r="550" spans="2:6">
      <c r="B550" s="10"/>
      <c r="F550" s="10"/>
    </row>
    <row r="551" spans="2:6">
      <c r="B551" s="10"/>
      <c r="F551" s="10"/>
    </row>
    <row r="552" spans="2:6">
      <c r="B552" s="10"/>
      <c r="F552" s="10"/>
    </row>
    <row r="553" spans="2:6">
      <c r="B553" s="10"/>
      <c r="F553" s="10"/>
    </row>
    <row r="554" spans="2:6">
      <c r="B554" s="10"/>
      <c r="F554" s="10"/>
    </row>
    <row r="555" spans="2:6">
      <c r="B555" s="10"/>
      <c r="F555" s="10"/>
    </row>
    <row r="556" spans="2:6">
      <c r="B556" s="10"/>
      <c r="F556" s="10"/>
    </row>
    <row r="557" spans="2:6">
      <c r="B557" s="10"/>
      <c r="F557" s="10"/>
    </row>
    <row r="558" spans="2:6">
      <c r="B558" s="10"/>
      <c r="F558" s="10"/>
    </row>
    <row r="559" spans="2:6">
      <c r="B559" s="10"/>
      <c r="F559" s="10"/>
    </row>
    <row r="560" spans="2:6">
      <c r="B560" s="10"/>
      <c r="F560" s="10"/>
    </row>
    <row r="561" spans="2:6">
      <c r="B561" s="10"/>
      <c r="F561" s="10"/>
    </row>
    <row r="562" spans="2:6">
      <c r="B562" s="10"/>
      <c r="F562" s="10"/>
    </row>
    <row r="563" spans="2:6">
      <c r="B563" s="10"/>
      <c r="F563" s="10"/>
    </row>
    <row r="564" spans="2:6">
      <c r="B564" s="10"/>
      <c r="F564" s="10"/>
    </row>
    <row r="565" spans="2:6">
      <c r="B565" s="10"/>
      <c r="F565" s="10"/>
    </row>
    <row r="566" spans="2:6">
      <c r="B566" s="10"/>
      <c r="F566" s="10"/>
    </row>
    <row r="567" spans="2:6">
      <c r="B567" s="10"/>
      <c r="F567" s="10"/>
    </row>
    <row r="568" spans="2:6">
      <c r="B568" s="10"/>
      <c r="F568" s="10"/>
    </row>
    <row r="569" spans="2:6">
      <c r="B569" s="10"/>
      <c r="F569" s="10"/>
    </row>
    <row r="570" spans="2:6">
      <c r="B570" s="10"/>
      <c r="F570" s="10"/>
    </row>
    <row r="571" spans="2:6">
      <c r="B571" s="10"/>
      <c r="F571" s="10"/>
    </row>
    <row r="572" spans="2:6">
      <c r="B572" s="10"/>
      <c r="F572" s="10"/>
    </row>
    <row r="573" spans="2:6">
      <c r="B573" s="10"/>
      <c r="F573" s="10"/>
    </row>
    <row r="574" spans="2:6">
      <c r="B574" s="10"/>
      <c r="F574" s="10"/>
    </row>
    <row r="575" spans="2:6">
      <c r="B575" s="10"/>
      <c r="F575" s="10"/>
    </row>
    <row r="576" spans="2:6">
      <c r="B576" s="10"/>
      <c r="F576" s="10"/>
    </row>
    <row r="577" spans="2:6">
      <c r="B577" s="10"/>
      <c r="F577" s="10"/>
    </row>
    <row r="578" spans="2:6">
      <c r="B578" s="10"/>
      <c r="F578" s="10"/>
    </row>
    <row r="579" spans="2:6">
      <c r="B579" s="10"/>
      <c r="F579" s="10"/>
    </row>
    <row r="580" spans="2:6">
      <c r="B580" s="10"/>
      <c r="F580" s="10"/>
    </row>
    <row r="581" spans="2:6">
      <c r="B581" s="10"/>
      <c r="F581" s="10"/>
    </row>
    <row r="582" spans="2:6">
      <c r="B582" s="10"/>
      <c r="F582" s="10"/>
    </row>
    <row r="583" spans="2:6">
      <c r="B583" s="10"/>
      <c r="F583" s="10"/>
    </row>
    <row r="584" spans="2:6">
      <c r="B584" s="10"/>
      <c r="F584" s="10"/>
    </row>
    <row r="585" spans="2:6">
      <c r="B585" s="10"/>
      <c r="F585" s="10"/>
    </row>
    <row r="586" spans="2:6">
      <c r="B586" s="10"/>
      <c r="F586" s="10"/>
    </row>
    <row r="587" spans="2:6">
      <c r="B587" s="10"/>
      <c r="F587" s="10"/>
    </row>
    <row r="588" spans="2:6">
      <c r="B588" s="10"/>
      <c r="F588" s="10"/>
    </row>
    <row r="589" spans="2:6">
      <c r="B589" s="10"/>
      <c r="F589" s="10"/>
    </row>
    <row r="590" spans="2:6">
      <c r="B590" s="10"/>
      <c r="F590" s="10"/>
    </row>
    <row r="591" spans="2:6">
      <c r="B591" s="10"/>
      <c r="F591" s="10"/>
    </row>
    <row r="592" spans="2:6">
      <c r="B592" s="10"/>
      <c r="F592" s="10"/>
    </row>
    <row r="593" spans="2:6">
      <c r="B593" s="10"/>
      <c r="F593" s="10"/>
    </row>
    <row r="594" spans="2:6">
      <c r="B594" s="10"/>
      <c r="F594" s="10"/>
    </row>
    <row r="595" spans="2:6">
      <c r="B595" s="10"/>
      <c r="F595" s="10"/>
    </row>
    <row r="596" spans="2:6">
      <c r="B596" s="10"/>
      <c r="F596" s="10"/>
    </row>
    <row r="597" spans="2:6">
      <c r="B597" s="10"/>
      <c r="F597" s="10"/>
    </row>
    <row r="598" spans="2:6">
      <c r="B598" s="10"/>
      <c r="F598" s="10"/>
    </row>
    <row r="599" spans="2:6">
      <c r="B599" s="10"/>
      <c r="F599" s="10"/>
    </row>
    <row r="600" spans="2:6">
      <c r="B600" s="10"/>
      <c r="F600" s="10"/>
    </row>
    <row r="601" spans="2:6">
      <c r="B601" s="10"/>
      <c r="F601" s="10"/>
    </row>
    <row r="602" spans="2:6">
      <c r="B602" s="10"/>
      <c r="F602" s="10"/>
    </row>
    <row r="603" spans="2:6">
      <c r="B603" s="10"/>
      <c r="F603" s="10"/>
    </row>
    <row r="604" spans="2:6">
      <c r="B604" s="10"/>
      <c r="F604" s="10"/>
    </row>
    <row r="605" spans="2:6">
      <c r="B605" s="10"/>
      <c r="F605" s="10"/>
    </row>
    <row r="606" spans="2:6">
      <c r="B606" s="10"/>
      <c r="F606" s="10"/>
    </row>
    <row r="607" spans="2:6">
      <c r="B607" s="10"/>
      <c r="F607" s="10"/>
    </row>
    <row r="608" spans="2:6">
      <c r="B608" s="10"/>
      <c r="F608" s="10"/>
    </row>
    <row r="609" spans="2:6">
      <c r="B609" s="10"/>
      <c r="F609" s="10"/>
    </row>
    <row r="610" spans="2:6">
      <c r="B610" s="10"/>
      <c r="F610" s="10"/>
    </row>
    <row r="611" spans="2:6">
      <c r="B611" s="10"/>
      <c r="F611" s="10"/>
    </row>
    <row r="612" spans="2:6">
      <c r="B612" s="10"/>
      <c r="F612" s="10"/>
    </row>
    <row r="613" spans="2:6">
      <c r="B613" s="10"/>
      <c r="F613" s="10"/>
    </row>
    <row r="614" spans="2:6">
      <c r="B614" s="10"/>
      <c r="F614" s="10"/>
    </row>
    <row r="615" spans="2:6">
      <c r="B615" s="10"/>
      <c r="F615" s="10"/>
    </row>
    <row r="616" spans="2:6">
      <c r="B616" s="10"/>
      <c r="F616" s="10"/>
    </row>
    <row r="617" spans="2:6">
      <c r="B617" s="10"/>
      <c r="F617" s="10"/>
    </row>
    <row r="618" spans="2:6">
      <c r="B618" s="10"/>
      <c r="F618" s="10"/>
    </row>
    <row r="619" spans="2:6">
      <c r="B619" s="10"/>
      <c r="F619" s="10"/>
    </row>
    <row r="620" spans="2:6">
      <c r="B620" s="10"/>
      <c r="F620" s="10"/>
    </row>
    <row r="621" spans="2:6">
      <c r="B621" s="10"/>
      <c r="F621" s="10"/>
    </row>
    <row r="622" spans="2:6">
      <c r="B622" s="10"/>
      <c r="F622" s="10"/>
    </row>
    <row r="623" spans="2:6">
      <c r="B623" s="10"/>
      <c r="F623" s="10"/>
    </row>
    <row r="624" spans="2:6">
      <c r="B624" s="10"/>
      <c r="F624" s="10"/>
    </row>
    <row r="625" spans="2:6">
      <c r="B625" s="10"/>
      <c r="F625" s="10"/>
    </row>
    <row r="626" spans="2:6">
      <c r="B626" s="10"/>
      <c r="F626" s="10"/>
    </row>
    <row r="627" spans="2:6">
      <c r="B627" s="10"/>
      <c r="F627" s="10"/>
    </row>
    <row r="628" spans="2:6">
      <c r="B628" s="10"/>
      <c r="F628" s="10"/>
    </row>
    <row r="629" spans="2:6">
      <c r="B629" s="10"/>
      <c r="F629" s="10"/>
    </row>
    <row r="630" spans="2:6">
      <c r="B630" s="10"/>
      <c r="F630" s="10"/>
    </row>
    <row r="631" spans="2:6">
      <c r="B631" s="10"/>
      <c r="F631" s="10"/>
    </row>
    <row r="632" spans="2:6">
      <c r="B632" s="10"/>
      <c r="F632" s="10"/>
    </row>
    <row r="633" spans="2:6">
      <c r="B633" s="10"/>
      <c r="F633" s="10"/>
    </row>
    <row r="634" spans="2:6">
      <c r="B634" s="10"/>
      <c r="F634" s="10"/>
    </row>
    <row r="635" spans="2:6">
      <c r="B635" s="10"/>
      <c r="F635" s="10"/>
    </row>
    <row r="636" spans="2:6">
      <c r="B636" s="10"/>
      <c r="F636" s="10"/>
    </row>
    <row r="637" spans="2:6">
      <c r="B637" s="10"/>
      <c r="F637" s="10"/>
    </row>
    <row r="638" spans="2:6">
      <c r="B638" s="10"/>
      <c r="F638" s="10"/>
    </row>
    <row r="639" spans="2:6">
      <c r="B639" s="10"/>
      <c r="F639" s="10"/>
    </row>
    <row r="640" spans="2:6">
      <c r="B640" s="10"/>
      <c r="F640" s="10"/>
    </row>
    <row r="641" spans="2:6">
      <c r="B641" s="10"/>
      <c r="F641" s="10"/>
    </row>
    <row r="642" spans="2:6">
      <c r="B642" s="10"/>
      <c r="F642" s="10"/>
    </row>
    <row r="643" spans="2:6">
      <c r="B643" s="10"/>
      <c r="F643" s="10"/>
    </row>
    <row r="644" spans="2:6">
      <c r="B644" s="10"/>
      <c r="F644" s="10"/>
    </row>
    <row r="645" spans="2:6">
      <c r="B645" s="10"/>
      <c r="F645" s="10"/>
    </row>
    <row r="646" spans="2:6">
      <c r="B646" s="10"/>
      <c r="F646" s="10"/>
    </row>
    <row r="647" spans="2:6">
      <c r="B647" s="10"/>
      <c r="F647" s="10"/>
    </row>
    <row r="648" spans="2:6">
      <c r="B648" s="10"/>
      <c r="F648" s="10"/>
    </row>
    <row r="649" spans="2:6">
      <c r="B649" s="10"/>
      <c r="F649" s="10"/>
    </row>
    <row r="650" spans="2:6">
      <c r="B650" s="10"/>
      <c r="F650" s="10"/>
    </row>
    <row r="651" spans="2:6">
      <c r="B651" s="10"/>
      <c r="F651" s="10"/>
    </row>
    <row r="652" spans="2:6">
      <c r="B652" s="10"/>
      <c r="F652" s="10"/>
    </row>
    <row r="653" spans="2:6">
      <c r="B653" s="10"/>
      <c r="F653" s="10"/>
    </row>
    <row r="654" spans="2:6">
      <c r="B654" s="10"/>
      <c r="F654" s="10"/>
    </row>
    <row r="655" spans="2:6">
      <c r="B655" s="10"/>
      <c r="F655" s="10"/>
    </row>
    <row r="656" spans="2:6">
      <c r="B656" s="10"/>
      <c r="F656" s="10"/>
    </row>
    <row r="657" spans="2:6">
      <c r="B657" s="10"/>
      <c r="F657" s="10"/>
    </row>
    <row r="658" spans="2:6">
      <c r="B658" s="10"/>
      <c r="F658" s="10"/>
    </row>
    <row r="659" spans="2:6">
      <c r="B659" s="10"/>
      <c r="F659" s="10"/>
    </row>
    <row r="660" spans="2:6">
      <c r="B660" s="10"/>
      <c r="F660" s="10"/>
    </row>
    <row r="661" spans="2:6">
      <c r="B661" s="10"/>
      <c r="F661" s="10"/>
    </row>
    <row r="662" spans="2:6">
      <c r="B662" s="10"/>
      <c r="F662" s="10"/>
    </row>
    <row r="663" spans="2:6">
      <c r="B663" s="10"/>
      <c r="F663" s="10"/>
    </row>
    <row r="664" spans="2:6">
      <c r="B664" s="10"/>
      <c r="F664" s="10"/>
    </row>
    <row r="665" spans="2:6">
      <c r="B665" s="10"/>
      <c r="F665" s="10"/>
    </row>
    <row r="666" spans="2:6">
      <c r="B666" s="10"/>
      <c r="F666" s="10"/>
    </row>
    <row r="667" spans="2:6">
      <c r="B667" s="10"/>
      <c r="F667" s="10"/>
    </row>
    <row r="668" spans="2:6">
      <c r="B668" s="10"/>
      <c r="F668" s="10"/>
    </row>
    <row r="669" spans="2:6">
      <c r="B669" s="10"/>
      <c r="F669" s="10"/>
    </row>
    <row r="670" spans="2:6">
      <c r="B670" s="10"/>
      <c r="F670" s="10"/>
    </row>
    <row r="671" spans="2:6">
      <c r="B671" s="10"/>
      <c r="F671" s="10"/>
    </row>
    <row r="672" spans="2:6">
      <c r="B672" s="10"/>
      <c r="F672" s="10"/>
    </row>
    <row r="673" spans="2:6">
      <c r="B673" s="10"/>
      <c r="F673" s="10"/>
    </row>
    <row r="674" spans="2:6">
      <c r="B674" s="10"/>
      <c r="F674" s="10"/>
    </row>
    <row r="675" spans="2:6">
      <c r="B675" s="10"/>
      <c r="F675" s="10"/>
    </row>
    <row r="676" spans="2:6">
      <c r="B676" s="10"/>
      <c r="F676" s="10"/>
    </row>
    <row r="677" spans="2:6">
      <c r="B677" s="10"/>
      <c r="F677" s="10"/>
    </row>
    <row r="678" spans="2:6">
      <c r="B678" s="10"/>
      <c r="F678" s="10"/>
    </row>
    <row r="679" spans="2:6">
      <c r="B679" s="10"/>
      <c r="F679" s="10"/>
    </row>
    <row r="680" spans="2:6">
      <c r="B680" s="10"/>
      <c r="F680" s="10"/>
    </row>
    <row r="681" spans="2:6">
      <c r="B681" s="10"/>
      <c r="F681" s="10"/>
    </row>
    <row r="682" spans="2:6">
      <c r="B682" s="10"/>
      <c r="F682" s="10"/>
    </row>
    <row r="683" spans="2:6">
      <c r="B683" s="10"/>
      <c r="F683" s="10"/>
    </row>
    <row r="684" spans="2:6">
      <c r="B684" s="10"/>
      <c r="F684" s="10"/>
    </row>
    <row r="685" spans="2:6">
      <c r="B685" s="10"/>
      <c r="F685" s="10"/>
    </row>
    <row r="686" spans="2:6">
      <c r="B686" s="10"/>
      <c r="F686" s="10"/>
    </row>
    <row r="687" spans="2:6">
      <c r="B687" s="10"/>
      <c r="F687" s="10"/>
    </row>
    <row r="688" spans="2:6">
      <c r="B688" s="10"/>
      <c r="F688" s="10"/>
    </row>
    <row r="689" spans="2:6">
      <c r="B689" s="10"/>
      <c r="F689" s="10"/>
    </row>
    <row r="690" spans="2:6">
      <c r="B690" s="10"/>
      <c r="F690" s="10"/>
    </row>
    <row r="691" spans="2:6">
      <c r="B691" s="10"/>
      <c r="F691" s="10"/>
    </row>
    <row r="692" spans="2:6">
      <c r="B692" s="10"/>
      <c r="F692" s="10"/>
    </row>
    <row r="693" spans="2:6">
      <c r="B693" s="10"/>
      <c r="F693" s="10"/>
    </row>
    <row r="694" spans="2:6">
      <c r="B694" s="10"/>
      <c r="F694" s="10"/>
    </row>
    <row r="695" spans="2:6">
      <c r="B695" s="10"/>
      <c r="F695" s="10"/>
    </row>
    <row r="696" spans="2:6">
      <c r="B696" s="10"/>
      <c r="F696" s="10"/>
    </row>
    <row r="697" spans="2:6">
      <c r="B697" s="10"/>
      <c r="F697" s="10"/>
    </row>
    <row r="698" spans="2:6">
      <c r="B698" s="10"/>
      <c r="F698" s="10"/>
    </row>
    <row r="699" spans="2:6">
      <c r="B699" s="10"/>
      <c r="F699" s="10"/>
    </row>
    <row r="700" spans="2:6">
      <c r="B700" s="10"/>
      <c r="F700" s="10"/>
    </row>
    <row r="701" spans="2:6">
      <c r="B701" s="10"/>
      <c r="F701" s="10"/>
    </row>
    <row r="702" spans="2:6">
      <c r="B702" s="10"/>
      <c r="F702" s="10"/>
    </row>
    <row r="703" spans="2:6">
      <c r="B703" s="10"/>
      <c r="F703" s="10"/>
    </row>
    <row r="704" spans="2:6">
      <c r="B704" s="10"/>
      <c r="F704" s="10"/>
    </row>
    <row r="705" spans="2:6">
      <c r="B705" s="10"/>
      <c r="F705" s="10"/>
    </row>
    <row r="706" spans="2:6">
      <c r="B706" s="10"/>
      <c r="F706" s="10"/>
    </row>
    <row r="707" spans="2:6">
      <c r="B707" s="10"/>
      <c r="F707" s="10"/>
    </row>
    <row r="708" spans="2:6">
      <c r="B708" s="10"/>
      <c r="F708" s="10"/>
    </row>
    <row r="709" spans="2:6">
      <c r="B709" s="10"/>
      <c r="F709" s="10"/>
    </row>
    <row r="710" spans="2:6">
      <c r="B710" s="10"/>
      <c r="F710" s="10"/>
    </row>
    <row r="711" spans="2:6">
      <c r="B711" s="10"/>
      <c r="F711" s="10"/>
    </row>
    <row r="712" spans="2:6">
      <c r="B712" s="10"/>
      <c r="F712" s="10"/>
    </row>
    <row r="713" spans="2:6">
      <c r="B713" s="10"/>
      <c r="F713" s="10"/>
    </row>
    <row r="714" spans="2:6">
      <c r="B714" s="10"/>
      <c r="F714" s="10"/>
    </row>
    <row r="715" spans="2:6">
      <c r="B715" s="10"/>
      <c r="F715" s="10"/>
    </row>
    <row r="716" spans="2:6">
      <c r="B716" s="10"/>
      <c r="F716" s="10"/>
    </row>
    <row r="717" spans="2:6">
      <c r="B717" s="10"/>
      <c r="F717" s="10"/>
    </row>
    <row r="718" spans="2:6">
      <c r="B718" s="10"/>
      <c r="F718" s="10"/>
    </row>
    <row r="719" spans="2:6">
      <c r="B719" s="10"/>
      <c r="F719" s="10"/>
    </row>
    <row r="720" spans="2:6">
      <c r="B720" s="10"/>
      <c r="F720" s="10"/>
    </row>
    <row r="721" spans="2:6">
      <c r="B721" s="10"/>
      <c r="F721" s="10"/>
    </row>
    <row r="722" spans="2:6">
      <c r="B722" s="10"/>
      <c r="F722" s="10"/>
    </row>
    <row r="723" spans="2:6">
      <c r="B723" s="10"/>
      <c r="F723" s="10"/>
    </row>
    <row r="724" spans="2:6">
      <c r="B724" s="10"/>
      <c r="F724" s="10"/>
    </row>
    <row r="725" spans="2:6">
      <c r="B725" s="10"/>
      <c r="F725" s="10"/>
    </row>
    <row r="726" spans="2:6">
      <c r="B726" s="10"/>
      <c r="F726" s="10"/>
    </row>
    <row r="727" spans="2:6">
      <c r="B727" s="10"/>
      <c r="F727" s="10"/>
    </row>
    <row r="728" spans="2:6">
      <c r="B728" s="10"/>
      <c r="F728" s="10"/>
    </row>
    <row r="729" spans="2:6">
      <c r="B729" s="10"/>
      <c r="F729" s="10"/>
    </row>
    <row r="730" spans="2:6">
      <c r="B730" s="10"/>
      <c r="F730" s="10"/>
    </row>
    <row r="731" spans="2:6">
      <c r="B731" s="10"/>
      <c r="F731" s="10"/>
    </row>
    <row r="732" spans="2:6">
      <c r="B732" s="10"/>
      <c r="F732" s="10"/>
    </row>
    <row r="733" spans="2:6">
      <c r="B733" s="10"/>
      <c r="F733" s="10"/>
    </row>
    <row r="734" spans="2:6">
      <c r="B734" s="10"/>
      <c r="F734" s="10"/>
    </row>
    <row r="735" spans="2:6">
      <c r="B735" s="10"/>
      <c r="F735" s="10"/>
    </row>
    <row r="736" spans="2:6">
      <c r="B736" s="10"/>
      <c r="F736" s="10"/>
    </row>
    <row r="737" spans="2:6">
      <c r="B737" s="10"/>
      <c r="F737" s="10"/>
    </row>
    <row r="738" spans="2:6">
      <c r="B738" s="10"/>
      <c r="F738" s="10"/>
    </row>
    <row r="739" spans="2:6">
      <c r="B739" s="10"/>
      <c r="F739" s="10"/>
    </row>
    <row r="740" spans="2:6">
      <c r="B740" s="10"/>
      <c r="F740" s="10"/>
    </row>
    <row r="741" spans="2:6">
      <c r="B741" s="10"/>
      <c r="F741" s="10"/>
    </row>
    <row r="742" spans="2:6">
      <c r="B742" s="10"/>
      <c r="F742" s="10"/>
    </row>
    <row r="743" spans="2:6">
      <c r="B743" s="10"/>
      <c r="F743" s="10"/>
    </row>
    <row r="744" spans="2:6">
      <c r="B744" s="10"/>
      <c r="F744" s="10"/>
    </row>
    <row r="745" spans="2:6">
      <c r="B745" s="10"/>
      <c r="F745" s="10"/>
    </row>
    <row r="746" spans="2:6">
      <c r="B746" s="10"/>
      <c r="F746" s="10"/>
    </row>
    <row r="747" spans="2:6">
      <c r="B747" s="10"/>
      <c r="F747" s="10"/>
    </row>
    <row r="748" spans="2:6">
      <c r="B748" s="10"/>
      <c r="F748" s="10"/>
    </row>
    <row r="749" spans="2:6">
      <c r="B749" s="10"/>
      <c r="F749" s="10"/>
    </row>
    <row r="750" spans="2:6">
      <c r="B750" s="10"/>
      <c r="F750" s="10"/>
    </row>
    <row r="751" spans="2:6">
      <c r="B751" s="10"/>
      <c r="F751" s="10"/>
    </row>
    <row r="752" spans="2:6">
      <c r="B752" s="10"/>
      <c r="F752" s="10"/>
    </row>
    <row r="753" spans="2:6">
      <c r="B753" s="10"/>
      <c r="F753" s="10"/>
    </row>
    <row r="754" spans="2:6">
      <c r="B754" s="10"/>
      <c r="F754" s="10"/>
    </row>
    <row r="755" spans="2:6">
      <c r="B755" s="10"/>
      <c r="F755" s="10"/>
    </row>
    <row r="756" spans="2:6">
      <c r="B756" s="10"/>
      <c r="F756" s="10"/>
    </row>
    <row r="757" spans="2:6">
      <c r="B757" s="10"/>
      <c r="F757" s="10"/>
    </row>
    <row r="758" spans="2:6">
      <c r="B758" s="10"/>
      <c r="F758" s="10"/>
    </row>
    <row r="759" spans="2:6">
      <c r="B759" s="10"/>
      <c r="F759" s="10"/>
    </row>
    <row r="760" spans="2:6">
      <c r="B760" s="10"/>
      <c r="F760" s="10"/>
    </row>
    <row r="761" spans="2:6">
      <c r="B761" s="10"/>
      <c r="F761" s="10"/>
    </row>
    <row r="762" spans="2:6">
      <c r="B762" s="10"/>
      <c r="F762" s="10"/>
    </row>
    <row r="763" spans="2:6">
      <c r="B763" s="10"/>
      <c r="F763" s="10"/>
    </row>
    <row r="764" spans="2:6">
      <c r="B764" s="10"/>
      <c r="F764" s="10"/>
    </row>
    <row r="765" spans="2:6">
      <c r="B765" s="10"/>
      <c r="F765" s="10"/>
    </row>
    <row r="766" spans="2:6">
      <c r="B766" s="10"/>
      <c r="F766" s="10"/>
    </row>
    <row r="767" spans="2:6">
      <c r="B767" s="10"/>
      <c r="F767" s="10"/>
    </row>
    <row r="768" spans="2:6">
      <c r="B768" s="10"/>
      <c r="F768" s="10"/>
    </row>
    <row r="769" spans="2:6">
      <c r="B769" s="10"/>
      <c r="F769" s="10"/>
    </row>
    <row r="770" spans="2:6">
      <c r="B770" s="10"/>
      <c r="F770" s="10"/>
    </row>
    <row r="771" spans="2:6">
      <c r="B771" s="10"/>
      <c r="F771" s="10"/>
    </row>
    <row r="772" spans="2:6">
      <c r="B772" s="10"/>
      <c r="F772" s="10"/>
    </row>
    <row r="773" spans="2:6">
      <c r="B773" s="10"/>
      <c r="F773" s="10"/>
    </row>
    <row r="774" spans="2:6">
      <c r="B774" s="10"/>
      <c r="F774" s="10"/>
    </row>
    <row r="775" spans="2:6">
      <c r="B775" s="10"/>
      <c r="F775" s="10"/>
    </row>
    <row r="776" spans="2:6">
      <c r="B776" s="10"/>
      <c r="F776" s="10"/>
    </row>
    <row r="777" spans="2:6">
      <c r="B777" s="10"/>
      <c r="F777" s="10"/>
    </row>
    <row r="778" spans="2:6">
      <c r="B778" s="10"/>
      <c r="F778" s="10"/>
    </row>
    <row r="779" spans="2:6">
      <c r="B779" s="10"/>
      <c r="F779" s="10"/>
    </row>
    <row r="780" spans="2:6">
      <c r="B780" s="10"/>
      <c r="F780" s="10"/>
    </row>
    <row r="781" spans="2:6">
      <c r="B781" s="10"/>
      <c r="F781" s="10"/>
    </row>
    <row r="782" spans="2:6">
      <c r="B782" s="10"/>
      <c r="F782" s="10"/>
    </row>
    <row r="783" spans="2:6">
      <c r="B783" s="10"/>
      <c r="F783" s="10"/>
    </row>
    <row r="784" spans="2:6">
      <c r="B784" s="10"/>
      <c r="F784" s="10"/>
    </row>
    <row r="785" spans="2:6">
      <c r="B785" s="10"/>
      <c r="F785" s="10"/>
    </row>
    <row r="786" spans="2:6">
      <c r="B786" s="10"/>
      <c r="F786" s="10"/>
    </row>
    <row r="787" spans="2:6">
      <c r="B787" s="10"/>
      <c r="F787" s="10"/>
    </row>
    <row r="788" spans="2:6">
      <c r="B788" s="10"/>
      <c r="F788" s="10"/>
    </row>
    <row r="789" spans="2:6">
      <c r="B789" s="10"/>
      <c r="F789" s="10"/>
    </row>
    <row r="790" spans="2:6">
      <c r="B790" s="10"/>
      <c r="F790" s="10"/>
    </row>
    <row r="791" spans="2:6">
      <c r="B791" s="10"/>
      <c r="F791" s="10"/>
    </row>
    <row r="792" spans="2:6">
      <c r="B792" s="10"/>
      <c r="F792" s="10"/>
    </row>
    <row r="793" spans="2:6">
      <c r="B793" s="10"/>
      <c r="F793" s="10"/>
    </row>
    <row r="794" spans="2:6">
      <c r="B794" s="10"/>
      <c r="F794" s="10"/>
    </row>
    <row r="795" spans="2:6">
      <c r="B795" s="10"/>
      <c r="F795" s="10"/>
    </row>
    <row r="796" spans="2:6">
      <c r="B796" s="10"/>
      <c r="F796" s="10"/>
    </row>
    <row r="797" spans="2:6">
      <c r="B797" s="10"/>
      <c r="F797" s="10"/>
    </row>
    <row r="798" spans="2:6">
      <c r="B798" s="10"/>
      <c r="F798" s="10"/>
    </row>
    <row r="799" spans="2:6">
      <c r="B799" s="10"/>
      <c r="F799" s="10"/>
    </row>
    <row r="800" spans="2:6">
      <c r="B800" s="10"/>
      <c r="F800" s="10"/>
    </row>
    <row r="801" spans="2:6">
      <c r="B801" s="10"/>
      <c r="F801" s="10"/>
    </row>
    <row r="802" spans="2:6">
      <c r="B802" s="10"/>
      <c r="F802" s="10"/>
    </row>
    <row r="803" spans="2:6">
      <c r="B803" s="10"/>
      <c r="F803" s="10"/>
    </row>
    <row r="804" spans="2:6">
      <c r="B804" s="10"/>
      <c r="F804" s="10"/>
    </row>
    <row r="805" spans="2:6">
      <c r="B805" s="10"/>
      <c r="F805" s="10"/>
    </row>
    <row r="806" spans="2:6">
      <c r="B806" s="10"/>
      <c r="F806" s="10"/>
    </row>
    <row r="807" spans="2:6">
      <c r="B807" s="10"/>
      <c r="F807" s="10"/>
    </row>
    <row r="808" spans="2:6">
      <c r="B808" s="10"/>
      <c r="F808" s="10"/>
    </row>
    <row r="809" spans="2:6">
      <c r="B809" s="10"/>
      <c r="F809" s="10"/>
    </row>
    <row r="810" spans="2:6">
      <c r="B810" s="10"/>
      <c r="F810" s="10"/>
    </row>
    <row r="811" spans="2:6">
      <c r="B811" s="10"/>
      <c r="F811" s="10"/>
    </row>
    <row r="812" spans="2:6">
      <c r="B812" s="10"/>
      <c r="F812" s="10"/>
    </row>
    <row r="813" spans="2:6">
      <c r="B813" s="10"/>
      <c r="F813" s="10"/>
    </row>
    <row r="814" spans="2:6">
      <c r="B814" s="10"/>
      <c r="F814" s="10"/>
    </row>
    <row r="815" spans="2:6">
      <c r="B815" s="10"/>
      <c r="F815" s="10"/>
    </row>
    <row r="816" spans="2:6">
      <c r="B816" s="10"/>
      <c r="F816" s="10"/>
    </row>
    <row r="817" spans="2:6">
      <c r="B817" s="10"/>
      <c r="F817" s="10"/>
    </row>
    <row r="818" spans="2:6">
      <c r="B818" s="10"/>
      <c r="F818" s="10"/>
    </row>
    <row r="819" spans="2:6">
      <c r="B819" s="10"/>
      <c r="F819" s="10"/>
    </row>
    <row r="820" spans="2:6">
      <c r="B820" s="10"/>
      <c r="F820" s="10"/>
    </row>
    <row r="821" spans="2:6">
      <c r="B821" s="10"/>
      <c r="F821" s="10"/>
    </row>
    <row r="822" spans="2:6">
      <c r="B822" s="10"/>
      <c r="F822" s="10"/>
    </row>
    <row r="823" spans="2:6">
      <c r="B823" s="10"/>
      <c r="F823" s="10"/>
    </row>
    <row r="824" spans="2:6">
      <c r="B824" s="10"/>
      <c r="F824" s="10"/>
    </row>
    <row r="825" spans="2:6">
      <c r="B825" s="10"/>
      <c r="F825" s="10"/>
    </row>
    <row r="826" spans="2:6">
      <c r="B826" s="10"/>
      <c r="F826" s="10"/>
    </row>
    <row r="827" spans="2:6">
      <c r="B827" s="10"/>
      <c r="F827" s="10"/>
    </row>
    <row r="828" spans="2:6">
      <c r="B828" s="10"/>
      <c r="F828" s="10"/>
    </row>
    <row r="829" spans="2:6">
      <c r="B829" s="10"/>
      <c r="F829" s="10"/>
    </row>
    <row r="830" spans="2:6">
      <c r="B830" s="10"/>
      <c r="F830" s="10"/>
    </row>
    <row r="831" spans="2:6">
      <c r="B831" s="10"/>
      <c r="F831" s="10"/>
    </row>
    <row r="832" spans="2:6">
      <c r="B832" s="10"/>
      <c r="F832" s="10"/>
    </row>
    <row r="833" spans="2:6">
      <c r="B833" s="10"/>
      <c r="F833" s="10"/>
    </row>
    <row r="834" spans="2:6">
      <c r="B834" s="10"/>
      <c r="F834" s="10"/>
    </row>
    <row r="835" spans="2:6">
      <c r="B835" s="10"/>
      <c r="F835" s="10"/>
    </row>
    <row r="836" spans="2:6">
      <c r="B836" s="10"/>
      <c r="F836" s="10"/>
    </row>
    <row r="837" spans="2:6">
      <c r="B837" s="10"/>
      <c r="F837" s="10"/>
    </row>
    <row r="838" spans="2:6">
      <c r="B838" s="10"/>
      <c r="F838" s="10"/>
    </row>
    <row r="839" spans="2:6">
      <c r="B839" s="10"/>
      <c r="F839" s="10"/>
    </row>
    <row r="840" spans="2:6">
      <c r="B840" s="10"/>
      <c r="F840" s="10"/>
    </row>
    <row r="841" spans="2:6">
      <c r="B841" s="10"/>
      <c r="F841" s="10"/>
    </row>
    <row r="842" spans="2:6">
      <c r="B842" s="10"/>
      <c r="F842" s="10"/>
    </row>
    <row r="843" spans="2:6">
      <c r="B843" s="10"/>
      <c r="F843" s="10"/>
    </row>
    <row r="844" spans="2:6">
      <c r="B844" s="10"/>
      <c r="F844" s="10"/>
    </row>
    <row r="845" spans="2:6">
      <c r="B845" s="10"/>
      <c r="F845" s="10"/>
    </row>
    <row r="846" spans="2:6">
      <c r="B846" s="10"/>
      <c r="F846" s="10"/>
    </row>
    <row r="847" spans="2:6">
      <c r="B847" s="10"/>
      <c r="F847" s="10"/>
    </row>
    <row r="848" spans="2:6">
      <c r="B848" s="10"/>
      <c r="F848" s="10"/>
    </row>
    <row r="849" spans="2:6">
      <c r="B849" s="10"/>
      <c r="F849" s="10"/>
    </row>
    <row r="850" spans="2:6">
      <c r="B850" s="10"/>
      <c r="F850" s="10"/>
    </row>
    <row r="851" spans="2:6">
      <c r="B851" s="10"/>
      <c r="F851" s="10"/>
    </row>
    <row r="852" spans="2:6">
      <c r="B852" s="10"/>
      <c r="F852" s="10"/>
    </row>
    <row r="853" spans="2:6">
      <c r="B853" s="10"/>
      <c r="F853" s="10"/>
    </row>
    <row r="854" spans="2:6">
      <c r="B854" s="10"/>
      <c r="F854" s="10"/>
    </row>
    <row r="855" spans="2:6">
      <c r="B855" s="10"/>
      <c r="F855" s="10"/>
    </row>
    <row r="856" spans="2:6">
      <c r="B856" s="10"/>
      <c r="F856" s="10"/>
    </row>
    <row r="857" spans="2:6">
      <c r="B857" s="10"/>
      <c r="F857" s="10"/>
    </row>
    <row r="858" spans="2:6">
      <c r="B858" s="10"/>
      <c r="F858" s="10"/>
    </row>
    <row r="859" spans="2:6">
      <c r="B859" s="10"/>
      <c r="F859" s="10"/>
    </row>
    <row r="860" spans="2:6">
      <c r="B860" s="10"/>
      <c r="F860" s="10"/>
    </row>
    <row r="861" spans="2:6">
      <c r="B861" s="10"/>
      <c r="F861" s="10"/>
    </row>
    <row r="862" spans="2:6">
      <c r="B862" s="10"/>
      <c r="F862" s="10"/>
    </row>
    <row r="863" spans="2:6">
      <c r="B863" s="10"/>
      <c r="F863" s="10"/>
    </row>
    <row r="864" spans="2:6">
      <c r="B864" s="10"/>
      <c r="F864" s="10"/>
    </row>
    <row r="865" spans="2:6">
      <c r="B865" s="10"/>
      <c r="F865" s="10"/>
    </row>
    <row r="866" spans="2:6">
      <c r="B866" s="10"/>
      <c r="F866" s="10"/>
    </row>
    <row r="867" spans="2:6">
      <c r="B867" s="10"/>
      <c r="F867" s="10"/>
    </row>
    <row r="868" spans="2:6">
      <c r="B868" s="10"/>
      <c r="F868" s="10"/>
    </row>
    <row r="869" spans="2:6">
      <c r="B869" s="10"/>
      <c r="F869" s="10"/>
    </row>
    <row r="870" spans="2:6">
      <c r="B870" s="10"/>
      <c r="F870" s="10"/>
    </row>
    <row r="871" spans="2:6">
      <c r="B871" s="10"/>
      <c r="F871" s="10"/>
    </row>
    <row r="872" spans="2:6">
      <c r="B872" s="10"/>
      <c r="F872" s="10"/>
    </row>
    <row r="873" spans="2:6">
      <c r="B873" s="10"/>
      <c r="F873" s="10"/>
    </row>
    <row r="874" spans="2:6">
      <c r="B874" s="10"/>
      <c r="F874" s="10"/>
    </row>
    <row r="875" spans="2:6">
      <c r="B875" s="10"/>
      <c r="F875" s="10"/>
    </row>
    <row r="876" spans="2:6">
      <c r="B876" s="10"/>
      <c r="F876" s="10"/>
    </row>
    <row r="877" spans="2:6">
      <c r="B877" s="10"/>
      <c r="F877" s="10"/>
    </row>
    <row r="878" spans="2:6">
      <c r="B878" s="10"/>
      <c r="F878" s="10"/>
    </row>
    <row r="879" spans="2:6">
      <c r="B879" s="10"/>
      <c r="F879" s="10"/>
    </row>
    <row r="880" spans="2:6">
      <c r="B880" s="10"/>
      <c r="F880" s="10"/>
    </row>
    <row r="881" spans="2:6">
      <c r="B881" s="10"/>
      <c r="F881" s="10"/>
    </row>
    <row r="882" spans="2:6">
      <c r="B882" s="10"/>
      <c r="F882" s="10"/>
    </row>
    <row r="883" spans="2:6">
      <c r="B883" s="10"/>
      <c r="F883" s="10"/>
    </row>
    <row r="884" spans="2:6">
      <c r="B884" s="10"/>
      <c r="F884" s="10"/>
    </row>
    <row r="885" spans="2:6">
      <c r="B885" s="10"/>
      <c r="F885" s="10"/>
    </row>
    <row r="886" spans="2:6">
      <c r="B886" s="10"/>
      <c r="F886" s="10"/>
    </row>
    <row r="887" spans="2:6">
      <c r="B887" s="10"/>
      <c r="F887" s="10"/>
    </row>
    <row r="888" spans="2:6">
      <c r="B888" s="10"/>
      <c r="F888" s="10"/>
    </row>
    <row r="889" spans="2:6">
      <c r="B889" s="10"/>
      <c r="F889" s="10"/>
    </row>
    <row r="890" spans="2:6">
      <c r="B890" s="10"/>
      <c r="F890" s="10"/>
    </row>
    <row r="891" spans="2:6">
      <c r="B891" s="10"/>
      <c r="F891" s="10"/>
    </row>
    <row r="892" spans="2:6">
      <c r="B892" s="10"/>
      <c r="F892" s="10"/>
    </row>
    <row r="893" spans="2:6">
      <c r="B893" s="10"/>
      <c r="F893" s="10"/>
    </row>
    <row r="894" spans="2:6">
      <c r="B894" s="10"/>
      <c r="F894" s="10"/>
    </row>
    <row r="895" spans="2:6">
      <c r="B895" s="10"/>
      <c r="F895" s="10"/>
    </row>
    <row r="896" spans="2:6">
      <c r="B896" s="10"/>
      <c r="F896" s="10"/>
    </row>
    <row r="897" spans="2:6">
      <c r="B897" s="10"/>
      <c r="F897" s="10"/>
    </row>
    <row r="898" spans="2:6">
      <c r="B898" s="10"/>
      <c r="F898" s="10"/>
    </row>
    <row r="899" spans="2:6">
      <c r="B899" s="10"/>
      <c r="F899" s="10"/>
    </row>
    <row r="900" spans="2:6">
      <c r="B900" s="10"/>
      <c r="F900" s="10"/>
    </row>
    <row r="901" spans="2:6">
      <c r="B901" s="10"/>
      <c r="F901" s="10"/>
    </row>
    <row r="902" spans="2:6">
      <c r="B902" s="10"/>
      <c r="F902" s="10"/>
    </row>
    <row r="903" spans="2:6">
      <c r="B903" s="10"/>
      <c r="F903" s="10"/>
    </row>
    <row r="904" spans="2:6">
      <c r="B904" s="10"/>
      <c r="F904" s="10"/>
    </row>
    <row r="905" spans="2:6">
      <c r="B905" s="10"/>
      <c r="F905" s="10"/>
    </row>
    <row r="906" spans="2:6">
      <c r="B906" s="10"/>
      <c r="F906" s="10"/>
    </row>
    <row r="907" spans="2:6">
      <c r="B907" s="10"/>
      <c r="F907" s="10"/>
    </row>
    <row r="908" spans="2:6">
      <c r="B908" s="10"/>
      <c r="F908" s="10"/>
    </row>
    <row r="909" spans="2:6">
      <c r="B909" s="10"/>
      <c r="F909" s="10"/>
    </row>
    <row r="910" spans="2:6">
      <c r="B910" s="10"/>
      <c r="F910" s="10"/>
    </row>
    <row r="911" spans="2:6">
      <c r="B911" s="10"/>
      <c r="F911" s="10"/>
    </row>
    <row r="912" spans="2:6">
      <c r="B912" s="10"/>
      <c r="F912" s="10"/>
    </row>
    <row r="913" spans="2:6">
      <c r="B913" s="10"/>
      <c r="F913" s="10"/>
    </row>
    <row r="914" spans="2:6">
      <c r="B914" s="10"/>
      <c r="F914" s="10"/>
    </row>
    <row r="915" spans="2:6">
      <c r="B915" s="10"/>
      <c r="F915" s="10"/>
    </row>
    <row r="916" spans="2:6">
      <c r="B916" s="10"/>
      <c r="F916" s="10"/>
    </row>
    <row r="917" spans="2:6">
      <c r="B917" s="10"/>
      <c r="F917" s="10"/>
    </row>
    <row r="918" spans="2:6">
      <c r="B918" s="10"/>
      <c r="F918" s="10"/>
    </row>
    <row r="919" spans="2:6">
      <c r="B919" s="10"/>
      <c r="F919" s="10"/>
    </row>
    <row r="920" spans="2:6">
      <c r="B920" s="10"/>
      <c r="F920" s="10"/>
    </row>
    <row r="921" spans="2:6">
      <c r="B921" s="10"/>
      <c r="F921" s="10"/>
    </row>
    <row r="922" spans="2:6">
      <c r="B922" s="10"/>
      <c r="F922" s="10"/>
    </row>
    <row r="923" spans="2:6">
      <c r="B923" s="10"/>
      <c r="F923" s="10"/>
    </row>
    <row r="924" spans="2:6">
      <c r="B924" s="10"/>
      <c r="F924" s="10"/>
    </row>
    <row r="925" spans="2:6">
      <c r="B925" s="10"/>
      <c r="F925" s="10"/>
    </row>
    <row r="926" spans="2:6">
      <c r="B926" s="10"/>
      <c r="F926" s="10"/>
    </row>
    <row r="927" spans="2:6">
      <c r="B927" s="10"/>
      <c r="F927" s="10"/>
    </row>
    <row r="928" spans="2:6">
      <c r="B928" s="10"/>
      <c r="F928" s="10"/>
    </row>
    <row r="929" spans="2:6">
      <c r="B929" s="10"/>
      <c r="F929" s="10"/>
    </row>
    <row r="930" spans="2:6">
      <c r="B930" s="10"/>
      <c r="F930" s="10"/>
    </row>
    <row r="931" spans="2:6">
      <c r="B931" s="10"/>
      <c r="F931" s="10"/>
    </row>
    <row r="932" spans="2:6">
      <c r="B932" s="10"/>
      <c r="F932" s="10"/>
    </row>
    <row r="933" spans="2:6">
      <c r="B933" s="10"/>
      <c r="F933" s="10"/>
    </row>
    <row r="934" spans="2:6">
      <c r="B934" s="10"/>
      <c r="F934" s="10"/>
    </row>
    <row r="935" spans="2:6">
      <c r="B935" s="10"/>
      <c r="F935" s="10"/>
    </row>
    <row r="936" spans="2:6">
      <c r="B936" s="10"/>
      <c r="F936" s="10"/>
    </row>
    <row r="937" spans="2:6">
      <c r="B937" s="10"/>
      <c r="F937" s="10"/>
    </row>
    <row r="938" spans="2:6">
      <c r="B938" s="10"/>
      <c r="F938" s="10"/>
    </row>
    <row r="939" spans="2:6">
      <c r="B939" s="10"/>
      <c r="F939" s="10"/>
    </row>
    <row r="940" spans="2:6">
      <c r="B940" s="10"/>
      <c r="F940" s="10"/>
    </row>
    <row r="941" spans="2:6">
      <c r="B941" s="10"/>
      <c r="F941" s="10"/>
    </row>
    <row r="942" spans="2:6">
      <c r="B942" s="10"/>
      <c r="F942" s="10"/>
    </row>
    <row r="943" spans="2:6">
      <c r="B943" s="10"/>
      <c r="F943" s="10"/>
    </row>
    <row r="944" spans="2:6">
      <c r="B944" s="10"/>
      <c r="F944" s="10"/>
    </row>
    <row r="945" spans="2:6">
      <c r="B945" s="10"/>
      <c r="F945" s="10"/>
    </row>
    <row r="946" spans="2:6">
      <c r="B946" s="10"/>
      <c r="F946" s="10"/>
    </row>
    <row r="947" spans="2:6">
      <c r="B947" s="10"/>
      <c r="F947" s="10"/>
    </row>
    <row r="948" spans="2:6">
      <c r="B948" s="10"/>
      <c r="F948" s="10"/>
    </row>
    <row r="949" spans="2:6">
      <c r="B949" s="10"/>
      <c r="F949" s="10"/>
    </row>
    <row r="950" spans="2:6">
      <c r="B950" s="10"/>
      <c r="F950" s="10"/>
    </row>
    <row r="951" spans="2:6">
      <c r="B951" s="10"/>
      <c r="F951" s="10"/>
    </row>
    <row r="952" spans="2:6">
      <c r="B952" s="10"/>
      <c r="F952" s="10"/>
    </row>
    <row r="953" spans="2:6">
      <c r="B953" s="10"/>
      <c r="F953" s="10"/>
    </row>
    <row r="954" spans="2:6">
      <c r="B954" s="10"/>
      <c r="F954" s="10"/>
    </row>
    <row r="955" spans="2:6">
      <c r="B955" s="10"/>
      <c r="F955" s="10"/>
    </row>
    <row r="956" spans="2:6">
      <c r="B956" s="10"/>
      <c r="F956" s="10"/>
    </row>
    <row r="957" spans="2:6">
      <c r="B957" s="10"/>
      <c r="F957" s="10"/>
    </row>
    <row r="958" spans="2:6">
      <c r="B958" s="10"/>
      <c r="F958" s="10"/>
    </row>
    <row r="959" spans="2:6">
      <c r="B959" s="10"/>
      <c r="F959" s="10"/>
    </row>
    <row r="960" spans="2:6">
      <c r="B960" s="10"/>
      <c r="F960" s="10"/>
    </row>
    <row r="961" spans="2:6">
      <c r="B961" s="10"/>
      <c r="F961" s="10"/>
    </row>
    <row r="962" spans="2:6">
      <c r="B962" s="10"/>
      <c r="F962" s="10"/>
    </row>
    <row r="963" spans="2:6">
      <c r="B963" s="10"/>
      <c r="F963" s="10"/>
    </row>
    <row r="964" spans="2:6">
      <c r="B964" s="10"/>
      <c r="F964" s="10"/>
    </row>
    <row r="965" spans="2:6">
      <c r="B965" s="10"/>
      <c r="F965" s="10"/>
    </row>
    <row r="966" spans="2:6">
      <c r="B966" s="10"/>
      <c r="F966" s="10"/>
    </row>
    <row r="967" spans="2:6">
      <c r="B967" s="10"/>
      <c r="F967" s="10"/>
    </row>
    <row r="968" spans="2:6">
      <c r="B968" s="10"/>
      <c r="F968" s="10"/>
    </row>
    <row r="969" spans="2:6">
      <c r="B969" s="10"/>
      <c r="F969" s="10"/>
    </row>
    <row r="970" spans="2:6">
      <c r="B970" s="10"/>
      <c r="F970" s="10"/>
    </row>
    <row r="971" spans="2:6">
      <c r="B971" s="10"/>
      <c r="F971" s="10"/>
    </row>
    <row r="972" spans="2:6">
      <c r="B972" s="10"/>
      <c r="F972" s="10"/>
    </row>
    <row r="973" spans="2:6">
      <c r="B973" s="10"/>
      <c r="F973" s="10"/>
    </row>
    <row r="974" spans="2:6">
      <c r="B974" s="10"/>
      <c r="F974" s="10"/>
    </row>
    <row r="975" spans="2:6">
      <c r="B975" s="10"/>
      <c r="F975" s="10"/>
    </row>
    <row r="976" spans="2:6">
      <c r="B976" s="10"/>
      <c r="F976" s="10"/>
    </row>
    <row r="977" spans="2:6">
      <c r="B977" s="10"/>
      <c r="F977" s="10"/>
    </row>
    <row r="978" spans="2:6">
      <c r="B978" s="10"/>
      <c r="F978" s="10"/>
    </row>
    <row r="979" spans="2:6">
      <c r="B979" s="10"/>
      <c r="F979" s="10"/>
    </row>
    <row r="980" spans="2:6">
      <c r="B980" s="10"/>
      <c r="F980" s="10"/>
    </row>
    <row r="981" spans="2:6">
      <c r="B981" s="10"/>
      <c r="F981" s="10"/>
    </row>
    <row r="982" spans="2:6">
      <c r="B982" s="10"/>
      <c r="F982" s="10"/>
    </row>
    <row r="983" spans="2:6">
      <c r="B983" s="10"/>
      <c r="F983" s="10"/>
    </row>
    <row r="984" spans="2:6">
      <c r="B984" s="10"/>
      <c r="F984" s="10"/>
    </row>
    <row r="985" spans="2:6">
      <c r="B985" s="10"/>
      <c r="F985" s="10"/>
    </row>
    <row r="986" spans="2:6">
      <c r="B986" s="10"/>
      <c r="F986" s="10"/>
    </row>
    <row r="987" spans="2:6">
      <c r="B987" s="10"/>
      <c r="F987" s="10"/>
    </row>
    <row r="988" spans="2:6">
      <c r="B988" s="10"/>
      <c r="F988" s="10"/>
    </row>
    <row r="989" spans="2:6">
      <c r="B989" s="10"/>
      <c r="F989" s="10"/>
    </row>
    <row r="990" spans="2:6">
      <c r="B990" s="10"/>
      <c r="F990" s="10"/>
    </row>
    <row r="991" spans="2:6">
      <c r="B991" s="10"/>
      <c r="F991" s="10"/>
    </row>
    <row r="992" spans="2:6">
      <c r="B992" s="10"/>
      <c r="F992" s="10"/>
    </row>
    <row r="993" spans="2:6">
      <c r="B993" s="10"/>
      <c r="F993" s="10"/>
    </row>
    <row r="994" spans="2:6">
      <c r="B994" s="10"/>
      <c r="F994" s="10"/>
    </row>
    <row r="995" spans="2:6">
      <c r="B995" s="10"/>
      <c r="F995" s="10"/>
    </row>
    <row r="996" spans="2:6">
      <c r="B996" s="10"/>
      <c r="F996" s="10"/>
    </row>
    <row r="997" spans="2:6">
      <c r="B997" s="10"/>
      <c r="F997" s="10"/>
    </row>
    <row r="998" spans="2:6">
      <c r="B998" s="10"/>
      <c r="F998" s="10"/>
    </row>
    <row r="999" spans="2:6">
      <c r="B999" s="10"/>
      <c r="F999" s="10"/>
    </row>
    <row r="1000" spans="2:6">
      <c r="B1000" s="10"/>
      <c r="F1000" s="10"/>
    </row>
    <row r="1001" spans="2:6">
      <c r="B1001" s="10"/>
      <c r="F1001" s="10"/>
    </row>
    <row r="1002" spans="2:6">
      <c r="B1002" s="10"/>
      <c r="F1002" s="10"/>
    </row>
    <row r="1003" spans="2:6">
      <c r="B1003" s="10"/>
      <c r="F1003" s="10"/>
    </row>
    <row r="1004" spans="2:6">
      <c r="B1004" s="10"/>
      <c r="F1004" s="10"/>
    </row>
    <row r="1005" spans="2:6">
      <c r="B1005" s="10"/>
      <c r="F1005" s="10"/>
    </row>
    <row r="1006" spans="2:6">
      <c r="B1006" s="10"/>
      <c r="F1006" s="10"/>
    </row>
    <row r="1007" spans="2:6">
      <c r="B1007" s="10"/>
      <c r="F1007" s="10"/>
    </row>
    <row r="1008" spans="2:6">
      <c r="B1008" s="10"/>
      <c r="F1008" s="10"/>
    </row>
    <row r="1009" spans="2:6">
      <c r="B1009" s="10"/>
      <c r="F1009" s="10"/>
    </row>
    <row r="1010" spans="2:6">
      <c r="B1010" s="10"/>
      <c r="F1010" s="10"/>
    </row>
    <row r="1011" spans="2:6">
      <c r="B1011" s="10"/>
      <c r="F1011" s="10"/>
    </row>
    <row r="1012" spans="2:6">
      <c r="B1012" s="10"/>
      <c r="F1012" s="10"/>
    </row>
    <row r="1013" spans="2:6">
      <c r="B1013" s="10"/>
      <c r="F1013" s="10"/>
    </row>
    <row r="1014" spans="2:6">
      <c r="B1014" s="10"/>
      <c r="F1014" s="10"/>
    </row>
    <row r="1015" spans="2:6">
      <c r="B1015" s="10"/>
      <c r="F1015" s="10"/>
    </row>
    <row r="1016" spans="2:6">
      <c r="B1016" s="10"/>
      <c r="F1016" s="10"/>
    </row>
    <row r="1017" spans="2:6">
      <c r="B1017" s="10"/>
      <c r="F1017" s="10"/>
    </row>
    <row r="1018" spans="2:6">
      <c r="B1018" s="10"/>
      <c r="F1018" s="10"/>
    </row>
    <row r="1019" spans="2:6">
      <c r="B1019" s="10"/>
      <c r="F1019" s="10"/>
    </row>
    <row r="1020" spans="2:6">
      <c r="B1020" s="10"/>
      <c r="F1020" s="10"/>
    </row>
    <row r="1021" spans="2:6">
      <c r="B1021" s="10"/>
      <c r="F1021" s="10"/>
    </row>
    <row r="1022" spans="2:6">
      <c r="B1022" s="10"/>
      <c r="F1022" s="10"/>
    </row>
    <row r="1023" spans="2:6">
      <c r="B1023" s="10"/>
      <c r="F1023" s="10"/>
    </row>
    <row r="1024" spans="2:6">
      <c r="B1024" s="10"/>
      <c r="F1024" s="10"/>
    </row>
    <row r="1025" spans="2:6">
      <c r="B1025" s="10"/>
      <c r="F1025" s="10"/>
    </row>
    <row r="1026" spans="2:6">
      <c r="B1026" s="10"/>
      <c r="F1026" s="10"/>
    </row>
    <row r="1027" spans="2:6">
      <c r="B1027" s="10"/>
      <c r="F1027" s="10"/>
    </row>
    <row r="1028" spans="2:6">
      <c r="B1028" s="10"/>
      <c r="F1028" s="10"/>
    </row>
    <row r="1029" spans="2:6">
      <c r="B1029" s="10"/>
      <c r="F1029" s="10"/>
    </row>
    <row r="1030" spans="2:6">
      <c r="B1030" s="10"/>
      <c r="F1030" s="10"/>
    </row>
    <row r="1031" spans="2:6">
      <c r="B1031" s="10"/>
      <c r="F1031" s="10"/>
    </row>
    <row r="1032" spans="2:6">
      <c r="B1032" s="10"/>
      <c r="F1032" s="10"/>
    </row>
    <row r="1033" spans="2:6">
      <c r="B1033" s="10"/>
      <c r="F1033" s="10"/>
    </row>
    <row r="1034" spans="2:6">
      <c r="B1034" s="10"/>
      <c r="F1034" s="10"/>
    </row>
    <row r="1035" spans="2:6">
      <c r="B1035" s="10"/>
      <c r="F1035" s="10"/>
    </row>
    <row r="1036" spans="2:6">
      <c r="B1036" s="10"/>
      <c r="F1036" s="10"/>
    </row>
    <row r="1037" spans="2:6">
      <c r="B1037" s="10"/>
      <c r="F1037" s="10"/>
    </row>
    <row r="1038" spans="2:6">
      <c r="B1038" s="10"/>
      <c r="F1038" s="10"/>
    </row>
    <row r="1039" spans="2:6">
      <c r="B1039" s="10"/>
      <c r="F1039" s="10"/>
    </row>
    <row r="1040" spans="2:6">
      <c r="B1040" s="10"/>
      <c r="F1040" s="10"/>
    </row>
    <row r="1041" spans="2:6">
      <c r="B1041" s="10"/>
      <c r="F1041" s="10"/>
    </row>
    <row r="1042" spans="2:6">
      <c r="B1042" s="10"/>
      <c r="F1042" s="10"/>
    </row>
    <row r="1043" spans="2:6">
      <c r="B1043" s="10"/>
      <c r="F1043" s="10"/>
    </row>
    <row r="1044" spans="2:6">
      <c r="B1044" s="10"/>
      <c r="F1044" s="10"/>
    </row>
    <row r="1045" spans="2:6">
      <c r="B1045" s="10"/>
      <c r="F1045" s="10"/>
    </row>
    <row r="1046" spans="2:6">
      <c r="B1046" s="10"/>
      <c r="F1046" s="10"/>
    </row>
    <row r="1047" spans="2:6">
      <c r="B1047" s="10"/>
      <c r="F1047" s="10"/>
    </row>
    <row r="1048" spans="2:6">
      <c r="B1048" s="10"/>
      <c r="F1048" s="10"/>
    </row>
    <row r="1049" spans="2:6">
      <c r="B1049" s="10"/>
      <c r="F1049" s="10"/>
    </row>
    <row r="1050" spans="2:6">
      <c r="B1050" s="10"/>
      <c r="F1050" s="10"/>
    </row>
    <row r="1051" spans="2:6">
      <c r="B1051" s="10"/>
      <c r="F1051" s="10"/>
    </row>
    <row r="1052" spans="2:6">
      <c r="B1052" s="10"/>
      <c r="F1052" s="10"/>
    </row>
    <row r="1053" spans="2:6">
      <c r="B1053" s="10"/>
      <c r="F1053" s="10"/>
    </row>
    <row r="1054" spans="2:6">
      <c r="B1054" s="10"/>
      <c r="F1054" s="10"/>
    </row>
    <row r="1055" spans="2:6">
      <c r="B1055" s="10"/>
      <c r="F1055" s="10"/>
    </row>
    <row r="1056" spans="2:6">
      <c r="B1056" s="10"/>
      <c r="F1056" s="10"/>
    </row>
    <row r="1057" spans="2:6">
      <c r="B1057" s="10"/>
      <c r="F1057" s="10"/>
    </row>
    <row r="1058" spans="2:6">
      <c r="B1058" s="10"/>
      <c r="F1058" s="10"/>
    </row>
    <row r="1059" spans="2:6">
      <c r="B1059" s="10"/>
      <c r="F1059" s="10"/>
    </row>
    <row r="1060" spans="2:6">
      <c r="B1060" s="10"/>
      <c r="F1060" s="10"/>
    </row>
    <row r="1061" spans="2:6">
      <c r="B1061" s="10"/>
      <c r="F1061" s="10"/>
    </row>
    <row r="1062" spans="2:6">
      <c r="B1062" s="10"/>
      <c r="F1062" s="10"/>
    </row>
    <row r="1063" spans="2:6">
      <c r="B1063" s="10"/>
      <c r="F1063" s="10"/>
    </row>
    <row r="1064" spans="2:6">
      <c r="B1064" s="10"/>
      <c r="F1064" s="10"/>
    </row>
    <row r="1065" spans="2:6">
      <c r="B1065" s="10"/>
      <c r="F1065" s="10"/>
    </row>
    <row r="1066" spans="2:6">
      <c r="B1066" s="10"/>
      <c r="F1066" s="10"/>
    </row>
    <row r="1067" spans="2:6">
      <c r="B1067" s="10"/>
      <c r="F1067" s="10"/>
    </row>
    <row r="1068" spans="2:6">
      <c r="B1068" s="10"/>
      <c r="F1068" s="10"/>
    </row>
    <row r="1069" spans="2:6">
      <c r="B1069" s="10"/>
      <c r="F1069" s="10"/>
    </row>
    <row r="1070" spans="2:6">
      <c r="B1070" s="10"/>
      <c r="F1070" s="10"/>
    </row>
    <row r="1071" spans="2:6">
      <c r="B1071" s="10"/>
      <c r="F1071" s="10"/>
    </row>
    <row r="1072" spans="2:6">
      <c r="B1072" s="10"/>
      <c r="F1072" s="10"/>
    </row>
    <row r="1073" spans="2:6">
      <c r="B1073" s="10"/>
      <c r="F1073" s="10"/>
    </row>
    <row r="1074" spans="2:6">
      <c r="B1074" s="10"/>
      <c r="F1074" s="10"/>
    </row>
    <row r="1075" spans="2:6">
      <c r="B1075" s="10"/>
      <c r="F1075" s="10"/>
    </row>
    <row r="1076" spans="2:6">
      <c r="B1076" s="10"/>
      <c r="F1076" s="10"/>
    </row>
    <row r="1077" spans="2:6">
      <c r="B1077" s="10"/>
      <c r="F1077" s="10"/>
    </row>
    <row r="1078" spans="2:6">
      <c r="B1078" s="10"/>
      <c r="F1078" s="10"/>
    </row>
    <row r="1079" spans="2:6">
      <c r="B1079" s="10"/>
      <c r="F1079" s="10"/>
    </row>
    <row r="1080" spans="2:6">
      <c r="B1080" s="10"/>
      <c r="F1080" s="10"/>
    </row>
    <row r="1081" spans="2:6">
      <c r="B1081" s="10"/>
      <c r="F1081" s="10"/>
    </row>
    <row r="1082" spans="2:6">
      <c r="B1082" s="10"/>
      <c r="F1082" s="10"/>
    </row>
    <row r="1083" spans="2:6">
      <c r="B1083" s="10"/>
      <c r="F1083" s="10"/>
    </row>
    <row r="1084" spans="2:6">
      <c r="B1084" s="10"/>
      <c r="F1084" s="10"/>
    </row>
    <row r="1085" spans="2:6">
      <c r="B1085" s="10"/>
      <c r="F1085" s="10"/>
    </row>
    <row r="1086" spans="2:6">
      <c r="B1086" s="10"/>
      <c r="F1086" s="10"/>
    </row>
    <row r="1087" spans="2:6">
      <c r="B1087" s="10"/>
      <c r="F1087" s="10"/>
    </row>
    <row r="1088" spans="2:6">
      <c r="B1088" s="10"/>
      <c r="F1088" s="10"/>
    </row>
    <row r="1089" spans="2:6">
      <c r="B1089" s="10"/>
      <c r="F1089" s="10"/>
    </row>
    <row r="1090" spans="2:6">
      <c r="B1090" s="10"/>
      <c r="F1090" s="10"/>
    </row>
    <row r="1091" spans="2:6">
      <c r="B1091" s="10"/>
      <c r="F1091" s="10"/>
    </row>
    <row r="1092" spans="2:6">
      <c r="B1092" s="10"/>
      <c r="F1092" s="10"/>
    </row>
    <row r="1093" spans="2:6">
      <c r="B1093" s="10"/>
      <c r="F1093" s="10"/>
    </row>
    <row r="1094" spans="2:6">
      <c r="B1094" s="10"/>
      <c r="F1094" s="10"/>
    </row>
    <row r="1095" spans="2:6">
      <c r="B1095" s="10"/>
      <c r="F1095" s="10"/>
    </row>
    <row r="1096" spans="2:6">
      <c r="B1096" s="10"/>
      <c r="F1096" s="10"/>
    </row>
    <row r="1097" spans="2:6">
      <c r="B1097" s="10"/>
      <c r="F1097" s="10"/>
    </row>
    <row r="1098" spans="2:6">
      <c r="B1098" s="10"/>
      <c r="F1098" s="10"/>
    </row>
    <row r="1099" spans="2:6">
      <c r="B1099" s="10"/>
      <c r="F1099" s="10"/>
    </row>
    <row r="1100" spans="2:6">
      <c r="B1100" s="10"/>
      <c r="F1100" s="10"/>
    </row>
    <row r="1101" spans="2:6">
      <c r="B1101" s="10"/>
      <c r="F1101" s="10"/>
    </row>
    <row r="1102" spans="2:6">
      <c r="B1102" s="10"/>
      <c r="F1102" s="10"/>
    </row>
    <row r="1103" spans="2:6">
      <c r="B1103" s="10"/>
      <c r="F1103" s="10"/>
    </row>
    <row r="1104" spans="2:6">
      <c r="B1104" s="10"/>
      <c r="F1104" s="10"/>
    </row>
    <row r="1105" spans="2:6">
      <c r="B1105" s="10"/>
      <c r="F1105" s="10"/>
    </row>
    <row r="1106" spans="2:6">
      <c r="B1106" s="10"/>
      <c r="F1106" s="10"/>
    </row>
    <row r="1107" spans="2:6">
      <c r="B1107" s="10"/>
      <c r="F1107" s="10"/>
    </row>
    <row r="1108" spans="2:6">
      <c r="B1108" s="10"/>
      <c r="F1108" s="10"/>
    </row>
    <row r="1109" spans="2:6">
      <c r="B1109" s="10"/>
      <c r="F1109" s="10"/>
    </row>
    <row r="1110" spans="2:6">
      <c r="B1110" s="10"/>
      <c r="F1110" s="10"/>
    </row>
    <row r="1111" spans="2:6">
      <c r="B1111" s="10"/>
      <c r="F1111" s="10"/>
    </row>
    <row r="1112" spans="2:6">
      <c r="B1112" s="10"/>
      <c r="F1112" s="10"/>
    </row>
    <row r="1113" spans="2:6">
      <c r="B1113" s="10"/>
      <c r="F1113" s="10"/>
    </row>
    <row r="1114" spans="2:6">
      <c r="B1114" s="10"/>
      <c r="F1114" s="10"/>
    </row>
    <row r="1115" spans="2:6">
      <c r="B1115" s="10"/>
      <c r="F1115" s="10"/>
    </row>
    <row r="1116" spans="2:6">
      <c r="B1116" s="10"/>
      <c r="F1116" s="10"/>
    </row>
    <row r="1117" spans="2:6">
      <c r="B1117" s="10"/>
      <c r="F1117" s="10"/>
    </row>
    <row r="1118" spans="2:6">
      <c r="B1118" s="10"/>
      <c r="F1118" s="10"/>
    </row>
    <row r="1119" spans="2:6">
      <c r="B1119" s="10"/>
      <c r="F1119" s="10"/>
    </row>
    <row r="1120" spans="2:6">
      <c r="B1120" s="10"/>
      <c r="F1120" s="10"/>
    </row>
    <row r="1121" spans="2:6">
      <c r="B1121" s="10"/>
      <c r="F1121" s="10"/>
    </row>
    <row r="1122" spans="2:6">
      <c r="B1122" s="10"/>
      <c r="F1122" s="10"/>
    </row>
    <row r="1123" spans="2:6">
      <c r="B1123" s="10"/>
      <c r="F1123" s="10"/>
    </row>
    <row r="1124" spans="2:6">
      <c r="B1124" s="10"/>
      <c r="F1124" s="10"/>
    </row>
    <row r="1125" spans="2:6">
      <c r="B1125" s="10"/>
      <c r="F1125" s="10"/>
    </row>
    <row r="1126" spans="2:6">
      <c r="B1126" s="10"/>
      <c r="F1126" s="10"/>
    </row>
    <row r="1127" spans="2:6">
      <c r="B1127" s="10"/>
      <c r="F1127" s="10"/>
    </row>
    <row r="1128" spans="2:6">
      <c r="B1128" s="10"/>
      <c r="F1128" s="10"/>
    </row>
    <row r="1129" spans="2:6">
      <c r="B1129" s="10"/>
      <c r="F1129" s="10"/>
    </row>
    <row r="1130" spans="2:6">
      <c r="B1130" s="10"/>
      <c r="F1130" s="10"/>
    </row>
    <row r="1131" spans="2:6">
      <c r="B1131" s="10"/>
      <c r="F1131" s="10"/>
    </row>
    <row r="1132" spans="2:6">
      <c r="B1132" s="10"/>
      <c r="F1132" s="10"/>
    </row>
    <row r="1133" spans="2:6">
      <c r="B1133" s="10"/>
      <c r="F1133" s="10"/>
    </row>
    <row r="1134" spans="2:6">
      <c r="B1134" s="10"/>
      <c r="F1134" s="10"/>
    </row>
    <row r="1135" spans="2:6">
      <c r="B1135" s="10"/>
      <c r="F1135" s="10"/>
    </row>
    <row r="1136" spans="2:6">
      <c r="B1136" s="10"/>
      <c r="F1136" s="10"/>
    </row>
    <row r="1137" spans="2:6">
      <c r="B1137" s="10"/>
      <c r="F1137" s="10"/>
    </row>
    <row r="1138" spans="2:6">
      <c r="B1138" s="10"/>
      <c r="F1138" s="10"/>
    </row>
    <row r="1139" spans="2:6">
      <c r="B1139" s="10"/>
      <c r="F1139" s="10"/>
    </row>
  </sheetData>
  <phoneticPr fontId="8" type="noConversion"/>
  <hyperlinks>
    <hyperlink ref="P304" r:id="rId1" display="http://www.bav-astro.de/sfs/BAVM_link.php?BAVMnr=8"/>
    <hyperlink ref="P305" r:id="rId2" display="http://www.bav-astro.de/sfs/BAVM_link.php?BAVMnr=8"/>
    <hyperlink ref="P313" r:id="rId3" display="http://www.bav-astro.de/sfs/BAVM_link.php?BAVMnr=12"/>
    <hyperlink ref="P314" r:id="rId4" display="http://www.bav-astro.de/sfs/BAVM_link.php?BAVMnr=12"/>
    <hyperlink ref="P315" r:id="rId5" display="http://www.bav-astro.de/sfs/BAVM_link.php?BAVMnr=12"/>
    <hyperlink ref="P316" r:id="rId6" display="http://www.bav-astro.de/sfs/BAVM_link.php?BAVMnr=12"/>
    <hyperlink ref="P323" r:id="rId7" display="http://www.bav-astro.de/sfs/BAVM_link.php?BAVMnr=15"/>
    <hyperlink ref="P324" r:id="rId8" display="http://www.bav-astro.de/sfs/BAVM_link.php?BAVMnr=15"/>
    <hyperlink ref="P328" r:id="rId9" display="http://www.bav-astro.de/sfs/BAVM_link.php?BAVMnr=15"/>
    <hyperlink ref="P335" r:id="rId10" display="http://www.bav-astro.de/sfs/BAVM_link.php?BAVMnr=18"/>
    <hyperlink ref="P13" r:id="rId11" display="http://www.konkoly.hu/cgi-bin/IBVS?180"/>
    <hyperlink ref="P14" r:id="rId12" display="http://www.konkoly.hu/cgi-bin/IBVS?180"/>
    <hyperlink ref="P337" r:id="rId13" display="http://www.bav-astro.de/sfs/BAVM_link.php?BAVMnr=23"/>
    <hyperlink ref="P24" r:id="rId14" display="http://www.konkoly.hu/cgi-bin/IBVS?456"/>
    <hyperlink ref="P25" r:id="rId15" display="http://www.konkoly.hu/cgi-bin/IBVS?322"/>
    <hyperlink ref="P27" r:id="rId16" display="http://www.konkoly.hu/cgi-bin/IBVS?456"/>
    <hyperlink ref="P29" r:id="rId17" display="http://www.konkoly.hu/cgi-bin/IBVS?456"/>
    <hyperlink ref="P346" r:id="rId18" display="http://vsolj.cetus-net.org/no47.pdf"/>
    <hyperlink ref="P34" r:id="rId19" display="http://www.konkoly.hu/cgi-bin/IBVS?508"/>
    <hyperlink ref="P35" r:id="rId20" display="http://www.konkoly.hu/cgi-bin/IBVS?508"/>
    <hyperlink ref="P36" r:id="rId21" display="http://www.konkoly.hu/cgi-bin/IBVS?530"/>
    <hyperlink ref="P348" r:id="rId22" display="http://www.konkoly.hu/cgi-bin/IBVS?844"/>
    <hyperlink ref="P40" r:id="rId23" display="http://www.konkoly.hu/cgi-bin/IBVS?844"/>
    <hyperlink ref="P41" r:id="rId24" display="http://www.konkoly.hu/cgi-bin/IBVS?530"/>
    <hyperlink ref="P42" r:id="rId25" display="http://www.konkoly.hu/cgi-bin/IBVS?844"/>
    <hyperlink ref="P44" r:id="rId26" display="http://www.konkoly.hu/cgi-bin/IBVS?844"/>
    <hyperlink ref="P46" r:id="rId27" display="http://www.konkoly.hu/cgi-bin/IBVS?647"/>
    <hyperlink ref="P48" r:id="rId28" display="http://www.konkoly.hu/cgi-bin/IBVS?937"/>
    <hyperlink ref="P355" r:id="rId29" display="http://www.bav-astro.de/sfs/BAVM_link.php?BAVMnr=28"/>
    <hyperlink ref="P49" r:id="rId30" display="http://www.konkoly.hu/cgi-bin/IBVS?844"/>
    <hyperlink ref="P51" r:id="rId31" display="http://www.konkoly.hu/cgi-bin/IBVS?838"/>
    <hyperlink ref="P52" r:id="rId32" display="http://www.konkoly.hu/cgi-bin/IBVS?844"/>
    <hyperlink ref="P56" r:id="rId33" display="http://www.konkoly.hu/cgi-bin/IBVS?838"/>
    <hyperlink ref="P63" r:id="rId34" display="http://www.konkoly.hu/cgi-bin/IBVS?931"/>
    <hyperlink ref="P67" r:id="rId35" display="http://www.konkoly.hu/cgi-bin/IBVS?1379"/>
    <hyperlink ref="P68" r:id="rId36" display="http://www.konkoly.hu/cgi-bin/IBVS?1379"/>
    <hyperlink ref="P72" r:id="rId37" display="http://www.konkoly.hu/cgi-bin/IBVS?1379"/>
    <hyperlink ref="P74" r:id="rId38" display="http://www.konkoly.hu/cgi-bin/IBVS?1163"/>
    <hyperlink ref="P91" r:id="rId39" display="http://www.konkoly.hu/cgi-bin/IBVS?1379"/>
    <hyperlink ref="P114" r:id="rId40" display="http://www.konkoly.hu/cgi-bin/IBVS?2189"/>
    <hyperlink ref="P116" r:id="rId41" display="http://www.konkoly.hu/cgi-bin/IBVS?2545"/>
    <hyperlink ref="P117" r:id="rId42" display="http://www.konkoly.hu/cgi-bin/IBVS?2545"/>
    <hyperlink ref="P118" r:id="rId43" display="http://www.konkoly.hu/cgi-bin/IBVS?2545"/>
    <hyperlink ref="P121" r:id="rId44" display="http://www.bav-astro.de/sfs/BAVM_link.php?BAVMnr=38"/>
    <hyperlink ref="P133" r:id="rId45" display="http://www.bav-astro.de/sfs/BAVM_link.php?BAVMnr=43"/>
    <hyperlink ref="P143" r:id="rId46" display="http://www.bav-astro.de/sfs/BAVM_link.php?BAVMnr=46"/>
    <hyperlink ref="P144" r:id="rId47" display="http://www.bav-astro.de/sfs/BAVM_link.php?BAVMnr=46"/>
    <hyperlink ref="P146" r:id="rId48" display="http://www.bav-astro.de/sfs/BAVM_link.php?BAVMnr=46"/>
    <hyperlink ref="P369" r:id="rId49" display="http://www.konkoly.hu/cgi-bin/IBVS?3552"/>
    <hyperlink ref="P370" r:id="rId50" display="http://www.konkoly.hu/cgi-bin/IBVS?3403"/>
    <hyperlink ref="P371" r:id="rId51" display="http://www.konkoly.hu/cgi-bin/IBVS?3403"/>
    <hyperlink ref="P148" r:id="rId52" display="http://www.bav-astro.de/sfs/BAVM_link.php?BAVMnr=52"/>
    <hyperlink ref="P149" r:id="rId53" display="http://www.bav-astro.de/sfs/BAVM_link.php?BAVMnr=52"/>
    <hyperlink ref="P372" r:id="rId54" display="http://www.konkoly.hu/cgi-bin/IBVS?3403"/>
    <hyperlink ref="P373" r:id="rId55" display="http://www.konkoly.hu/cgi-bin/IBVS?3403"/>
    <hyperlink ref="P374" r:id="rId56" display="http://www.konkoly.hu/cgi-bin/IBVS?3403"/>
    <hyperlink ref="P150" r:id="rId57" display="http://www.bav-astro.de/sfs/BAVM_link.php?BAVMnr=52"/>
    <hyperlink ref="P375" r:id="rId58" display="http://www.bav-astro.de/sfs/BAVM_link.php?BAVMnr=52"/>
    <hyperlink ref="P154" r:id="rId59" display="http://www.bav-astro.de/sfs/BAVM_link.php?BAVMnr=56"/>
    <hyperlink ref="P160" r:id="rId60" display="http://www.bav-astro.de/sfs/BAVM_link.php?BAVMnr=62"/>
    <hyperlink ref="P162" r:id="rId61" display="http://www.konkoly.hu/cgi-bin/IBVS?4380"/>
    <hyperlink ref="P163" r:id="rId62" display="http://www.konkoly.hu/cgi-bin/IBVS?4380"/>
    <hyperlink ref="P379" r:id="rId63" display="http://www.konkoly.hu/cgi-bin/IBVS?4670"/>
    <hyperlink ref="P167" r:id="rId64" display="http://www.bav-astro.de/sfs/BAVM_link.php?BAVMnr=113"/>
    <hyperlink ref="P388" r:id="rId65" display="http://www.bav-astro.de/sfs/BAVM_link.php?BAVMnr=122"/>
    <hyperlink ref="P389" r:id="rId66" display="http://www.bav-astro.de/sfs/BAVM_link.php?BAVMnr=122"/>
    <hyperlink ref="P390" r:id="rId67" display="http://vsolj.cetus-net.org/no47.pdf"/>
    <hyperlink ref="P391" r:id="rId68" display="http://www.bav-astro.de/sfs/BAVM_link.php?BAVMnr=131"/>
    <hyperlink ref="P393" r:id="rId69" display="http://www.bav-astro.de/sfs/BAVM_link.php?BAVMnr=131"/>
    <hyperlink ref="P394" r:id="rId70" display="http://www.bav-astro.de/sfs/BAVM_link.php?BAVMnr=143"/>
    <hyperlink ref="P396" r:id="rId71" display="http://www.bav-astro.de/sfs/BAVM_link.php?BAVMnr=143"/>
    <hyperlink ref="P397" r:id="rId72" display="http://var.astro.cz/oejv/issues/oejv0074.pdf"/>
    <hyperlink ref="P398" r:id="rId73" display="http://var.astro.cz/oejv/issues/oejv0074.pdf"/>
    <hyperlink ref="P399" r:id="rId74" display="http://var.astro.cz/oejv/issues/oejv0074.pdf"/>
    <hyperlink ref="P400" r:id="rId75" display="http://var.astro.cz/oejv/issues/oejv0074.pdf"/>
    <hyperlink ref="P401" r:id="rId76" display="http://var.astro.cz/oejv/issues/oejv0074.pdf"/>
    <hyperlink ref="P402" r:id="rId77" display="http://var.astro.cz/oejv/issues/oejv0074.pdf"/>
    <hyperlink ref="P403" r:id="rId78" display="http://var.astro.cz/oejv/issues/oejv0074.pdf"/>
    <hyperlink ref="P404" r:id="rId79" display="http://www.bav-astro.de/sfs/BAVM_link.php?BAVMnr=154"/>
    <hyperlink ref="P405" r:id="rId80" display="http://www.bav-astro.de/sfs/BAVM_link.php?BAVMnr=157"/>
    <hyperlink ref="P168" r:id="rId81" display="http://www.bav-astro.de/sfs/BAVM_link.php?BAVMnr=172"/>
    <hyperlink ref="P406" r:id="rId82" display="http://vsolj.cetus-net.org/no43.pdf"/>
    <hyperlink ref="P169" r:id="rId83" display="http://www.bav-astro.de/sfs/BAVM_link.php?BAVMnr=174"/>
    <hyperlink ref="P407" r:id="rId84" display="http://www.bav-astro.de/sfs/BAVM_link.php?BAVMnr=187"/>
    <hyperlink ref="P408" r:id="rId85" display="http://vsolj.cetus-net.org/no46.pdf"/>
    <hyperlink ref="P170" r:id="rId86" display="http://www.aavso.org/sites/default/files/jaavso/v36n2/186.pdf"/>
    <hyperlink ref="P171" r:id="rId87" display="http://www.aavso.org/sites/default/files/jaavso/v36n2/186.pdf"/>
    <hyperlink ref="P172" r:id="rId88" display="http://www.aavso.org/sites/default/files/jaavso/v36n2/186.pdf"/>
    <hyperlink ref="P173" r:id="rId89" display="http://www.aavso.org/sites/default/files/jaavso/v37n1/44.pdf"/>
    <hyperlink ref="P174" r:id="rId90" display="http://www.konkoly.hu/cgi-bin/IBVS?5933"/>
    <hyperlink ref="P177" r:id="rId91" display="http://www.bav-astro.de/sfs/BAVM_link.php?BAVMnr=234"/>
    <hyperlink ref="P178" r:id="rId92" display="http://var.astro.cz/oejv/issues/oejv0172.pdf"/>
    <hyperlink ref="P179" r:id="rId93" display="http://www.bav-astro.de/sfs/BAVM_link.php?BAVMnr=238"/>
    <hyperlink ref="P180" r:id="rId94" display="http://www.bav-astro.de/sfs/BAVM_link.php?BAVMnr=238"/>
    <hyperlink ref="P410" r:id="rId95" display="http://www.bav-astro.de/sfs/BAVM_link.php?BAVMnr=24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2023-01-14T06:24:59Z</dcterms:modified>
</cp:coreProperties>
</file>